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resupuesto\Publicacion_Pagina_web_2019\"/>
    </mc:Choice>
  </mc:AlternateContent>
  <bookViews>
    <workbookView xWindow="0" yWindow="0" windowWidth="28800" windowHeight="11730" tabRatio="698"/>
  </bookViews>
  <sheets>
    <sheet name="Inversión Febrero" sheetId="7" r:id="rId1"/>
  </sheets>
  <definedNames>
    <definedName name="_xlnm._FilterDatabase" localSheetId="0" hidden="1">'Inversión Febrero'!$A$5:$M$40</definedName>
    <definedName name="_xlnm.Print_Area" localSheetId="0">'Inversión Febrero'!$A$1:$M$45</definedName>
    <definedName name="_xlnm.Print_Titles" localSheetId="0">'Inversión Febrero'!$1:$5</definedName>
  </definedNames>
  <calcPr calcId="162913" fullCalcOnLoad="1"/>
</workbook>
</file>

<file path=xl/calcChain.xml><?xml version="1.0" encoding="utf-8"?>
<calcChain xmlns="http://schemas.openxmlformats.org/spreadsheetml/2006/main">
  <c r="E34" i="7" l="1"/>
  <c r="E33" i="7"/>
  <c r="K33" i="7" s="1"/>
  <c r="E31" i="7"/>
  <c r="M31" i="7" s="1"/>
  <c r="E28" i="7"/>
  <c r="K28" i="7" s="1"/>
  <c r="E20" i="7"/>
  <c r="E18" i="7"/>
  <c r="I18" i="7" s="1"/>
  <c r="E17" i="7"/>
  <c r="K17" i="7" s="1"/>
  <c r="E15" i="7"/>
  <c r="G15" i="7" s="1"/>
  <c r="E11" i="7"/>
  <c r="E12" i="7"/>
  <c r="K12" i="7" s="1"/>
  <c r="E24" i="7"/>
  <c r="I24" i="7" s="1"/>
  <c r="E22" i="7"/>
  <c r="K22" i="7" s="1"/>
  <c r="E26" i="7"/>
  <c r="E25" i="7"/>
  <c r="G25" i="7" s="1"/>
  <c r="E21" i="7"/>
  <c r="M21" i="7" s="1"/>
  <c r="E16" i="7"/>
  <c r="M16" i="7" s="1"/>
  <c r="E13" i="7"/>
  <c r="E38" i="7"/>
  <c r="K38" i="7" s="1"/>
  <c r="E37" i="7"/>
  <c r="M37" i="7" s="1"/>
  <c r="E35" i="7"/>
  <c r="G35" i="7" s="1"/>
  <c r="E30" i="7"/>
  <c r="E29" i="7"/>
  <c r="I29" i="7" s="1"/>
  <c r="C10" i="7"/>
  <c r="M38" i="7"/>
  <c r="M34" i="7"/>
  <c r="M33" i="7"/>
  <c r="M30" i="7"/>
  <c r="M29" i="7"/>
  <c r="M28" i="7"/>
  <c r="M26" i="7"/>
  <c r="M25" i="7"/>
  <c r="M24" i="7"/>
  <c r="M22" i="7"/>
  <c r="M20" i="7"/>
  <c r="M18" i="7"/>
  <c r="M17" i="7"/>
  <c r="M13" i="7"/>
  <c r="M12" i="7"/>
  <c r="M11" i="7"/>
  <c r="M9" i="7"/>
  <c r="M8" i="7"/>
  <c r="M6" i="7"/>
  <c r="K37" i="7"/>
  <c r="K34" i="7"/>
  <c r="K31" i="7"/>
  <c r="K30" i="7"/>
  <c r="K29" i="7"/>
  <c r="K26" i="7"/>
  <c r="K25" i="7"/>
  <c r="K24" i="7"/>
  <c r="K21" i="7"/>
  <c r="K20" i="7"/>
  <c r="K18" i="7"/>
  <c r="K13" i="7"/>
  <c r="K11" i="7"/>
  <c r="K9" i="7"/>
  <c r="K8" i="7"/>
  <c r="K6" i="7"/>
  <c r="I38" i="7"/>
  <c r="I37" i="7"/>
  <c r="I35" i="7"/>
  <c r="I34" i="7"/>
  <c r="I33" i="7"/>
  <c r="I31" i="7"/>
  <c r="I30" i="7"/>
  <c r="I26" i="7"/>
  <c r="I25" i="7"/>
  <c r="I21" i="7"/>
  <c r="I20" i="7"/>
  <c r="I17" i="7"/>
  <c r="I15" i="7"/>
  <c r="I13" i="7"/>
  <c r="I12" i="7"/>
  <c r="I11" i="7"/>
  <c r="I9" i="7"/>
  <c r="I8" i="7"/>
  <c r="I6" i="7"/>
  <c r="G38" i="7"/>
  <c r="G37" i="7"/>
  <c r="G34" i="7"/>
  <c r="G33" i="7"/>
  <c r="G31" i="7"/>
  <c r="G30" i="7"/>
  <c r="G29" i="7"/>
  <c r="G26" i="7"/>
  <c r="G24" i="7"/>
  <c r="G21" i="7"/>
  <c r="G20" i="7"/>
  <c r="G18" i="7"/>
  <c r="G17" i="7"/>
  <c r="G16" i="7"/>
  <c r="G13" i="7"/>
  <c r="G12" i="7"/>
  <c r="G11" i="7"/>
  <c r="G9" i="7"/>
  <c r="G8" i="7"/>
  <c r="G6" i="7"/>
  <c r="L39" i="7"/>
  <c r="J39" i="7"/>
  <c r="H39" i="7"/>
  <c r="F39" i="7"/>
  <c r="C39" i="7"/>
  <c r="L36" i="7"/>
  <c r="J36" i="7"/>
  <c r="H36" i="7"/>
  <c r="F36" i="7"/>
  <c r="D36" i="7"/>
  <c r="C36" i="7"/>
  <c r="L32" i="7"/>
  <c r="J32" i="7"/>
  <c r="H32" i="7"/>
  <c r="F32" i="7"/>
  <c r="E32" i="7"/>
  <c r="K32" i="7" s="1"/>
  <c r="D32" i="7"/>
  <c r="C32" i="7"/>
  <c r="L27" i="7"/>
  <c r="M27" i="7"/>
  <c r="J27" i="7"/>
  <c r="H27" i="7"/>
  <c r="I27" i="7"/>
  <c r="F27" i="7"/>
  <c r="E27" i="7"/>
  <c r="K27" i="7" s="1"/>
  <c r="D27" i="7"/>
  <c r="D40" i="7" s="1"/>
  <c r="C27" i="7"/>
  <c r="L23" i="7"/>
  <c r="J23" i="7"/>
  <c r="H23" i="7"/>
  <c r="F23" i="7"/>
  <c r="E23" i="7"/>
  <c r="I23" i="7" s="1"/>
  <c r="D23" i="7"/>
  <c r="C23" i="7"/>
  <c r="L19" i="7"/>
  <c r="J19" i="7"/>
  <c r="H19" i="7"/>
  <c r="F19" i="7"/>
  <c r="D19" i="7"/>
  <c r="C19" i="7"/>
  <c r="L14" i="7"/>
  <c r="J14" i="7"/>
  <c r="K14" i="7" s="1"/>
  <c r="H14" i="7"/>
  <c r="I14" i="7" s="1"/>
  <c r="F14" i="7"/>
  <c r="G14" i="7" s="1"/>
  <c r="E14" i="7"/>
  <c r="D14" i="7"/>
  <c r="C14" i="7"/>
  <c r="L10" i="7"/>
  <c r="M10" i="7" s="1"/>
  <c r="J10" i="7"/>
  <c r="H10" i="7"/>
  <c r="I10" i="7" s="1"/>
  <c r="F10" i="7"/>
  <c r="E10" i="7"/>
  <c r="K10" i="7" s="1"/>
  <c r="D10" i="7"/>
  <c r="L7" i="7"/>
  <c r="M7" i="7"/>
  <c r="J7" i="7"/>
  <c r="K7" i="7" s="1"/>
  <c r="H7" i="7"/>
  <c r="F7" i="7"/>
  <c r="G7" i="7"/>
  <c r="E7" i="7"/>
  <c r="D7" i="7"/>
  <c r="C7" i="7"/>
  <c r="C40" i="7" s="1"/>
  <c r="I7" i="7"/>
  <c r="G10" i="7" l="1"/>
  <c r="G23" i="7"/>
  <c r="M23" i="7"/>
  <c r="G32" i="7"/>
  <c r="G22" i="7"/>
  <c r="G28" i="7"/>
  <c r="I16" i="7"/>
  <c r="K15" i="7"/>
  <c r="K35" i="7"/>
  <c r="E19" i="7"/>
  <c r="G27" i="7"/>
  <c r="M32" i="7"/>
  <c r="E36" i="7"/>
  <c r="I22" i="7"/>
  <c r="I28" i="7"/>
  <c r="K16" i="7"/>
  <c r="M15" i="7"/>
  <c r="M35" i="7"/>
  <c r="K23" i="7"/>
  <c r="J40" i="7"/>
  <c r="M14" i="7"/>
  <c r="I32" i="7"/>
  <c r="E39" i="7"/>
  <c r="E40" i="7" s="1"/>
  <c r="F40" i="7"/>
  <c r="L40" i="7"/>
  <c r="H40" i="7"/>
  <c r="I40" i="7" l="1"/>
  <c r="M40" i="7"/>
  <c r="I39" i="7"/>
  <c r="K40" i="7"/>
  <c r="M36" i="7"/>
  <c r="K36" i="7"/>
  <c r="I36" i="7"/>
  <c r="G39" i="7"/>
  <c r="G36" i="7"/>
  <c r="G40" i="7"/>
  <c r="K39" i="7"/>
  <c r="G19" i="7"/>
  <c r="M19" i="7"/>
  <c r="I19" i="7"/>
  <c r="K19" i="7"/>
  <c r="M39" i="7"/>
</calcChain>
</file>

<file path=xl/sharedStrings.xml><?xml version="1.0" encoding="utf-8"?>
<sst xmlns="http://schemas.openxmlformats.org/spreadsheetml/2006/main" count="52" uniqueCount="52">
  <si>
    <t>Presupuesto Inicial</t>
  </si>
  <si>
    <t>Presupuesto Definitivo</t>
  </si>
  <si>
    <t>Obligaciones</t>
  </si>
  <si>
    <t>Certificados de Disponibilidad</t>
  </si>
  <si>
    <t>Compromisos</t>
  </si>
  <si>
    <t>Pagos</t>
  </si>
  <si>
    <t>Proyecto</t>
  </si>
  <si>
    <t>TOTAL GENERAL</t>
  </si>
  <si>
    <t xml:space="preserve"> V -  Gestión integral de la biodiversidad y sus servicios ecosistémicos</t>
  </si>
  <si>
    <t>%CDP / Ppto final</t>
  </si>
  <si>
    <t>%COM / Ppto final</t>
  </si>
  <si>
    <t>%OBL / Ppto final</t>
  </si>
  <si>
    <t>%PAG / Ppto final</t>
  </si>
  <si>
    <t>CORPORACIÓN AUTÓNOMA REGIONAL DEL CENTRO DE ANTIOQUIA - CORANTIOQUIA</t>
  </si>
  <si>
    <t>Descripción Proyecto / Programa</t>
  </si>
  <si>
    <t>Cifras en pesos $</t>
  </si>
  <si>
    <t xml:space="preserve">Articulación y armonización de la planificación ambiental del territorio </t>
  </si>
  <si>
    <t xml:space="preserve">  I - Gestión para la planificación y el ordenamiento ambiental de los territorios </t>
  </si>
  <si>
    <t>Consolidación del sistema de  información y el conocimiento Corporativo, articulado al SIAC</t>
  </si>
  <si>
    <t>Promoción de espacios para la apropiación de la información y el conocimiento ambiental regional.</t>
  </si>
  <si>
    <t xml:space="preserve"> II -  Dinamización de la Gestión de la información  y el conocimiento para la protección del patrimonio ambiental en los territorios </t>
  </si>
  <si>
    <t>Regulación del uso de los Recursos Naturales Renovables-RNR</t>
  </si>
  <si>
    <t xml:space="preserve">Fortalecimiento a la gobernanza de los Recursos Naturales Renovables-RNR con Enfoque Territorial, </t>
  </si>
  <si>
    <t>Diseño e implementación de la estrategia de Territorialización</t>
  </si>
  <si>
    <t xml:space="preserve"> III - Administración integral del patrimonio ambiental </t>
  </si>
  <si>
    <t>Fortalecimiento de los procesos de participación ambiental</t>
  </si>
  <si>
    <t xml:space="preserve">Fortalecimiento de la gestión ambiental en las comunidades étnicas y rurales </t>
  </si>
  <si>
    <t>Fortalecimiento de los procesos de educación ambiental  en el nivel formal y en la gestión interinstitucional</t>
  </si>
  <si>
    <t>Fortalecimiento  de la comunicación para la participacion y la gestión ambiental en el territorio</t>
  </si>
  <si>
    <t xml:space="preserve"> IV - Construcción de una cultura ambiental responsable y ética para la paz en el territorio</t>
  </si>
  <si>
    <t>Manejo Integral de Áreas Protegidas para la conservación de la  Biodiversidad</t>
  </si>
  <si>
    <t xml:space="preserve">Manejo integral de ecosistemas estrategicos para la conservación de la biodiversidad y sus servicios ecosistemicos </t>
  </si>
  <si>
    <t xml:space="preserve">Fortalecimiento  de las acciones de recuperación, protección y conservación de las especies de flora y fauna silvestres priorizadas </t>
  </si>
  <si>
    <t>Planificacion y ejecucion del Recurso Hidrico  (POMCA, PMAA, PMAM o PORH).</t>
  </si>
  <si>
    <t>Conservación de los  ecosistemas claves para la regulación de la oferta hídrica</t>
  </si>
  <si>
    <t>Conocimiento  y  Gobernabilidad del Recurso Hidrico</t>
  </si>
  <si>
    <t xml:space="preserve"> VI - Gestión Integral del Recurso Hidrico</t>
  </si>
  <si>
    <t>Producción y Consumo Sostenible.</t>
  </si>
  <si>
    <t>Mejoramiento del saneamiento hídrico urbano y rural</t>
  </si>
  <si>
    <t>Gestión Integral de Residuos Sólidos (reciclables, no reciclables y peligrosos)</t>
  </si>
  <si>
    <t>Gestión de Calidad del Aire</t>
  </si>
  <si>
    <t>VII - Gestión Ambiental, Sectorial y Urbana, para el crecimiento verde.</t>
  </si>
  <si>
    <t>Conocimiento integral del riesgo asociado a fenomenos naturales y antrópicos</t>
  </si>
  <si>
    <t>Reducción integral del Riesgo asociado a  dinámicas territoriales y culturales</t>
  </si>
  <si>
    <t xml:space="preserve">Gestión del Talento Humano para el servicio al ciudadano  </t>
  </si>
  <si>
    <t xml:space="preserve">Gestión logistica de bienes y servicios </t>
  </si>
  <si>
    <t xml:space="preserve"> VIII -  Adapatación al Cambio Climático y Gestión integral del riesgo</t>
  </si>
  <si>
    <t xml:space="preserve"> IX - Desarrollo administrativo y fortalecimiento institucional </t>
  </si>
  <si>
    <t>Modifica-ciones</t>
  </si>
  <si>
    <t>Cambio Climático en el marco de los compromisos internacionales y Política Nacional de Cambio Climático</t>
  </si>
  <si>
    <t>INFORME DE EJECUCIÓN PRESUPUESTAL PROYECTOS DE INVERSION - VIGENCIA 2019</t>
  </si>
  <si>
    <t>MES DE FEBRERO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</si>
</sst>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0" formatCode="_(* #,##0.00_);_(* \(#,##0.00\);_(* &quot;-&quot;??_);_(@_)"/>
    <numFmt numFmtId="171" formatCode="_(* #,##0_);_(* \(#,##0\);_(* &quot;-&quot;??_);_(@_)"/>
    <numFmt numFmtId="172" formatCode="_ * #,##0_ ;_ * \-#,##0_ ;_ * &quot;-&quot;??_ ;_ @_ "/>
    <numFmt numFmtId="173" formatCode="_-* #,##0_-;\-* #,##0_-;_-* &quot;-&quot;??_-;_-@_-"/>
    <numFmt numFmtId="174" formatCode="#,##0_ ;[Red]\-#,##0\ "/>
    <numFmt numFmtId="175" formatCode="#,##0;[Red]#,##0"/>
    <numFmt numFmtId="176" formatCode="#,##0_ ;\-#,##0\ "/>
  </numFmts>
  <fonts count="29" x14ac:knownFonts="1">
    <font>
      <sz val="11"/>
      <color theme="1"/>
      <name val="Calibri"/>
      <family val="2"/>
      <scheme val="minor"/>
    </font>
    <font>
      <sz val="10"/>
      <name val="Tahoma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0"/>
      <name val="Tahoma"/>
      <family val="2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7" fillId="20" borderId="0" applyNumberFormat="0" applyBorder="0" applyAlignment="0" applyProtection="0"/>
    <xf numFmtId="0" fontId="8" fillId="21" borderId="2" applyNumberFormat="0" applyAlignment="0" applyProtection="0"/>
    <xf numFmtId="0" fontId="9" fillId="22" borderId="3" applyNumberFormat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13" fillId="29" borderId="2" applyNumberFormat="0" applyAlignment="0" applyProtection="0"/>
    <xf numFmtId="0" fontId="14" fillId="30" borderId="0" applyNumberFormat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15" fillId="31" borderId="0" applyNumberFormat="0" applyBorder="0" applyAlignment="0" applyProtection="0"/>
    <xf numFmtId="0" fontId="5" fillId="32" borderId="6" applyNumberFormat="0" applyFont="0" applyAlignment="0" applyProtection="0"/>
    <xf numFmtId="9" fontId="5" fillId="0" borderId="0" applyFont="0" applyFill="0" applyBorder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12" fillId="0" borderId="9" applyNumberFormat="0" applyFill="0" applyAlignment="0" applyProtection="0"/>
    <xf numFmtId="0" fontId="21" fillId="0" borderId="10" applyNumberFormat="0" applyFill="0" applyAlignment="0" applyProtection="0"/>
  </cellStyleXfs>
  <cellXfs count="46">
    <xf numFmtId="0" fontId="0" fillId="0" borderId="0" xfId="0"/>
    <xf numFmtId="171" fontId="5" fillId="0" borderId="0" xfId="33" applyNumberFormat="1" applyFont="1" applyAlignment="1">
      <alignment vertical="center"/>
    </xf>
    <xf numFmtId="0" fontId="0" fillId="0" borderId="0" xfId="0" applyAlignment="1"/>
    <xf numFmtId="172" fontId="1" fillId="0" borderId="0" xfId="33" applyNumberFormat="1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72" fontId="22" fillId="0" borderId="0" xfId="33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171" fontId="0" fillId="0" borderId="0" xfId="0" applyNumberFormat="1" applyAlignment="1">
      <alignment vertical="center"/>
    </xf>
    <xf numFmtId="171" fontId="0" fillId="0" borderId="0" xfId="0" applyNumberFormat="1" applyFill="1" applyAlignment="1">
      <alignment vertical="center"/>
    </xf>
    <xf numFmtId="171" fontId="25" fillId="0" borderId="0" xfId="0" applyNumberFormat="1" applyFont="1" applyAlignment="1">
      <alignment vertical="center"/>
    </xf>
    <xf numFmtId="171" fontId="17" fillId="0" borderId="0" xfId="0" applyNumberFormat="1" applyFont="1" applyFill="1" applyAlignment="1">
      <alignment vertical="center"/>
    </xf>
    <xf numFmtId="3" fontId="0" fillId="0" borderId="0" xfId="0" applyNumberFormat="1" applyAlignment="1">
      <alignment vertical="center"/>
    </xf>
    <xf numFmtId="3" fontId="26" fillId="33" borderId="1" xfId="34" applyNumberFormat="1" applyFont="1" applyFill="1" applyBorder="1" applyAlignment="1">
      <alignment horizontal="center" vertical="center" wrapText="1"/>
    </xf>
    <xf numFmtId="174" fontId="26" fillId="33" borderId="1" xfId="34" applyNumberFormat="1" applyFont="1" applyFill="1" applyBorder="1" applyAlignment="1">
      <alignment horizontal="center" vertical="center" wrapText="1"/>
    </xf>
    <xf numFmtId="171" fontId="27" fillId="33" borderId="1" xfId="34" applyNumberFormat="1" applyFont="1" applyFill="1" applyBorder="1" applyAlignment="1">
      <alignment horizontal="center" vertical="center" wrapText="1"/>
    </xf>
    <xf numFmtId="174" fontId="24" fillId="33" borderId="1" xfId="33" applyNumberFormat="1" applyFont="1" applyFill="1" applyBorder="1" applyAlignment="1">
      <alignment vertical="center"/>
    </xf>
    <xf numFmtId="173" fontId="24" fillId="33" borderId="1" xfId="33" applyNumberFormat="1" applyFont="1" applyFill="1" applyBorder="1" applyAlignment="1">
      <alignment vertical="center"/>
    </xf>
    <xf numFmtId="9" fontId="24" fillId="33" borderId="1" xfId="37" applyFont="1" applyFill="1" applyBorder="1" applyAlignment="1">
      <alignment horizontal="center" vertical="center"/>
    </xf>
    <xf numFmtId="174" fontId="4" fillId="33" borderId="1" xfId="0" applyNumberFormat="1" applyFont="1" applyFill="1" applyBorder="1" applyAlignment="1">
      <alignment vertical="center" wrapText="1"/>
    </xf>
    <xf numFmtId="3" fontId="4" fillId="33" borderId="1" xfId="0" applyNumberFormat="1" applyFont="1" applyFill="1" applyBorder="1" applyAlignment="1">
      <alignment vertical="center" wrapText="1"/>
    </xf>
    <xf numFmtId="174" fontId="4" fillId="33" borderId="1" xfId="33" applyNumberFormat="1" applyFont="1" applyFill="1" applyBorder="1" applyAlignment="1">
      <alignment vertical="center"/>
    </xf>
    <xf numFmtId="9" fontId="24" fillId="34" borderId="1" xfId="37" applyFont="1" applyFill="1" applyBorder="1" applyAlignment="1">
      <alignment horizontal="center" vertical="center"/>
    </xf>
    <xf numFmtId="0" fontId="0" fillId="34" borderId="0" xfId="0" applyFont="1" applyFill="1"/>
    <xf numFmtId="3" fontId="0" fillId="0" borderId="0" xfId="0" applyNumberFormat="1" applyAlignment="1">
      <alignment vertical="center" wrapText="1"/>
    </xf>
    <xf numFmtId="0" fontId="0" fillId="0" borderId="0" xfId="0"/>
    <xf numFmtId="3" fontId="0" fillId="0" borderId="0" xfId="0" applyNumberFormat="1"/>
    <xf numFmtId="174" fontId="28" fillId="34" borderId="1" xfId="33" applyNumberFormat="1" applyFont="1" applyFill="1" applyBorder="1" applyAlignment="1">
      <alignment vertical="center"/>
    </xf>
    <xf numFmtId="49" fontId="28" fillId="34" borderId="1" xfId="0" applyNumberFormat="1" applyFont="1" applyFill="1" applyBorder="1" applyAlignment="1">
      <alignment horizontal="center" vertical="center"/>
    </xf>
    <xf numFmtId="0" fontId="2" fillId="34" borderId="1" xfId="0" applyFont="1" applyFill="1" applyBorder="1" applyAlignment="1">
      <alignment horizontal="justify" vertical="center" wrapText="1"/>
    </xf>
    <xf numFmtId="173" fontId="28" fillId="34" borderId="1" xfId="33" applyNumberFormat="1" applyFont="1" applyFill="1" applyBorder="1" applyAlignment="1">
      <alignment vertical="center"/>
    </xf>
    <xf numFmtId="175" fontId="5" fillId="34" borderId="1" xfId="33" applyNumberFormat="1" applyFont="1" applyFill="1" applyBorder="1" applyAlignment="1">
      <alignment vertical="center"/>
    </xf>
    <xf numFmtId="0" fontId="28" fillId="34" borderId="1" xfId="0" applyFont="1" applyFill="1" applyBorder="1" applyAlignment="1">
      <alignment horizontal="center" vertical="center"/>
    </xf>
    <xf numFmtId="174" fontId="5" fillId="34" borderId="1" xfId="33" applyNumberFormat="1" applyFont="1" applyFill="1" applyBorder="1" applyAlignment="1">
      <alignment vertical="center"/>
    </xf>
    <xf numFmtId="3" fontId="0" fillId="34" borderId="0" xfId="0" applyNumberFormat="1" applyFill="1" applyAlignment="1">
      <alignment vertical="center"/>
    </xf>
    <xf numFmtId="176" fontId="24" fillId="33" borderId="1" xfId="33" applyNumberFormat="1" applyFont="1" applyFill="1" applyBorder="1" applyAlignment="1">
      <alignment vertical="center"/>
    </xf>
    <xf numFmtId="176" fontId="28" fillId="34" borderId="1" xfId="33" applyNumberFormat="1" applyFont="1" applyFill="1" applyBorder="1" applyAlignment="1">
      <alignment vertical="center"/>
    </xf>
    <xf numFmtId="0" fontId="3" fillId="33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49" fontId="3" fillId="33" borderId="1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28" fillId="0" borderId="0" xfId="0" applyFont="1" applyBorder="1" applyAlignment="1">
      <alignment horizontal="right" vertical="center"/>
    </xf>
  </cellXfs>
  <cellStyles count="45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23" builtinId="16" customBuiltin="1"/>
    <cellStyle name="Encabezado 4" xfId="24" builtinId="19" customBuiltin="1"/>
    <cellStyle name="Énfasis1" xfId="25" builtinId="29" customBuiltin="1"/>
    <cellStyle name="Énfasis2" xfId="26" builtinId="33" customBuiltin="1"/>
    <cellStyle name="Énfasis3" xfId="27" builtinId="37" customBuiltin="1"/>
    <cellStyle name="Énfasis4" xfId="28" builtinId="41" customBuiltin="1"/>
    <cellStyle name="Énfasis5" xfId="29" builtinId="45" customBuiltin="1"/>
    <cellStyle name="Énfasis6" xfId="30" builtinId="49" customBuiltin="1"/>
    <cellStyle name="Entrada" xfId="31" builtinId="20" customBuiltin="1"/>
    <cellStyle name="Incorrecto" xfId="32" builtinId="27" customBuiltin="1"/>
    <cellStyle name="Millares" xfId="33" builtinId="3"/>
    <cellStyle name="Millares_Hoja6" xfId="34"/>
    <cellStyle name="Neutral" xfId="35" builtinId="28" customBuiltin="1"/>
    <cellStyle name="Normal" xfId="0" builtinId="0"/>
    <cellStyle name="Notas" xfId="36" builtinId="10" customBuiltin="1"/>
    <cellStyle name="Porcentaje" xfId="37" builtinId="5"/>
    <cellStyle name="Salida" xfId="38" builtinId="21" customBuiltin="1"/>
    <cellStyle name="Texto de advertencia" xfId="39" builtinId="11" customBuiltin="1"/>
    <cellStyle name="Texto explicativo" xfId="40" builtinId="53" customBuiltin="1"/>
    <cellStyle name="Título" xfId="41" builtinId="15" customBuiltin="1"/>
    <cellStyle name="Título 2" xfId="42" builtinId="17" customBuiltin="1"/>
    <cellStyle name="Título 3" xfId="43" builtinId="18" customBuiltin="1"/>
    <cellStyle name="Total" xfId="44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abSelected="1" zoomScale="85" zoomScaleNormal="8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E19" sqref="E19"/>
    </sheetView>
  </sheetViews>
  <sheetFormatPr baseColWidth="10" defaultRowHeight="15" x14ac:dyDescent="0.25"/>
  <cols>
    <col min="1" max="1" width="4.42578125" style="4" customWidth="1"/>
    <col min="2" max="2" width="45.5703125" customWidth="1"/>
    <col min="3" max="3" width="14.28515625" style="5" bestFit="1" customWidth="1"/>
    <col min="4" max="4" width="13.5703125" style="1" bestFit="1" customWidth="1"/>
    <col min="5" max="5" width="14" style="4" customWidth="1"/>
    <col min="6" max="6" width="14.28515625" style="4" bestFit="1" customWidth="1"/>
    <col min="7" max="7" width="9.140625" style="4" customWidth="1"/>
    <col min="8" max="8" width="14.28515625" style="4" bestFit="1" customWidth="1"/>
    <col min="9" max="9" width="6.5703125" style="10" customWidth="1"/>
    <col min="10" max="10" width="13.28515625" style="4" bestFit="1" customWidth="1"/>
    <col min="11" max="11" width="6.140625" style="4" customWidth="1"/>
    <col min="12" max="12" width="13.28515625" style="4" bestFit="1" customWidth="1"/>
    <col min="13" max="13" width="6.140625" style="7" customWidth="1"/>
  </cols>
  <sheetData>
    <row r="1" spans="1:13" x14ac:dyDescent="0.25">
      <c r="A1" s="44" t="s">
        <v>13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</row>
    <row r="2" spans="1:13" s="2" customFormat="1" x14ac:dyDescent="0.25">
      <c r="A2" s="44" t="s">
        <v>50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6"/>
    </row>
    <row r="3" spans="1:13" s="2" customFormat="1" x14ac:dyDescent="0.25">
      <c r="A3" s="42" t="s">
        <v>51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11"/>
    </row>
    <row r="4" spans="1:13" x14ac:dyDescent="0.25">
      <c r="A4" s="45" t="s">
        <v>15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</row>
    <row r="5" spans="1:13" s="4" customFormat="1" ht="38.25" x14ac:dyDescent="0.25">
      <c r="A5" s="17" t="s">
        <v>6</v>
      </c>
      <c r="B5" s="17" t="s">
        <v>14</v>
      </c>
      <c r="C5" s="18" t="s">
        <v>0</v>
      </c>
      <c r="D5" s="17" t="s">
        <v>48</v>
      </c>
      <c r="E5" s="18" t="s">
        <v>1</v>
      </c>
      <c r="F5" s="18" t="s">
        <v>3</v>
      </c>
      <c r="G5" s="19" t="s">
        <v>9</v>
      </c>
      <c r="H5" s="18" t="s">
        <v>4</v>
      </c>
      <c r="I5" s="19" t="s">
        <v>10</v>
      </c>
      <c r="J5" s="18" t="s">
        <v>2</v>
      </c>
      <c r="K5" s="19" t="s">
        <v>11</v>
      </c>
      <c r="L5" s="18" t="s">
        <v>5</v>
      </c>
      <c r="M5" s="19" t="s">
        <v>12</v>
      </c>
    </row>
    <row r="6" spans="1:13" s="27" customFormat="1" ht="28.5" x14ac:dyDescent="0.25">
      <c r="A6" s="32">
        <v>1</v>
      </c>
      <c r="B6" s="33" t="s">
        <v>16</v>
      </c>
      <c r="C6" s="31">
        <v>2343064071</v>
      </c>
      <c r="D6" s="40">
        <v>0</v>
      </c>
      <c r="E6" s="31">
        <v>2343064071</v>
      </c>
      <c r="F6" s="35">
        <v>2139775740</v>
      </c>
      <c r="G6" s="26">
        <f>+F6/E6</f>
        <v>0.91323825348350873</v>
      </c>
      <c r="H6" s="31">
        <v>317610172</v>
      </c>
      <c r="I6" s="26">
        <f>+H6/E6</f>
        <v>0.1355533448406499</v>
      </c>
      <c r="J6" s="31">
        <v>210610172</v>
      </c>
      <c r="K6" s="26">
        <f>+J6/E6</f>
        <v>8.9886646552568811E-2</v>
      </c>
      <c r="L6" s="31">
        <v>210136405</v>
      </c>
      <c r="M6" s="26">
        <f>L6/$E6</f>
        <v>8.9684446789504796E-2</v>
      </c>
    </row>
    <row r="7" spans="1:13" ht="30.75" customHeight="1" x14ac:dyDescent="0.25">
      <c r="A7" s="41" t="s">
        <v>17</v>
      </c>
      <c r="B7" s="41"/>
      <c r="C7" s="20">
        <f>SUM(C6:C6)</f>
        <v>2343064071</v>
      </c>
      <c r="D7" s="39">
        <f>SUM(D6:D6)</f>
        <v>0</v>
      </c>
      <c r="E7" s="20">
        <f>SUM(E6:E6)</f>
        <v>2343064071</v>
      </c>
      <c r="F7" s="20">
        <f>SUM(F6:F6)</f>
        <v>2139775740</v>
      </c>
      <c r="G7" s="22">
        <f t="shared" ref="G7:G40" si="0">+F7/E7</f>
        <v>0.91323825348350873</v>
      </c>
      <c r="H7" s="20">
        <f>SUM(H6:H6)</f>
        <v>317610172</v>
      </c>
      <c r="I7" s="22">
        <f t="shared" ref="I7:I40" si="1">+H7/E7</f>
        <v>0.1355533448406499</v>
      </c>
      <c r="J7" s="20">
        <f>SUM(J6:J6)</f>
        <v>210610172</v>
      </c>
      <c r="K7" s="22">
        <f t="shared" ref="K7:K40" si="2">+J7/E7</f>
        <v>8.9886646552568811E-2</v>
      </c>
      <c r="L7" s="20">
        <f>SUM(L6:L6)</f>
        <v>210136405</v>
      </c>
      <c r="M7" s="22">
        <f t="shared" ref="M7:M40" si="3">L7/$E7</f>
        <v>8.9684446789504796E-2</v>
      </c>
    </row>
    <row r="8" spans="1:13" s="27" customFormat="1" ht="28.5" x14ac:dyDescent="0.25">
      <c r="A8" s="36">
        <v>2</v>
      </c>
      <c r="B8" s="33" t="s">
        <v>18</v>
      </c>
      <c r="C8" s="31">
        <v>3110935699</v>
      </c>
      <c r="D8" s="40">
        <v>0</v>
      </c>
      <c r="E8" s="31">
        <v>3110935699</v>
      </c>
      <c r="F8" s="37">
        <v>2123586248</v>
      </c>
      <c r="G8" s="26">
        <f t="shared" si="0"/>
        <v>0.68261978178546723</v>
      </c>
      <c r="H8" s="31">
        <v>824824798</v>
      </c>
      <c r="I8" s="26">
        <f t="shared" si="1"/>
        <v>0.26513720558902493</v>
      </c>
      <c r="J8" s="31">
        <v>66327085</v>
      </c>
      <c r="K8" s="26">
        <f t="shared" si="2"/>
        <v>2.1320622287796121E-2</v>
      </c>
      <c r="L8" s="31">
        <v>66327085</v>
      </c>
      <c r="M8" s="26">
        <f t="shared" si="3"/>
        <v>2.1320622287796121E-2</v>
      </c>
    </row>
    <row r="9" spans="1:13" s="27" customFormat="1" ht="42.75" x14ac:dyDescent="0.25">
      <c r="A9" s="36">
        <v>3</v>
      </c>
      <c r="B9" s="33" t="s">
        <v>19</v>
      </c>
      <c r="C9" s="31">
        <v>378916905</v>
      </c>
      <c r="D9" s="40">
        <v>0</v>
      </c>
      <c r="E9" s="31">
        <v>378916905</v>
      </c>
      <c r="F9" s="37">
        <v>329306615</v>
      </c>
      <c r="G9" s="26">
        <f t="shared" si="0"/>
        <v>0.86907343181218055</v>
      </c>
      <c r="H9" s="31">
        <v>35021437</v>
      </c>
      <c r="I9" s="26">
        <f t="shared" si="1"/>
        <v>9.2425110988384115E-2</v>
      </c>
      <c r="J9" s="31">
        <v>35021437</v>
      </c>
      <c r="K9" s="26">
        <f t="shared" si="2"/>
        <v>9.2425110988384115E-2</v>
      </c>
      <c r="L9" s="31">
        <v>35021437</v>
      </c>
      <c r="M9" s="26">
        <f t="shared" si="3"/>
        <v>9.2425110988384115E-2</v>
      </c>
    </row>
    <row r="10" spans="1:13" ht="44.25" customHeight="1" x14ac:dyDescent="0.25">
      <c r="A10" s="41" t="s">
        <v>20</v>
      </c>
      <c r="B10" s="41"/>
      <c r="C10" s="20">
        <f>SUM(C8:C9)</f>
        <v>3489852604</v>
      </c>
      <c r="D10" s="21">
        <f>SUM(D8:D9)</f>
        <v>0</v>
      </c>
      <c r="E10" s="20">
        <f>SUM(E8:E9)</f>
        <v>3489852604</v>
      </c>
      <c r="F10" s="20">
        <f>SUM(F8:F9)</f>
        <v>2452892863</v>
      </c>
      <c r="G10" s="22">
        <f t="shared" si="0"/>
        <v>0.70286431587068832</v>
      </c>
      <c r="H10" s="20">
        <f>SUM(H8:H9)</f>
        <v>859846235</v>
      </c>
      <c r="I10" s="22">
        <f t="shared" si="1"/>
        <v>0.24638468513382522</v>
      </c>
      <c r="J10" s="20">
        <f>SUM(J8:J9)</f>
        <v>101348522</v>
      </c>
      <c r="K10" s="22">
        <f t="shared" si="2"/>
        <v>2.9040917626101552E-2</v>
      </c>
      <c r="L10" s="20">
        <f>SUM(L8:L9)</f>
        <v>101348522</v>
      </c>
      <c r="M10" s="22">
        <f t="shared" si="3"/>
        <v>2.9040917626101552E-2</v>
      </c>
    </row>
    <row r="11" spans="1:13" s="27" customFormat="1" ht="28.5" x14ac:dyDescent="0.25">
      <c r="A11" s="36">
        <v>4</v>
      </c>
      <c r="B11" s="33" t="s">
        <v>21</v>
      </c>
      <c r="C11" s="31">
        <v>11141183892</v>
      </c>
      <c r="D11" s="40">
        <v>0</v>
      </c>
      <c r="E11" s="31">
        <f>+C11+D11</f>
        <v>11141183892</v>
      </c>
      <c r="F11" s="37">
        <v>10291392330</v>
      </c>
      <c r="G11" s="26">
        <f t="shared" si="0"/>
        <v>0.92372520099859423</v>
      </c>
      <c r="H11" s="31">
        <v>1443682992</v>
      </c>
      <c r="I11" s="26">
        <f t="shared" si="1"/>
        <v>0.12958075245815179</v>
      </c>
      <c r="J11" s="31">
        <v>1146709137</v>
      </c>
      <c r="K11" s="26">
        <f t="shared" si="2"/>
        <v>0.10292524996588576</v>
      </c>
      <c r="L11" s="31">
        <v>1131234991</v>
      </c>
      <c r="M11" s="26">
        <f t="shared" si="3"/>
        <v>0.10153633599139232</v>
      </c>
    </row>
    <row r="12" spans="1:13" s="27" customFormat="1" ht="42.75" x14ac:dyDescent="0.25">
      <c r="A12" s="36">
        <v>5</v>
      </c>
      <c r="B12" s="33" t="s">
        <v>22</v>
      </c>
      <c r="C12" s="31">
        <v>6122292880</v>
      </c>
      <c r="D12" s="40">
        <v>0</v>
      </c>
      <c r="E12" s="31">
        <f>+C12+D12</f>
        <v>6122292880</v>
      </c>
      <c r="F12" s="37">
        <v>5671993645</v>
      </c>
      <c r="G12" s="26">
        <f t="shared" si="0"/>
        <v>0.92644924968045628</v>
      </c>
      <c r="H12" s="31">
        <v>603858172</v>
      </c>
      <c r="I12" s="26">
        <f t="shared" si="1"/>
        <v>9.8632682858517548E-2</v>
      </c>
      <c r="J12" s="31">
        <v>580058172</v>
      </c>
      <c r="K12" s="26">
        <f t="shared" si="2"/>
        <v>9.4745250410169859E-2</v>
      </c>
      <c r="L12" s="31">
        <v>580058172</v>
      </c>
      <c r="M12" s="26">
        <f t="shared" si="3"/>
        <v>9.4745250410169859E-2</v>
      </c>
    </row>
    <row r="13" spans="1:13" s="27" customFormat="1" ht="28.5" x14ac:dyDescent="0.25">
      <c r="A13" s="36">
        <v>6</v>
      </c>
      <c r="B13" s="33" t="s">
        <v>23</v>
      </c>
      <c r="C13" s="31">
        <v>2472981950</v>
      </c>
      <c r="D13" s="40">
        <v>0</v>
      </c>
      <c r="E13" s="31">
        <f>+C13+D13</f>
        <v>2472981950</v>
      </c>
      <c r="F13" s="37">
        <v>2472981950</v>
      </c>
      <c r="G13" s="26">
        <f t="shared" si="0"/>
        <v>1</v>
      </c>
      <c r="H13" s="31">
        <v>357164457</v>
      </c>
      <c r="I13" s="26">
        <f t="shared" si="1"/>
        <v>0.14442663319883917</v>
      </c>
      <c r="J13" s="31">
        <v>257164457</v>
      </c>
      <c r="K13" s="26">
        <f t="shared" si="2"/>
        <v>0.10398962151745587</v>
      </c>
      <c r="L13" s="31">
        <v>257164457</v>
      </c>
      <c r="M13" s="26">
        <f t="shared" si="3"/>
        <v>0.10398962151745587</v>
      </c>
    </row>
    <row r="14" spans="1:13" ht="30.75" customHeight="1" x14ac:dyDescent="0.25">
      <c r="A14" s="41" t="s">
        <v>24</v>
      </c>
      <c r="B14" s="41"/>
      <c r="C14" s="20">
        <f>SUM(C11:C13)</f>
        <v>19736458722</v>
      </c>
      <c r="D14" s="39">
        <f t="shared" ref="D14:L14" si="4">SUM(D11:D13)</f>
        <v>0</v>
      </c>
      <c r="E14" s="20">
        <f t="shared" si="4"/>
        <v>19736458722</v>
      </c>
      <c r="F14" s="20">
        <f t="shared" si="4"/>
        <v>18436367925</v>
      </c>
      <c r="G14" s="22">
        <f t="shared" si="0"/>
        <v>0.93412745339411862</v>
      </c>
      <c r="H14" s="20">
        <f t="shared" si="4"/>
        <v>2404705621</v>
      </c>
      <c r="I14" s="22">
        <f t="shared" si="1"/>
        <v>0.12184078485769602</v>
      </c>
      <c r="J14" s="20">
        <f t="shared" si="4"/>
        <v>1983931766</v>
      </c>
      <c r="K14" s="22">
        <f t="shared" si="2"/>
        <v>0.10052116207597742</v>
      </c>
      <c r="L14" s="20">
        <f t="shared" si="4"/>
        <v>1968457620</v>
      </c>
      <c r="M14" s="22">
        <f t="shared" si="3"/>
        <v>9.9737123448888187E-2</v>
      </c>
    </row>
    <row r="15" spans="1:13" s="27" customFormat="1" ht="28.5" x14ac:dyDescent="0.25">
      <c r="A15" s="36">
        <v>7</v>
      </c>
      <c r="B15" s="33" t="s">
        <v>25</v>
      </c>
      <c r="C15" s="31">
        <v>2600631114</v>
      </c>
      <c r="D15" s="40">
        <v>0</v>
      </c>
      <c r="E15" s="31">
        <f>+C15+D15</f>
        <v>2600631114</v>
      </c>
      <c r="F15" s="37">
        <v>2367772331</v>
      </c>
      <c r="G15" s="26">
        <f t="shared" si="0"/>
        <v>0.91046066404941117</v>
      </c>
      <c r="H15" s="31">
        <v>120384285</v>
      </c>
      <c r="I15" s="26">
        <f t="shared" si="1"/>
        <v>4.6290411720422107E-2</v>
      </c>
      <c r="J15" s="31">
        <v>64389720</v>
      </c>
      <c r="K15" s="26">
        <f t="shared" si="2"/>
        <v>2.4759266953844495E-2</v>
      </c>
      <c r="L15" s="31">
        <v>64389720</v>
      </c>
      <c r="M15" s="26">
        <f t="shared" si="3"/>
        <v>2.4759266953844495E-2</v>
      </c>
    </row>
    <row r="16" spans="1:13" s="27" customFormat="1" ht="28.5" x14ac:dyDescent="0.25">
      <c r="A16" s="36">
        <v>8</v>
      </c>
      <c r="B16" s="33" t="s">
        <v>26</v>
      </c>
      <c r="C16" s="31">
        <v>1520951630</v>
      </c>
      <c r="D16" s="40">
        <v>0</v>
      </c>
      <c r="E16" s="31">
        <f>+C16+D16</f>
        <v>1520951630</v>
      </c>
      <c r="F16" s="37">
        <v>311252216</v>
      </c>
      <c r="G16" s="26">
        <f t="shared" si="0"/>
        <v>0.20464307336322063</v>
      </c>
      <c r="H16" s="31">
        <v>81042538</v>
      </c>
      <c r="I16" s="26">
        <f t="shared" si="1"/>
        <v>5.3284099508148067E-2</v>
      </c>
      <c r="J16" s="31">
        <v>31042538</v>
      </c>
      <c r="K16" s="26">
        <f t="shared" si="2"/>
        <v>2.0409944266274925E-2</v>
      </c>
      <c r="L16" s="31">
        <v>26042538</v>
      </c>
      <c r="M16" s="26">
        <f t="shared" si="3"/>
        <v>1.7122528742087612E-2</v>
      </c>
    </row>
    <row r="17" spans="1:13" s="27" customFormat="1" ht="42.75" x14ac:dyDescent="0.25">
      <c r="A17" s="36">
        <v>9</v>
      </c>
      <c r="B17" s="33" t="s">
        <v>27</v>
      </c>
      <c r="C17" s="31">
        <v>931091786</v>
      </c>
      <c r="D17" s="40">
        <v>0</v>
      </c>
      <c r="E17" s="31">
        <f>+C17+D17</f>
        <v>931091786</v>
      </c>
      <c r="F17" s="37">
        <v>819767332</v>
      </c>
      <c r="G17" s="26">
        <f t="shared" si="0"/>
        <v>0.88043664902441743</v>
      </c>
      <c r="H17" s="31">
        <v>42416088</v>
      </c>
      <c r="I17" s="26">
        <f t="shared" si="1"/>
        <v>4.5555216615346665E-2</v>
      </c>
      <c r="J17" s="31">
        <v>42416088</v>
      </c>
      <c r="K17" s="26">
        <f t="shared" si="2"/>
        <v>4.5555216615346665E-2</v>
      </c>
      <c r="L17" s="31">
        <v>42416088</v>
      </c>
      <c r="M17" s="26">
        <f t="shared" si="3"/>
        <v>4.5555216615346665E-2</v>
      </c>
    </row>
    <row r="18" spans="1:13" s="27" customFormat="1" ht="42.75" x14ac:dyDescent="0.25">
      <c r="A18" s="36">
        <v>10</v>
      </c>
      <c r="B18" s="33" t="s">
        <v>28</v>
      </c>
      <c r="C18" s="31">
        <v>2285363053</v>
      </c>
      <c r="D18" s="40">
        <v>0</v>
      </c>
      <c r="E18" s="31">
        <f>+C18+D18</f>
        <v>2285363053</v>
      </c>
      <c r="F18" s="37">
        <v>2271135530</v>
      </c>
      <c r="G18" s="26">
        <f t="shared" si="0"/>
        <v>0.99377450205063766</v>
      </c>
      <c r="H18" s="31">
        <v>1782609036</v>
      </c>
      <c r="I18" s="26">
        <f t="shared" si="1"/>
        <v>0.78001131315217775</v>
      </c>
      <c r="J18" s="31">
        <v>59773319</v>
      </c>
      <c r="K18" s="26">
        <f t="shared" si="2"/>
        <v>2.6154846128948948E-2</v>
      </c>
      <c r="L18" s="31">
        <v>59773319</v>
      </c>
      <c r="M18" s="26">
        <f t="shared" si="3"/>
        <v>2.6154846128948948E-2</v>
      </c>
    </row>
    <row r="19" spans="1:13" ht="30.75" customHeight="1" x14ac:dyDescent="0.25">
      <c r="A19" s="41" t="s">
        <v>29</v>
      </c>
      <c r="B19" s="41"/>
      <c r="C19" s="20">
        <f>SUM(C15:C18)</f>
        <v>7338037583</v>
      </c>
      <c r="D19" s="39">
        <f t="shared" ref="D19:L19" si="5">SUM(D15:D18)</f>
        <v>0</v>
      </c>
      <c r="E19" s="20">
        <f t="shared" si="5"/>
        <v>7338037583</v>
      </c>
      <c r="F19" s="20">
        <f t="shared" si="5"/>
        <v>5769927409</v>
      </c>
      <c r="G19" s="22">
        <f t="shared" si="0"/>
        <v>0.78630387807867952</v>
      </c>
      <c r="H19" s="20">
        <f t="shared" si="5"/>
        <v>2026451947</v>
      </c>
      <c r="I19" s="22">
        <f t="shared" si="1"/>
        <v>0.27615720471297017</v>
      </c>
      <c r="J19" s="20">
        <f t="shared" si="5"/>
        <v>197621665</v>
      </c>
      <c r="K19" s="22">
        <f t="shared" si="2"/>
        <v>2.6931132849173364E-2</v>
      </c>
      <c r="L19" s="20">
        <f t="shared" si="5"/>
        <v>192621665</v>
      </c>
      <c r="M19" s="22">
        <f t="shared" si="3"/>
        <v>2.6249751765546388E-2</v>
      </c>
    </row>
    <row r="20" spans="1:13" s="27" customFormat="1" ht="28.5" x14ac:dyDescent="0.25">
      <c r="A20" s="36">
        <v>11</v>
      </c>
      <c r="B20" s="33" t="s">
        <v>30</v>
      </c>
      <c r="C20" s="31">
        <v>2186868515</v>
      </c>
      <c r="D20" s="40">
        <v>0</v>
      </c>
      <c r="E20" s="31">
        <f>+C20+D20</f>
        <v>2186868515</v>
      </c>
      <c r="F20" s="37">
        <v>824282329</v>
      </c>
      <c r="G20" s="26">
        <f t="shared" si="0"/>
        <v>0.37692358884228577</v>
      </c>
      <c r="H20" s="31">
        <v>211619684</v>
      </c>
      <c r="I20" s="26">
        <f t="shared" si="1"/>
        <v>9.6768361951564338E-2</v>
      </c>
      <c r="J20" s="31">
        <v>77661684</v>
      </c>
      <c r="K20" s="26">
        <f t="shared" si="2"/>
        <v>3.5512735890296541E-2</v>
      </c>
      <c r="L20" s="31">
        <v>77430322</v>
      </c>
      <c r="M20" s="26">
        <f t="shared" si="3"/>
        <v>3.5406939863506154E-2</v>
      </c>
    </row>
    <row r="21" spans="1:13" s="27" customFormat="1" ht="42.75" x14ac:dyDescent="0.25">
      <c r="A21" s="36">
        <v>12</v>
      </c>
      <c r="B21" s="33" t="s">
        <v>31</v>
      </c>
      <c r="C21" s="31">
        <v>2483386850</v>
      </c>
      <c r="D21" s="40">
        <v>0</v>
      </c>
      <c r="E21" s="31">
        <f>+C21+D21</f>
        <v>2483386850</v>
      </c>
      <c r="F21" s="37">
        <v>631474035</v>
      </c>
      <c r="G21" s="26">
        <f t="shared" si="0"/>
        <v>0.25427936650304805</v>
      </c>
      <c r="H21" s="31">
        <v>182031669</v>
      </c>
      <c r="I21" s="26">
        <f t="shared" si="1"/>
        <v>7.3299763586973973E-2</v>
      </c>
      <c r="J21" s="31">
        <v>32031669</v>
      </c>
      <c r="K21" s="26">
        <f t="shared" si="2"/>
        <v>1.2898380693285865E-2</v>
      </c>
      <c r="L21" s="31">
        <v>32031669</v>
      </c>
      <c r="M21" s="26">
        <f t="shared" si="3"/>
        <v>1.2898380693285865E-2</v>
      </c>
    </row>
    <row r="22" spans="1:13" s="27" customFormat="1" ht="42.75" x14ac:dyDescent="0.25">
      <c r="A22" s="36">
        <v>13</v>
      </c>
      <c r="B22" s="33" t="s">
        <v>32</v>
      </c>
      <c r="C22" s="31">
        <v>2264674084</v>
      </c>
      <c r="D22" s="34">
        <v>115165700</v>
      </c>
      <c r="E22" s="31">
        <f>+C22+D22</f>
        <v>2379839784</v>
      </c>
      <c r="F22" s="37">
        <v>375622329</v>
      </c>
      <c r="G22" s="26">
        <f t="shared" si="0"/>
        <v>0.15783513307297498</v>
      </c>
      <c r="H22" s="31">
        <v>88751388</v>
      </c>
      <c r="I22" s="26">
        <f t="shared" si="1"/>
        <v>3.729300963732439E-2</v>
      </c>
      <c r="J22" s="31">
        <v>38751388</v>
      </c>
      <c r="K22" s="26">
        <f t="shared" si="2"/>
        <v>1.6283191944487636E-2</v>
      </c>
      <c r="L22" s="31">
        <v>33625707</v>
      </c>
      <c r="M22" s="26">
        <f t="shared" si="3"/>
        <v>1.4129399477254894E-2</v>
      </c>
    </row>
    <row r="23" spans="1:13" ht="30.75" customHeight="1" x14ac:dyDescent="0.25">
      <c r="A23" s="41" t="s">
        <v>8</v>
      </c>
      <c r="B23" s="41"/>
      <c r="C23" s="20">
        <f>SUM(C20:C22)</f>
        <v>6934929449</v>
      </c>
      <c r="D23" s="21">
        <f t="shared" ref="D23:L23" si="6">SUM(D20:D22)</f>
        <v>115165700</v>
      </c>
      <c r="E23" s="20">
        <f t="shared" si="6"/>
        <v>7050095149</v>
      </c>
      <c r="F23" s="20">
        <f t="shared" si="6"/>
        <v>1831378693</v>
      </c>
      <c r="G23" s="22">
        <f t="shared" si="0"/>
        <v>0.25976652148585067</v>
      </c>
      <c r="H23" s="20">
        <f t="shared" si="6"/>
        <v>482402741</v>
      </c>
      <c r="I23" s="22">
        <f t="shared" si="1"/>
        <v>6.8424997224104847E-2</v>
      </c>
      <c r="J23" s="20">
        <f t="shared" si="6"/>
        <v>148444741</v>
      </c>
      <c r="K23" s="22">
        <f t="shared" si="2"/>
        <v>2.1055707456807262E-2</v>
      </c>
      <c r="L23" s="20">
        <f t="shared" si="6"/>
        <v>143087698</v>
      </c>
      <c r="M23" s="22">
        <f t="shared" si="3"/>
        <v>2.0295853456714814E-2</v>
      </c>
    </row>
    <row r="24" spans="1:13" s="27" customFormat="1" ht="28.5" x14ac:dyDescent="0.25">
      <c r="A24" s="36">
        <v>14</v>
      </c>
      <c r="B24" s="33" t="s">
        <v>33</v>
      </c>
      <c r="C24" s="31">
        <v>5563948185</v>
      </c>
      <c r="D24" s="40">
        <v>0</v>
      </c>
      <c r="E24" s="31">
        <f>+C24+D24</f>
        <v>5563948185</v>
      </c>
      <c r="F24" s="38">
        <v>5235030352</v>
      </c>
      <c r="G24" s="26">
        <f t="shared" si="0"/>
        <v>0.94088409487947089</v>
      </c>
      <c r="H24" s="31">
        <v>2975236484</v>
      </c>
      <c r="I24" s="26">
        <f t="shared" si="1"/>
        <v>0.53473475759911304</v>
      </c>
      <c r="J24" s="31">
        <v>44666107</v>
      </c>
      <c r="K24" s="26">
        <f t="shared" si="2"/>
        <v>8.0277719193030186E-3</v>
      </c>
      <c r="L24" s="31">
        <v>44090313</v>
      </c>
      <c r="M24" s="26">
        <f t="shared" si="3"/>
        <v>7.924285333724761E-3</v>
      </c>
    </row>
    <row r="25" spans="1:13" s="27" customFormat="1" ht="28.5" x14ac:dyDescent="0.25">
      <c r="A25" s="36">
        <v>15</v>
      </c>
      <c r="B25" s="33" t="s">
        <v>34</v>
      </c>
      <c r="C25" s="31">
        <v>1563834097</v>
      </c>
      <c r="D25" s="40">
        <v>0</v>
      </c>
      <c r="E25" s="31">
        <f>+C25+D25</f>
        <v>1563834097</v>
      </c>
      <c r="F25" s="37">
        <v>716757642</v>
      </c>
      <c r="G25" s="26">
        <f t="shared" si="0"/>
        <v>0.45833355557024924</v>
      </c>
      <c r="H25" s="31">
        <v>17333730</v>
      </c>
      <c r="I25" s="26">
        <f t="shared" si="1"/>
        <v>1.1084123330762752E-2</v>
      </c>
      <c r="J25" s="31">
        <v>17333730</v>
      </c>
      <c r="K25" s="26">
        <f t="shared" si="2"/>
        <v>1.1084123330762752E-2</v>
      </c>
      <c r="L25" s="31">
        <v>17333730</v>
      </c>
      <c r="M25" s="26">
        <f t="shared" si="3"/>
        <v>1.1084123330762752E-2</v>
      </c>
    </row>
    <row r="26" spans="1:13" s="27" customFormat="1" ht="28.5" x14ac:dyDescent="0.25">
      <c r="A26" s="36">
        <v>16</v>
      </c>
      <c r="B26" s="33" t="s">
        <v>35</v>
      </c>
      <c r="C26" s="31">
        <v>5592115699</v>
      </c>
      <c r="D26" s="40">
        <v>0</v>
      </c>
      <c r="E26" s="31">
        <f>+C26+D26</f>
        <v>5592115699</v>
      </c>
      <c r="F26" s="37">
        <v>5199888714</v>
      </c>
      <c r="G26" s="26">
        <f t="shared" si="0"/>
        <v>0.92986071710387908</v>
      </c>
      <c r="H26" s="31">
        <v>101736316</v>
      </c>
      <c r="I26" s="26">
        <f t="shared" si="1"/>
        <v>1.8192813145513569E-2</v>
      </c>
      <c r="J26" s="31">
        <v>101736316</v>
      </c>
      <c r="K26" s="26">
        <f t="shared" si="2"/>
        <v>1.8192813145513569E-2</v>
      </c>
      <c r="L26" s="31">
        <v>101736316</v>
      </c>
      <c r="M26" s="26">
        <f t="shared" si="3"/>
        <v>1.8192813145513569E-2</v>
      </c>
    </row>
    <row r="27" spans="1:13" ht="30" customHeight="1" x14ac:dyDescent="0.25">
      <c r="A27" s="41" t="s">
        <v>36</v>
      </c>
      <c r="B27" s="41"/>
      <c r="C27" s="20">
        <f>SUM(C24:C26)</f>
        <v>12719897981</v>
      </c>
      <c r="D27" s="39">
        <f t="shared" ref="D27:L27" si="7">SUM(D24:D26)</f>
        <v>0</v>
      </c>
      <c r="E27" s="20">
        <f t="shared" si="7"/>
        <v>12719897981</v>
      </c>
      <c r="F27" s="20">
        <f t="shared" si="7"/>
        <v>11151676708</v>
      </c>
      <c r="G27" s="22">
        <f t="shared" si="0"/>
        <v>0.87671117525136699</v>
      </c>
      <c r="H27" s="20">
        <f t="shared" si="7"/>
        <v>3094306530</v>
      </c>
      <c r="I27" s="22">
        <f t="shared" si="1"/>
        <v>0.24326504305475058</v>
      </c>
      <c r="J27" s="20">
        <f t="shared" si="7"/>
        <v>163736153</v>
      </c>
      <c r="K27" s="22">
        <f t="shared" si="2"/>
        <v>1.287244231396953E-2</v>
      </c>
      <c r="L27" s="20">
        <f t="shared" si="7"/>
        <v>163160359</v>
      </c>
      <c r="M27" s="22">
        <f t="shared" si="3"/>
        <v>1.282717512701095E-2</v>
      </c>
    </row>
    <row r="28" spans="1:13" s="27" customFormat="1" ht="29.25" customHeight="1" x14ac:dyDescent="0.25">
      <c r="A28" s="36">
        <v>17</v>
      </c>
      <c r="B28" s="33" t="s">
        <v>37</v>
      </c>
      <c r="C28" s="31">
        <v>1684111503</v>
      </c>
      <c r="D28" s="40">
        <v>0</v>
      </c>
      <c r="E28" s="31">
        <f>+C28+D28</f>
        <v>1684111503</v>
      </c>
      <c r="F28" s="37">
        <v>743745755</v>
      </c>
      <c r="G28" s="26">
        <f t="shared" si="0"/>
        <v>0.4416250074149633</v>
      </c>
      <c r="H28" s="31">
        <v>87465393</v>
      </c>
      <c r="I28" s="26">
        <f t="shared" si="1"/>
        <v>5.193563065402327E-2</v>
      </c>
      <c r="J28" s="31">
        <v>37465393</v>
      </c>
      <c r="K28" s="26">
        <f t="shared" si="2"/>
        <v>2.2246385072045908E-2</v>
      </c>
      <c r="L28" s="31">
        <v>36705533</v>
      </c>
      <c r="M28" s="26">
        <f t="shared" si="3"/>
        <v>2.1795191669087482E-2</v>
      </c>
    </row>
    <row r="29" spans="1:13" s="27" customFormat="1" ht="28.5" x14ac:dyDescent="0.25">
      <c r="A29" s="36">
        <v>18</v>
      </c>
      <c r="B29" s="33" t="s">
        <v>38</v>
      </c>
      <c r="C29" s="31">
        <v>18885174237</v>
      </c>
      <c r="D29" s="40">
        <v>0</v>
      </c>
      <c r="E29" s="31">
        <f>+C29+D29</f>
        <v>18885174237</v>
      </c>
      <c r="F29" s="37">
        <v>8568243187</v>
      </c>
      <c r="G29" s="26">
        <f t="shared" si="0"/>
        <v>0.45370209877190448</v>
      </c>
      <c r="H29" s="31">
        <v>1253208419</v>
      </c>
      <c r="I29" s="26">
        <f t="shared" si="1"/>
        <v>6.6359378170030486E-2</v>
      </c>
      <c r="J29" s="31">
        <v>74869192</v>
      </c>
      <c r="K29" s="26">
        <f t="shared" si="2"/>
        <v>3.9644427454270251E-3</v>
      </c>
      <c r="L29" s="31">
        <v>69869192</v>
      </c>
      <c r="M29" s="26">
        <f t="shared" si="3"/>
        <v>3.6996847962944214E-3</v>
      </c>
    </row>
    <row r="30" spans="1:13" s="27" customFormat="1" ht="28.5" x14ac:dyDescent="0.25">
      <c r="A30" s="36">
        <v>19</v>
      </c>
      <c r="B30" s="33" t="s">
        <v>39</v>
      </c>
      <c r="C30" s="31">
        <v>1313875141</v>
      </c>
      <c r="D30" s="40">
        <v>0</v>
      </c>
      <c r="E30" s="31">
        <f>+C30+D30</f>
        <v>1313875141</v>
      </c>
      <c r="F30" s="31">
        <v>207113624</v>
      </c>
      <c r="G30" s="26">
        <f t="shared" si="0"/>
        <v>0.15763569728731172</v>
      </c>
      <c r="H30" s="31">
        <v>94121338</v>
      </c>
      <c r="I30" s="26">
        <f t="shared" si="1"/>
        <v>7.1636440223964939E-2</v>
      </c>
      <c r="J30" s="31">
        <v>14121338</v>
      </c>
      <c r="K30" s="26">
        <f t="shared" si="2"/>
        <v>1.0747853855619908E-2</v>
      </c>
      <c r="L30" s="31">
        <v>14121338</v>
      </c>
      <c r="M30" s="26">
        <f t="shared" si="3"/>
        <v>1.0747853855619908E-2</v>
      </c>
    </row>
    <row r="31" spans="1:13" s="27" customFormat="1" ht="28.5" customHeight="1" x14ac:dyDescent="0.25">
      <c r="A31" s="36">
        <v>20</v>
      </c>
      <c r="B31" s="33" t="s">
        <v>40</v>
      </c>
      <c r="C31" s="31">
        <v>1549570339</v>
      </c>
      <c r="D31" s="40">
        <v>0</v>
      </c>
      <c r="E31" s="31">
        <f>+C31+D31</f>
        <v>1549570339</v>
      </c>
      <c r="F31" s="37">
        <v>1335869830</v>
      </c>
      <c r="G31" s="26">
        <f t="shared" si="0"/>
        <v>0.86209047526173643</v>
      </c>
      <c r="H31" s="31">
        <v>108767932</v>
      </c>
      <c r="I31" s="26">
        <f t="shared" si="1"/>
        <v>7.0192316710316172E-2</v>
      </c>
      <c r="J31" s="31">
        <v>63173993</v>
      </c>
      <c r="K31" s="26">
        <f t="shared" si="2"/>
        <v>4.0768715953074269E-2</v>
      </c>
      <c r="L31" s="31">
        <v>63173993</v>
      </c>
      <c r="M31" s="26">
        <f t="shared" si="3"/>
        <v>4.0768715953074269E-2</v>
      </c>
    </row>
    <row r="32" spans="1:13" ht="30" customHeight="1" x14ac:dyDescent="0.25">
      <c r="A32" s="41" t="s">
        <v>41</v>
      </c>
      <c r="B32" s="41"/>
      <c r="C32" s="20">
        <f>SUM(C28:C31)</f>
        <v>23432731220</v>
      </c>
      <c r="D32" s="39">
        <f t="shared" ref="D32:L32" si="8">SUM(D28:D31)</f>
        <v>0</v>
      </c>
      <c r="E32" s="20">
        <f t="shared" si="8"/>
        <v>23432731220</v>
      </c>
      <c r="F32" s="20">
        <f t="shared" si="8"/>
        <v>10854972396</v>
      </c>
      <c r="G32" s="22">
        <f t="shared" si="0"/>
        <v>0.46323974333539086</v>
      </c>
      <c r="H32" s="20">
        <f t="shared" si="8"/>
        <v>1543563082</v>
      </c>
      <c r="I32" s="22">
        <f t="shared" si="1"/>
        <v>6.5872094358448416E-2</v>
      </c>
      <c r="J32" s="20">
        <f t="shared" si="8"/>
        <v>189629916</v>
      </c>
      <c r="K32" s="22">
        <f t="shared" si="2"/>
        <v>8.0925229850351173E-3</v>
      </c>
      <c r="L32" s="20">
        <f t="shared" si="8"/>
        <v>183870056</v>
      </c>
      <c r="M32" s="22">
        <f t="shared" si="3"/>
        <v>7.8467189451251682E-3</v>
      </c>
    </row>
    <row r="33" spans="1:13" s="27" customFormat="1" ht="42.75" x14ac:dyDescent="0.25">
      <c r="A33" s="36">
        <v>21</v>
      </c>
      <c r="B33" s="33" t="s">
        <v>49</v>
      </c>
      <c r="C33" s="31">
        <v>652568169</v>
      </c>
      <c r="D33" s="40">
        <v>0</v>
      </c>
      <c r="E33" s="31">
        <f>+C33+D33</f>
        <v>652568169</v>
      </c>
      <c r="F33" s="31">
        <v>487987274</v>
      </c>
      <c r="G33" s="26">
        <f t="shared" si="0"/>
        <v>0.74779509204041483</v>
      </c>
      <c r="H33" s="31">
        <v>15151824</v>
      </c>
      <c r="I33" s="26">
        <f t="shared" si="1"/>
        <v>2.3218760460257754E-2</v>
      </c>
      <c r="J33" s="31">
        <v>15151824</v>
      </c>
      <c r="K33" s="26">
        <f t="shared" si="2"/>
        <v>2.3218760460257754E-2</v>
      </c>
      <c r="L33" s="31">
        <v>15151824</v>
      </c>
      <c r="M33" s="26">
        <f t="shared" si="3"/>
        <v>2.3218760460257754E-2</v>
      </c>
    </row>
    <row r="34" spans="1:13" s="27" customFormat="1" ht="28.5" x14ac:dyDescent="0.25">
      <c r="A34" s="36">
        <v>22</v>
      </c>
      <c r="B34" s="33" t="s">
        <v>42</v>
      </c>
      <c r="C34" s="31">
        <v>579956864</v>
      </c>
      <c r="D34" s="40">
        <v>0</v>
      </c>
      <c r="E34" s="31">
        <f>+C34+D34</f>
        <v>579956864</v>
      </c>
      <c r="F34" s="31">
        <v>364204585</v>
      </c>
      <c r="G34" s="26">
        <f t="shared" si="0"/>
        <v>0.62798564446337857</v>
      </c>
      <c r="H34" s="31">
        <v>16107990</v>
      </c>
      <c r="I34" s="26">
        <f t="shared" si="1"/>
        <v>2.7774462205520167E-2</v>
      </c>
      <c r="J34" s="31">
        <v>16107990</v>
      </c>
      <c r="K34" s="26">
        <f t="shared" si="2"/>
        <v>2.7774462205520167E-2</v>
      </c>
      <c r="L34" s="31">
        <v>16107990</v>
      </c>
      <c r="M34" s="26">
        <f t="shared" si="3"/>
        <v>2.7774462205520167E-2</v>
      </c>
    </row>
    <row r="35" spans="1:13" s="27" customFormat="1" ht="28.5" x14ac:dyDescent="0.25">
      <c r="A35" s="36">
        <v>23</v>
      </c>
      <c r="B35" s="33" t="s">
        <v>43</v>
      </c>
      <c r="C35" s="31">
        <v>560353052</v>
      </c>
      <c r="D35" s="40">
        <v>0</v>
      </c>
      <c r="E35" s="31">
        <f>+C35+D35</f>
        <v>560353052</v>
      </c>
      <c r="F35" s="37">
        <v>359580751</v>
      </c>
      <c r="G35" s="26">
        <f t="shared" si="0"/>
        <v>0.64170392169114121</v>
      </c>
      <c r="H35" s="31">
        <v>10688701</v>
      </c>
      <c r="I35" s="26">
        <f t="shared" si="1"/>
        <v>1.9074940275331988E-2</v>
      </c>
      <c r="J35" s="31">
        <v>10688701</v>
      </c>
      <c r="K35" s="26">
        <f t="shared" si="2"/>
        <v>1.9074940275331988E-2</v>
      </c>
      <c r="L35" s="31">
        <v>10688701</v>
      </c>
      <c r="M35" s="26">
        <f t="shared" si="3"/>
        <v>1.9074940275331988E-2</v>
      </c>
    </row>
    <row r="36" spans="1:13" ht="30" customHeight="1" x14ac:dyDescent="0.25">
      <c r="A36" s="41" t="s">
        <v>46</v>
      </c>
      <c r="B36" s="41"/>
      <c r="C36" s="20">
        <f>SUM(C33:C35)</f>
        <v>1792878085</v>
      </c>
      <c r="D36" s="39">
        <f t="shared" ref="D36:L36" si="9">SUM(D33:D35)</f>
        <v>0</v>
      </c>
      <c r="E36" s="20">
        <f t="shared" si="9"/>
        <v>1792878085</v>
      </c>
      <c r="F36" s="20">
        <f t="shared" si="9"/>
        <v>1211772610</v>
      </c>
      <c r="G36" s="22">
        <f t="shared" si="0"/>
        <v>0.67588121029434078</v>
      </c>
      <c r="H36" s="20">
        <f t="shared" si="9"/>
        <v>41948515</v>
      </c>
      <c r="I36" s="22">
        <f t="shared" si="1"/>
        <v>2.3397304786621897E-2</v>
      </c>
      <c r="J36" s="20">
        <f t="shared" si="9"/>
        <v>41948515</v>
      </c>
      <c r="K36" s="22">
        <f t="shared" si="2"/>
        <v>2.3397304786621897E-2</v>
      </c>
      <c r="L36" s="20">
        <f t="shared" si="9"/>
        <v>41948515</v>
      </c>
      <c r="M36" s="22">
        <f t="shared" si="3"/>
        <v>2.3397304786621897E-2</v>
      </c>
    </row>
    <row r="37" spans="1:13" s="27" customFormat="1" ht="28.5" x14ac:dyDescent="0.25">
      <c r="A37" s="36">
        <v>24</v>
      </c>
      <c r="B37" s="33" t="s">
        <v>44</v>
      </c>
      <c r="C37" s="31">
        <v>2821308156</v>
      </c>
      <c r="D37" s="40">
        <v>0</v>
      </c>
      <c r="E37" s="31">
        <f>+C37+D37</f>
        <v>2821308156</v>
      </c>
      <c r="F37" s="37">
        <v>808727661</v>
      </c>
      <c r="G37" s="26">
        <f t="shared" si="0"/>
        <v>0.28664988589782392</v>
      </c>
      <c r="H37" s="31">
        <v>286371176</v>
      </c>
      <c r="I37" s="26">
        <f t="shared" si="1"/>
        <v>0.10150297669220647</v>
      </c>
      <c r="J37" s="31">
        <v>83687976</v>
      </c>
      <c r="K37" s="26">
        <f t="shared" si="2"/>
        <v>2.9662827090342129E-2</v>
      </c>
      <c r="L37" s="31">
        <v>83456933</v>
      </c>
      <c r="M37" s="26">
        <f t="shared" si="3"/>
        <v>2.95809349370484E-2</v>
      </c>
    </row>
    <row r="38" spans="1:13" s="27" customFormat="1" ht="30" customHeight="1" x14ac:dyDescent="0.25">
      <c r="A38" s="36">
        <v>25</v>
      </c>
      <c r="B38" s="33" t="s">
        <v>45</v>
      </c>
      <c r="C38" s="31">
        <v>6992513314</v>
      </c>
      <c r="D38" s="40">
        <v>0</v>
      </c>
      <c r="E38" s="31">
        <f>+C38+D38</f>
        <v>6992513314</v>
      </c>
      <c r="F38" s="37">
        <v>5358263916</v>
      </c>
      <c r="G38" s="26">
        <f t="shared" si="0"/>
        <v>0.76628583677802919</v>
      </c>
      <c r="H38" s="31">
        <v>1432881959</v>
      </c>
      <c r="I38" s="26">
        <f t="shared" si="1"/>
        <v>0.20491658644841873</v>
      </c>
      <c r="J38" s="31">
        <v>278966903</v>
      </c>
      <c r="K38" s="26">
        <f t="shared" si="2"/>
        <v>3.9895083566229159E-2</v>
      </c>
      <c r="L38" s="31">
        <v>278966903</v>
      </c>
      <c r="M38" s="26">
        <f t="shared" si="3"/>
        <v>3.9895083566229159E-2</v>
      </c>
    </row>
    <row r="39" spans="1:13" ht="30" customHeight="1" x14ac:dyDescent="0.25">
      <c r="A39" s="41" t="s">
        <v>47</v>
      </c>
      <c r="B39" s="41"/>
      <c r="C39" s="20">
        <f>SUM(C37:C38)</f>
        <v>9813821470</v>
      </c>
      <c r="D39" s="39">
        <v>0</v>
      </c>
      <c r="E39" s="20">
        <f>SUM(E37:E38)</f>
        <v>9813821470</v>
      </c>
      <c r="F39" s="20">
        <f>SUM(F37:F38)</f>
        <v>6166991577</v>
      </c>
      <c r="G39" s="22">
        <f t="shared" si="0"/>
        <v>0.62839859027922584</v>
      </c>
      <c r="H39" s="20">
        <f>SUM(H37:H38)</f>
        <v>1719253135</v>
      </c>
      <c r="I39" s="22">
        <f t="shared" si="1"/>
        <v>0.17518691778280332</v>
      </c>
      <c r="J39" s="20">
        <f>SUM(J37:J38)</f>
        <v>362654879</v>
      </c>
      <c r="K39" s="22">
        <f t="shared" si="2"/>
        <v>3.6953482403221258E-2</v>
      </c>
      <c r="L39" s="20">
        <f>SUM(L37:L38)</f>
        <v>362423836</v>
      </c>
      <c r="M39" s="22">
        <f t="shared" si="3"/>
        <v>3.6929939790314933E-2</v>
      </c>
    </row>
    <row r="40" spans="1:13" ht="30" customHeight="1" x14ac:dyDescent="0.25">
      <c r="A40" s="43" t="s">
        <v>7</v>
      </c>
      <c r="B40" s="43"/>
      <c r="C40" s="23">
        <f>+SUM(C39,C36,C32,C27,C23,C19,C14,C10,C7)</f>
        <v>87601671185</v>
      </c>
      <c r="D40" s="24">
        <f>+SUM(D39,D36,D32,D27,D23,D19,D14,D10,D7)</f>
        <v>115165700</v>
      </c>
      <c r="E40" s="23">
        <f>+SUM(E39,E36,E32,E27,E23,E19,E14,E10,E7)</f>
        <v>87716836885</v>
      </c>
      <c r="F40" s="23">
        <f>+SUM(F39,F36,F32,F27,F23,F19,F14,F10,F7)</f>
        <v>60015755921</v>
      </c>
      <c r="G40" s="22">
        <f t="shared" si="0"/>
        <v>0.68419881578359765</v>
      </c>
      <c r="H40" s="25">
        <f>+SUM(H39,H36,H32,H27,H23,H19,H14,H10,H7)</f>
        <v>12490087978</v>
      </c>
      <c r="I40" s="22">
        <f t="shared" si="1"/>
        <v>0.14239099837098509</v>
      </c>
      <c r="J40" s="25">
        <f>+SUM(J39,J36,J32,J27,J23,J19,J14,J10,J7)</f>
        <v>3399926329</v>
      </c>
      <c r="K40" s="22">
        <f t="shared" si="2"/>
        <v>3.8760247744197944E-2</v>
      </c>
      <c r="L40" s="25">
        <f>+SUM(L39,L36,L32,L27,L23,L19,L14,L10,L7)</f>
        <v>3367054676</v>
      </c>
      <c r="M40" s="22">
        <f t="shared" si="3"/>
        <v>3.8385500384770288E-2</v>
      </c>
    </row>
    <row r="41" spans="1:13" x14ac:dyDescent="0.25">
      <c r="B41" s="29"/>
      <c r="C41" s="30"/>
      <c r="D41" s="30"/>
      <c r="E41" s="30"/>
      <c r="F41" s="30"/>
      <c r="G41" s="30"/>
      <c r="H41" s="30"/>
      <c r="I41" s="30"/>
      <c r="J41" s="30"/>
      <c r="K41" s="30"/>
      <c r="L41" s="30"/>
    </row>
    <row r="42" spans="1:13" x14ac:dyDescent="0.25">
      <c r="A42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4"/>
    </row>
    <row r="43" spans="1:13" x14ac:dyDescent="0.25">
      <c r="A43" s="8"/>
      <c r="C43" s="14"/>
      <c r="D43" s="4"/>
      <c r="E43" s="12"/>
      <c r="I43" s="15"/>
      <c r="K43" s="13"/>
      <c r="M43" s="4"/>
    </row>
    <row r="44" spans="1:13" x14ac:dyDescent="0.25">
      <c r="A44" s="9"/>
      <c r="E44" s="16"/>
    </row>
    <row r="45" spans="1:13" x14ac:dyDescent="0.25">
      <c r="A45" s="9"/>
      <c r="B45" s="3"/>
    </row>
  </sheetData>
  <mergeCells count="14">
    <mergeCell ref="A39:B39"/>
    <mergeCell ref="A40:B40"/>
    <mergeCell ref="A1:M1"/>
    <mergeCell ref="A2:L2"/>
    <mergeCell ref="A4:M4"/>
    <mergeCell ref="A32:B32"/>
    <mergeCell ref="A7:B7"/>
    <mergeCell ref="A10:B10"/>
    <mergeCell ref="A14:B14"/>
    <mergeCell ref="A19:B19"/>
    <mergeCell ref="A23:B23"/>
    <mergeCell ref="A36:B36"/>
    <mergeCell ref="A3:L3"/>
    <mergeCell ref="A27:B27"/>
  </mergeCells>
  <printOptions horizontalCentered="1"/>
  <pageMargins left="0.11811023622047245" right="0.19685039370078741" top="0.78740157480314965" bottom="0.27559055118110237" header="0.31496062992125984" footer="0.31496062992125984"/>
  <pageSetup paperSize="119" scale="75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Inversión Febrero</vt:lpstr>
      <vt:lpstr>'Inversión Febrero'!Área_de_impresión</vt:lpstr>
      <vt:lpstr>'Inversión Febrero'!Títulos_a_imprimir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1</dc:creator>
  <cp:lastModifiedBy>Nancy Cristina Guzman Escobar</cp:lastModifiedBy>
  <cp:lastPrinted>2018-12-05T19:42:01Z</cp:lastPrinted>
  <dcterms:created xsi:type="dcterms:W3CDTF">2013-01-10T15:10:56Z</dcterms:created>
  <dcterms:modified xsi:type="dcterms:W3CDTF">2019-04-26T12:33:32Z</dcterms:modified>
</cp:coreProperties>
</file>