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autoCompressPictures="0"/>
  <mc:AlternateContent xmlns:mc="http://schemas.openxmlformats.org/markup-compatibility/2006">
    <mc:Choice Requires="x15">
      <x15ac:absPath xmlns:x15ac="http://schemas.microsoft.com/office/spreadsheetml/2010/11/ac" url="H:\DISCO D\Planeación 2023\Audiencia Rendición de Cuentas\Diciembre\"/>
    </mc:Choice>
  </mc:AlternateContent>
  <xr:revisionPtr revIDLastSave="0" documentId="8_{A32077E6-0244-4837-9878-3410D3DC52C4}" xr6:coauthVersionLast="47" xr6:coauthVersionMax="47" xr10:uidLastSave="{00000000-0000-0000-0000-000000000000}"/>
  <bookViews>
    <workbookView xWindow="-120" yWindow="-120" windowWidth="20730" windowHeight="11160" xr2:uid="{7CD954DC-AB8D-46D9-A36D-03399DCF902D}"/>
  </bookViews>
  <sheets>
    <sheet name="Avances" sheetId="2" r:id="rId1"/>
  </sheets>
  <externalReferences>
    <externalReference r:id="rId2"/>
    <externalReference r:id="rId3"/>
    <externalReference r:id="rId4"/>
    <externalReference r:id="rId5"/>
  </externalReferences>
  <definedNames>
    <definedName name="_xlnm._FilterDatabase" localSheetId="0" hidden="1">Avances!$A$1:$AM$212</definedName>
    <definedName name="_xlnm.Print_Area" localSheetId="0">Avances!$A$1:$AM$212</definedName>
    <definedName name="_xlnm.Print_Titles" localSheetId="0">Avances!$1:$1</definedName>
  </definedNames>
  <calcPr calcId="191029"/>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10" i="2" l="1"/>
  <c r="AE209" i="2"/>
  <c r="AE208" i="2"/>
  <c r="AE207" i="2"/>
  <c r="AE206" i="2"/>
  <c r="AE205" i="2"/>
  <c r="AE204" i="2"/>
  <c r="AE203" i="2"/>
  <c r="AE202" i="2"/>
  <c r="AE201" i="2"/>
  <c r="AE200" i="2"/>
  <c r="AE199" i="2"/>
  <c r="AE198" i="2"/>
  <c r="AE197" i="2"/>
  <c r="AE196" i="2"/>
  <c r="AE195" i="2"/>
  <c r="AE194" i="2"/>
  <c r="AE193" i="2"/>
  <c r="AE192" i="2"/>
  <c r="AE191" i="2"/>
  <c r="AE190" i="2"/>
  <c r="AE189" i="2"/>
  <c r="AE188" i="2"/>
  <c r="AE187" i="2"/>
  <c r="AE186" i="2"/>
  <c r="AE185" i="2"/>
  <c r="AE184" i="2"/>
  <c r="AE183" i="2"/>
  <c r="AE182" i="2"/>
  <c r="AE181" i="2"/>
  <c r="AE180" i="2"/>
  <c r="AE179" i="2"/>
  <c r="AE178" i="2"/>
  <c r="AE177" i="2"/>
  <c r="AE176" i="2"/>
  <c r="AE175" i="2"/>
  <c r="AE174" i="2"/>
  <c r="AE173" i="2"/>
  <c r="AE172" i="2"/>
  <c r="AE171" i="2"/>
  <c r="AE170" i="2"/>
  <c r="AE169" i="2"/>
  <c r="AE168" i="2"/>
  <c r="AE167" i="2"/>
  <c r="AE166" i="2"/>
  <c r="AE165" i="2"/>
  <c r="AE164" i="2"/>
  <c r="AE163" i="2"/>
  <c r="AE162" i="2"/>
  <c r="AE161" i="2"/>
  <c r="AE160" i="2"/>
  <c r="AE159" i="2"/>
  <c r="AE158" i="2"/>
  <c r="AE157" i="2"/>
  <c r="AE156" i="2"/>
  <c r="AE155" i="2"/>
  <c r="AE154" i="2"/>
  <c r="AE153" i="2"/>
  <c r="AE152" i="2"/>
  <c r="AE151" i="2"/>
  <c r="AE150" i="2"/>
  <c r="AE149" i="2"/>
  <c r="AE148" i="2"/>
  <c r="AE147" i="2"/>
  <c r="AE146" i="2"/>
  <c r="AE145" i="2"/>
  <c r="AE144" i="2"/>
  <c r="AE143" i="2"/>
  <c r="AE142" i="2"/>
  <c r="AE141" i="2"/>
  <c r="AE140" i="2"/>
  <c r="AE139" i="2"/>
  <c r="AE138" i="2"/>
  <c r="AE137" i="2"/>
  <c r="AE136" i="2"/>
  <c r="AE135" i="2"/>
  <c r="AE134" i="2"/>
  <c r="AE133" i="2"/>
  <c r="AE132" i="2"/>
  <c r="AE131" i="2"/>
  <c r="AE130" i="2"/>
  <c r="AE129" i="2"/>
  <c r="AE128" i="2"/>
  <c r="AE127" i="2"/>
  <c r="AE126" i="2"/>
  <c r="AE125" i="2"/>
  <c r="AE124" i="2"/>
  <c r="AE123" i="2"/>
  <c r="AE122" i="2"/>
  <c r="AE121" i="2"/>
  <c r="AE120" i="2"/>
  <c r="AE119" i="2"/>
  <c r="AE118" i="2"/>
  <c r="AE117" i="2"/>
  <c r="AE116" i="2"/>
  <c r="AE115" i="2"/>
  <c r="AE114" i="2"/>
  <c r="AE113" i="2"/>
  <c r="AE112" i="2"/>
  <c r="AE111" i="2"/>
  <c r="AE110" i="2"/>
  <c r="AE109" i="2"/>
  <c r="AE108" i="2"/>
  <c r="AE107" i="2"/>
  <c r="AE106" i="2"/>
  <c r="AE105" i="2"/>
  <c r="AE104" i="2"/>
  <c r="AE103" i="2"/>
  <c r="AE102" i="2"/>
  <c r="AE101" i="2"/>
  <c r="AE100" i="2"/>
  <c r="AE99" i="2"/>
  <c r="AE98" i="2"/>
  <c r="AE97" i="2"/>
  <c r="AE96" i="2"/>
  <c r="AE95" i="2"/>
  <c r="AE94" i="2"/>
  <c r="AE93" i="2"/>
  <c r="AE92" i="2"/>
  <c r="AE91" i="2"/>
  <c r="AE90" i="2"/>
  <c r="AE89" i="2"/>
  <c r="AE88" i="2"/>
  <c r="AE87" i="2"/>
  <c r="AE86" i="2"/>
  <c r="AE85" i="2"/>
  <c r="AE84" i="2"/>
  <c r="AE83" i="2"/>
  <c r="AE82" i="2"/>
  <c r="AE81" i="2"/>
  <c r="AE80" i="2"/>
  <c r="AE79" i="2"/>
  <c r="AE78" i="2"/>
  <c r="AE77" i="2"/>
  <c r="AE76" i="2"/>
  <c r="AE75" i="2"/>
  <c r="AE74" i="2"/>
  <c r="AE73" i="2"/>
  <c r="AE72" i="2"/>
  <c r="AE71" i="2"/>
  <c r="AE70" i="2"/>
  <c r="AE69" i="2"/>
  <c r="AE68" i="2"/>
  <c r="AE67" i="2"/>
  <c r="AE66" i="2"/>
  <c r="AE65" i="2"/>
  <c r="AE64" i="2"/>
  <c r="AE63" i="2"/>
  <c r="AE62" i="2"/>
  <c r="AE61" i="2"/>
  <c r="AE60" i="2"/>
  <c r="AE59" i="2"/>
  <c r="AE58" i="2"/>
  <c r="AE57" i="2"/>
  <c r="AE56" i="2"/>
  <c r="AE55" i="2"/>
  <c r="AE54" i="2"/>
  <c r="AE53" i="2"/>
  <c r="AE52" i="2"/>
  <c r="AE51" i="2"/>
  <c r="AE50" i="2"/>
  <c r="AE49" i="2"/>
  <c r="AE48" i="2"/>
  <c r="AE47" i="2"/>
  <c r="AE46" i="2"/>
  <c r="AE45" i="2"/>
  <c r="AE44" i="2"/>
  <c r="AE43" i="2"/>
  <c r="AE42" i="2"/>
  <c r="AE41" i="2"/>
  <c r="AE40" i="2"/>
  <c r="AE39" i="2"/>
  <c r="AE38" i="2"/>
  <c r="AE37" i="2"/>
  <c r="AE36" i="2"/>
  <c r="AE35" i="2"/>
  <c r="AE34" i="2"/>
  <c r="AE33" i="2"/>
  <c r="AE32" i="2"/>
  <c r="AE31" i="2"/>
  <c r="AE30" i="2"/>
  <c r="AE29" i="2"/>
  <c r="AE28" i="2"/>
  <c r="AE27" i="2"/>
  <c r="AE26" i="2"/>
  <c r="AE25" i="2"/>
  <c r="AE24" i="2"/>
  <c r="AE23" i="2"/>
  <c r="AE22" i="2"/>
  <c r="AE21" i="2"/>
  <c r="AE20" i="2"/>
  <c r="AE19" i="2"/>
  <c r="AE18" i="2"/>
  <c r="AE17" i="2"/>
  <c r="AE16" i="2"/>
  <c r="AE15" i="2"/>
  <c r="AE14" i="2"/>
  <c r="AE13" i="2"/>
  <c r="AE12" i="2"/>
  <c r="AE11" i="2"/>
  <c r="AE10" i="2"/>
  <c r="AE9" i="2"/>
  <c r="AE8" i="2"/>
  <c r="AE7" i="2"/>
  <c r="AE6" i="2"/>
  <c r="AE5" i="2"/>
  <c r="AE4" i="2"/>
  <c r="AE3" i="2"/>
  <c r="AE2" i="2"/>
  <c r="AL204" i="2"/>
  <c r="AL203" i="2"/>
  <c r="AL196" i="2"/>
  <c r="AL195" i="2"/>
  <c r="AL188" i="2"/>
  <c r="AL187" i="2"/>
  <c r="AL180" i="2"/>
  <c r="AL179" i="2"/>
  <c r="AL172" i="2"/>
  <c r="AL171" i="2"/>
  <c r="AL164" i="2"/>
  <c r="AL163" i="2"/>
  <c r="AL155" i="2"/>
  <c r="AL148" i="2"/>
  <c r="AL147" i="2"/>
  <c r="AL140" i="2"/>
  <c r="AL139" i="2"/>
  <c r="AL132" i="2"/>
  <c r="AL131" i="2"/>
  <c r="AL124" i="2"/>
  <c r="AL123" i="2"/>
  <c r="AL116" i="2"/>
  <c r="AL115" i="2"/>
  <c r="AL108" i="2"/>
  <c r="AL107" i="2"/>
  <c r="AL100" i="2"/>
  <c r="AL99" i="2"/>
  <c r="AL92" i="2"/>
  <c r="AL91" i="2"/>
  <c r="AL83" i="2"/>
  <c r="AL75" i="2"/>
  <c r="AL67" i="2"/>
  <c r="AL59" i="2"/>
  <c r="AL51" i="2"/>
  <c r="AL43" i="2"/>
  <c r="AL35" i="2"/>
  <c r="AL27" i="2"/>
  <c r="AL19" i="2"/>
  <c r="AM210" i="2"/>
  <c r="AL210" i="2"/>
  <c r="AK210" i="2"/>
  <c r="AJ210" i="2"/>
  <c r="AM209" i="2"/>
  <c r="AL209" i="2"/>
  <c r="AK209" i="2"/>
  <c r="AJ209" i="2"/>
  <c r="AM208" i="2"/>
  <c r="AL208" i="2"/>
  <c r="AK208" i="2"/>
  <c r="AJ208" i="2"/>
  <c r="AM207" i="2"/>
  <c r="AL207" i="2"/>
  <c r="AK207" i="2"/>
  <c r="AJ207" i="2"/>
  <c r="AM206" i="2"/>
  <c r="AL206" i="2"/>
  <c r="AK206" i="2"/>
  <c r="AJ206" i="2"/>
  <c r="AM205" i="2"/>
  <c r="AL205" i="2"/>
  <c r="AK205" i="2"/>
  <c r="AJ205" i="2"/>
  <c r="AM204" i="2"/>
  <c r="AK204" i="2"/>
  <c r="AJ204" i="2"/>
  <c r="AM203" i="2"/>
  <c r="AK203" i="2"/>
  <c r="AJ203" i="2"/>
  <c r="AM202" i="2"/>
  <c r="AL202" i="2"/>
  <c r="AK202" i="2"/>
  <c r="AJ202" i="2"/>
  <c r="AM201" i="2"/>
  <c r="AL201" i="2"/>
  <c r="AK201" i="2"/>
  <c r="AJ201" i="2"/>
  <c r="AM200" i="2"/>
  <c r="AL200" i="2"/>
  <c r="AK200" i="2"/>
  <c r="AJ200" i="2"/>
  <c r="AM199" i="2"/>
  <c r="AL199" i="2"/>
  <c r="AK199" i="2"/>
  <c r="AJ199" i="2"/>
  <c r="AM198" i="2"/>
  <c r="AL198" i="2"/>
  <c r="AK198" i="2"/>
  <c r="AJ198" i="2"/>
  <c r="AM197" i="2"/>
  <c r="AL197" i="2"/>
  <c r="AK197" i="2"/>
  <c r="AJ197" i="2"/>
  <c r="AM196" i="2"/>
  <c r="AK196" i="2"/>
  <c r="AJ196" i="2"/>
  <c r="AM195" i="2"/>
  <c r="AK195" i="2"/>
  <c r="AJ195" i="2"/>
  <c r="AM194" i="2"/>
  <c r="AL194" i="2"/>
  <c r="AK194" i="2"/>
  <c r="AJ194" i="2"/>
  <c r="AM193" i="2"/>
  <c r="AL193" i="2"/>
  <c r="AK193" i="2"/>
  <c r="AJ193" i="2"/>
  <c r="AM192" i="2"/>
  <c r="AL192" i="2"/>
  <c r="AK192" i="2"/>
  <c r="AJ192" i="2"/>
  <c r="AM191" i="2"/>
  <c r="AL191" i="2"/>
  <c r="AK191" i="2"/>
  <c r="AJ191" i="2"/>
  <c r="AM190" i="2"/>
  <c r="AL190" i="2"/>
  <c r="AK190" i="2"/>
  <c r="AJ190" i="2"/>
  <c r="AM189" i="2"/>
  <c r="AL189" i="2"/>
  <c r="AK189" i="2"/>
  <c r="AJ189" i="2"/>
  <c r="AM188" i="2"/>
  <c r="AK188" i="2"/>
  <c r="AJ188" i="2"/>
  <c r="AM187" i="2"/>
  <c r="AK187" i="2"/>
  <c r="AJ187" i="2"/>
  <c r="AM186" i="2"/>
  <c r="AL186" i="2"/>
  <c r="AK186" i="2"/>
  <c r="AJ186" i="2"/>
  <c r="AM185" i="2"/>
  <c r="AL185" i="2"/>
  <c r="AK185" i="2"/>
  <c r="AJ185" i="2"/>
  <c r="AM184" i="2"/>
  <c r="AL184" i="2"/>
  <c r="AK184" i="2"/>
  <c r="AJ184" i="2"/>
  <c r="AM183" i="2"/>
  <c r="AL183" i="2"/>
  <c r="AK183" i="2"/>
  <c r="AJ183" i="2"/>
  <c r="AM182" i="2"/>
  <c r="AL182" i="2"/>
  <c r="AK182" i="2"/>
  <c r="AJ182" i="2"/>
  <c r="AM181" i="2"/>
  <c r="AL181" i="2"/>
  <c r="AK181" i="2"/>
  <c r="AJ181" i="2"/>
  <c r="AM180" i="2"/>
  <c r="AK180" i="2"/>
  <c r="AJ180" i="2"/>
  <c r="AM179" i="2"/>
  <c r="AK179" i="2"/>
  <c r="AJ179" i="2"/>
  <c r="AM178" i="2"/>
  <c r="AL178" i="2"/>
  <c r="AK178" i="2"/>
  <c r="AJ178" i="2"/>
  <c r="AM177" i="2"/>
  <c r="AL177" i="2"/>
  <c r="AK177" i="2"/>
  <c r="AJ177" i="2"/>
  <c r="AM176" i="2"/>
  <c r="AL176" i="2"/>
  <c r="AK176" i="2"/>
  <c r="AJ176" i="2"/>
  <c r="AM175" i="2"/>
  <c r="AL175" i="2"/>
  <c r="AK175" i="2"/>
  <c r="AJ175" i="2"/>
  <c r="AM174" i="2"/>
  <c r="AL174" i="2"/>
  <c r="AK174" i="2"/>
  <c r="AJ174" i="2"/>
  <c r="AM173" i="2"/>
  <c r="AL173" i="2"/>
  <c r="AK173" i="2"/>
  <c r="AJ173" i="2"/>
  <c r="AM172" i="2"/>
  <c r="AK172" i="2"/>
  <c r="AJ172" i="2"/>
  <c r="AM171" i="2"/>
  <c r="AK171" i="2"/>
  <c r="AJ171" i="2"/>
  <c r="AM170" i="2"/>
  <c r="AL170" i="2"/>
  <c r="AK170" i="2"/>
  <c r="AJ170" i="2"/>
  <c r="AM169" i="2"/>
  <c r="AL169" i="2"/>
  <c r="AK169" i="2"/>
  <c r="AJ169" i="2"/>
  <c r="AM168" i="2"/>
  <c r="AL168" i="2"/>
  <c r="AK168" i="2"/>
  <c r="AJ168" i="2"/>
  <c r="AM167" i="2"/>
  <c r="AL167" i="2"/>
  <c r="AK167" i="2"/>
  <c r="AJ167" i="2"/>
  <c r="AM166" i="2"/>
  <c r="AL166" i="2"/>
  <c r="AK166" i="2"/>
  <c r="AJ166" i="2"/>
  <c r="AM165" i="2"/>
  <c r="AL165" i="2"/>
  <c r="AK165" i="2"/>
  <c r="AJ165" i="2"/>
  <c r="AM164" i="2"/>
  <c r="AK164" i="2"/>
  <c r="AJ164" i="2"/>
  <c r="AM163" i="2"/>
  <c r="AK163" i="2"/>
  <c r="AJ163" i="2"/>
  <c r="AM162" i="2"/>
  <c r="AL162" i="2"/>
  <c r="AK162" i="2"/>
  <c r="AJ162" i="2"/>
  <c r="AM161" i="2"/>
  <c r="AL161" i="2"/>
  <c r="AK161" i="2"/>
  <c r="AJ161" i="2"/>
  <c r="AM160" i="2"/>
  <c r="AL160" i="2"/>
  <c r="AK160" i="2"/>
  <c r="AJ160" i="2"/>
  <c r="AM159" i="2"/>
  <c r="AL159" i="2"/>
  <c r="AK159" i="2"/>
  <c r="AJ159" i="2"/>
  <c r="AM158" i="2"/>
  <c r="AL158" i="2"/>
  <c r="AK158" i="2"/>
  <c r="AJ158" i="2"/>
  <c r="AM157" i="2"/>
  <c r="AL157" i="2"/>
  <c r="AK157" i="2"/>
  <c r="AJ157" i="2"/>
  <c r="AM156" i="2"/>
  <c r="AL156" i="2"/>
  <c r="AK156" i="2"/>
  <c r="AJ156" i="2"/>
  <c r="AM155" i="2"/>
  <c r="AK155" i="2"/>
  <c r="AJ155" i="2"/>
  <c r="AM154" i="2"/>
  <c r="AL154" i="2"/>
  <c r="AK154" i="2"/>
  <c r="AJ154" i="2"/>
  <c r="AM153" i="2"/>
  <c r="AL153" i="2"/>
  <c r="AK153" i="2"/>
  <c r="AJ153" i="2"/>
  <c r="AM152" i="2"/>
  <c r="AL152" i="2"/>
  <c r="AK152" i="2"/>
  <c r="AJ152" i="2"/>
  <c r="AM151" i="2"/>
  <c r="AL151" i="2"/>
  <c r="AK151" i="2"/>
  <c r="AJ151" i="2"/>
  <c r="AM150" i="2"/>
  <c r="AL150" i="2"/>
  <c r="AK150" i="2"/>
  <c r="AJ150" i="2"/>
  <c r="AM149" i="2"/>
  <c r="AL149" i="2"/>
  <c r="AK149" i="2"/>
  <c r="AJ149" i="2"/>
  <c r="AM148" i="2"/>
  <c r="AK148" i="2"/>
  <c r="AJ148" i="2"/>
  <c r="AM147" i="2"/>
  <c r="AK147" i="2"/>
  <c r="AJ147" i="2"/>
  <c r="AM146" i="2"/>
  <c r="AL146" i="2"/>
  <c r="AK146" i="2"/>
  <c r="AJ146" i="2"/>
  <c r="AM145" i="2"/>
  <c r="AL145" i="2"/>
  <c r="AK145" i="2"/>
  <c r="AJ145" i="2"/>
  <c r="AM144" i="2"/>
  <c r="AL144" i="2"/>
  <c r="AK144" i="2"/>
  <c r="AJ144" i="2"/>
  <c r="AM143" i="2"/>
  <c r="AL143" i="2"/>
  <c r="AK143" i="2"/>
  <c r="AJ143" i="2"/>
  <c r="AM142" i="2"/>
  <c r="AL142" i="2"/>
  <c r="AK142" i="2"/>
  <c r="AJ142" i="2"/>
  <c r="AM141" i="2"/>
  <c r="AL141" i="2"/>
  <c r="AK141" i="2"/>
  <c r="AJ141" i="2"/>
  <c r="AM140" i="2"/>
  <c r="AK140" i="2"/>
  <c r="AJ140" i="2"/>
  <c r="AM139" i="2"/>
  <c r="AK139" i="2"/>
  <c r="AJ139" i="2"/>
  <c r="AM138" i="2"/>
  <c r="AL138" i="2"/>
  <c r="AK138" i="2"/>
  <c r="AJ138" i="2"/>
  <c r="AM137" i="2"/>
  <c r="AL137" i="2"/>
  <c r="AK137" i="2"/>
  <c r="AJ137" i="2"/>
  <c r="AM136" i="2"/>
  <c r="AL136" i="2"/>
  <c r="AK136" i="2"/>
  <c r="AJ136" i="2"/>
  <c r="AM135" i="2"/>
  <c r="AL135" i="2"/>
  <c r="AK135" i="2"/>
  <c r="AJ135" i="2"/>
  <c r="AM134" i="2"/>
  <c r="AL134" i="2"/>
  <c r="AK134" i="2"/>
  <c r="AJ134" i="2"/>
  <c r="AM133" i="2"/>
  <c r="AL133" i="2"/>
  <c r="AK133" i="2"/>
  <c r="AJ133" i="2"/>
  <c r="AM132" i="2"/>
  <c r="AK132" i="2"/>
  <c r="AJ132" i="2"/>
  <c r="AM131" i="2"/>
  <c r="AK131" i="2"/>
  <c r="AJ131" i="2"/>
  <c r="AM130" i="2"/>
  <c r="AL130" i="2"/>
  <c r="AK130" i="2"/>
  <c r="AJ130" i="2"/>
  <c r="AM129" i="2"/>
  <c r="AL129" i="2"/>
  <c r="AK129" i="2"/>
  <c r="AJ129" i="2"/>
  <c r="AM128" i="2"/>
  <c r="AL128" i="2"/>
  <c r="AK128" i="2"/>
  <c r="AJ128" i="2"/>
  <c r="AM127" i="2"/>
  <c r="AL127" i="2"/>
  <c r="AK127" i="2"/>
  <c r="AJ127" i="2"/>
  <c r="AM126" i="2"/>
  <c r="AL126" i="2"/>
  <c r="AK126" i="2"/>
  <c r="AJ126" i="2"/>
  <c r="AM125" i="2"/>
  <c r="AL125" i="2"/>
  <c r="AK125" i="2"/>
  <c r="AJ125" i="2"/>
  <c r="AM124" i="2"/>
  <c r="AK124" i="2"/>
  <c r="AJ124" i="2"/>
  <c r="AM123" i="2"/>
  <c r="AK123" i="2"/>
  <c r="AJ123" i="2"/>
  <c r="AM122" i="2"/>
  <c r="AL122" i="2"/>
  <c r="AK122" i="2"/>
  <c r="AJ122" i="2"/>
  <c r="AM121" i="2"/>
  <c r="AL121" i="2"/>
  <c r="AK121" i="2"/>
  <c r="AJ121" i="2"/>
  <c r="AM120" i="2"/>
  <c r="AL120" i="2"/>
  <c r="AK120" i="2"/>
  <c r="AJ120" i="2"/>
  <c r="AM119" i="2"/>
  <c r="AL119" i="2"/>
  <c r="AK119" i="2"/>
  <c r="AJ119" i="2"/>
  <c r="AM118" i="2"/>
  <c r="AL118" i="2"/>
  <c r="AK118" i="2"/>
  <c r="AJ118" i="2"/>
  <c r="AM117" i="2"/>
  <c r="AL117" i="2"/>
  <c r="AK117" i="2"/>
  <c r="AJ117" i="2"/>
  <c r="AM116" i="2"/>
  <c r="AK116" i="2"/>
  <c r="AJ116" i="2"/>
  <c r="AM115" i="2"/>
  <c r="AK115" i="2"/>
  <c r="AJ115" i="2"/>
  <c r="AM114" i="2"/>
  <c r="AL114" i="2"/>
  <c r="AK114" i="2"/>
  <c r="AJ114" i="2"/>
  <c r="AM113" i="2"/>
  <c r="AL113" i="2"/>
  <c r="AK113" i="2"/>
  <c r="AJ113" i="2"/>
  <c r="AM112" i="2"/>
  <c r="AL112" i="2"/>
  <c r="AK112" i="2"/>
  <c r="AJ112" i="2"/>
  <c r="AM111" i="2"/>
  <c r="AL111" i="2"/>
  <c r="AK111" i="2"/>
  <c r="AJ111" i="2"/>
  <c r="AM110" i="2"/>
  <c r="AL110" i="2"/>
  <c r="AK110" i="2"/>
  <c r="AJ110" i="2"/>
  <c r="AM109" i="2"/>
  <c r="AL109" i="2"/>
  <c r="AK109" i="2"/>
  <c r="AJ109" i="2"/>
  <c r="AM108" i="2"/>
  <c r="AK108" i="2"/>
  <c r="AJ108" i="2"/>
  <c r="AM107" i="2"/>
  <c r="AK107" i="2"/>
  <c r="AJ107" i="2"/>
  <c r="AM106" i="2"/>
  <c r="AL106" i="2"/>
  <c r="AK106" i="2"/>
  <c r="AJ106" i="2"/>
  <c r="AM105" i="2"/>
  <c r="AL105" i="2"/>
  <c r="AK105" i="2"/>
  <c r="AJ105" i="2"/>
  <c r="AM104" i="2"/>
  <c r="AL104" i="2"/>
  <c r="AK104" i="2"/>
  <c r="AJ104" i="2"/>
  <c r="AM103" i="2"/>
  <c r="AL103" i="2"/>
  <c r="AK103" i="2"/>
  <c r="AJ103" i="2"/>
  <c r="AM102" i="2"/>
  <c r="AL102" i="2"/>
  <c r="AK102" i="2"/>
  <c r="AJ102" i="2"/>
  <c r="AM101" i="2"/>
  <c r="AL101" i="2"/>
  <c r="AK101" i="2"/>
  <c r="AJ101" i="2"/>
  <c r="AM100" i="2"/>
  <c r="AK100" i="2"/>
  <c r="AJ100" i="2"/>
  <c r="AM99" i="2"/>
  <c r="AK99" i="2"/>
  <c r="AJ99" i="2"/>
  <c r="AM98" i="2"/>
  <c r="AL98" i="2"/>
  <c r="AK98" i="2"/>
  <c r="AJ98" i="2"/>
  <c r="AM97" i="2"/>
  <c r="AL97" i="2"/>
  <c r="AK97" i="2"/>
  <c r="AJ97" i="2"/>
  <c r="AM96" i="2"/>
  <c r="AL96" i="2"/>
  <c r="AK96" i="2"/>
  <c r="AJ96" i="2"/>
  <c r="AM95" i="2"/>
  <c r="AL95" i="2"/>
  <c r="AK95" i="2"/>
  <c r="AJ95" i="2"/>
  <c r="AM94" i="2"/>
  <c r="AL94" i="2"/>
  <c r="AK94" i="2"/>
  <c r="AJ94" i="2"/>
  <c r="AM93" i="2"/>
  <c r="AL93" i="2"/>
  <c r="AK93" i="2"/>
  <c r="AJ93" i="2"/>
  <c r="AM92" i="2"/>
  <c r="AK92" i="2"/>
  <c r="AJ92" i="2"/>
  <c r="AM91" i="2"/>
  <c r="AK91" i="2"/>
  <c r="AJ91" i="2"/>
  <c r="AM90" i="2"/>
  <c r="AL90" i="2"/>
  <c r="AK90" i="2"/>
  <c r="AJ90" i="2"/>
  <c r="AM89" i="2"/>
  <c r="AL89" i="2"/>
  <c r="AK89" i="2"/>
  <c r="AJ89" i="2"/>
  <c r="AM88" i="2"/>
  <c r="AL88" i="2"/>
  <c r="AK88" i="2"/>
  <c r="AJ88" i="2"/>
  <c r="AM87" i="2"/>
  <c r="AL87" i="2"/>
  <c r="AK87" i="2"/>
  <c r="AJ87" i="2"/>
  <c r="AM86" i="2"/>
  <c r="AL86" i="2"/>
  <c r="AK86" i="2"/>
  <c r="AJ86" i="2"/>
  <c r="AM85" i="2"/>
  <c r="AL85" i="2"/>
  <c r="AK85" i="2"/>
  <c r="AJ85" i="2"/>
  <c r="AM84" i="2"/>
  <c r="AL84" i="2"/>
  <c r="AK84" i="2"/>
  <c r="AJ84" i="2"/>
  <c r="AM83" i="2"/>
  <c r="AK83" i="2"/>
  <c r="AJ83" i="2"/>
  <c r="AM82" i="2"/>
  <c r="AL82" i="2"/>
  <c r="AK82" i="2"/>
  <c r="AJ82" i="2"/>
  <c r="AM81" i="2"/>
  <c r="AL81" i="2"/>
  <c r="AK81" i="2"/>
  <c r="AJ81" i="2"/>
  <c r="AM80" i="2"/>
  <c r="AL80" i="2"/>
  <c r="AK80" i="2"/>
  <c r="AJ80" i="2"/>
  <c r="AM79" i="2"/>
  <c r="AL79" i="2"/>
  <c r="AK79" i="2"/>
  <c r="AJ79" i="2"/>
  <c r="AM78" i="2"/>
  <c r="AL78" i="2"/>
  <c r="AK78" i="2"/>
  <c r="AJ78" i="2"/>
  <c r="AM77" i="2"/>
  <c r="AL77" i="2"/>
  <c r="AK77" i="2"/>
  <c r="AJ77" i="2"/>
  <c r="AM76" i="2"/>
  <c r="AL76" i="2"/>
  <c r="AK76" i="2"/>
  <c r="AJ76" i="2"/>
  <c r="AM75" i="2"/>
  <c r="AK75" i="2"/>
  <c r="AJ75" i="2"/>
  <c r="AM74" i="2"/>
  <c r="AL74" i="2"/>
  <c r="AK74" i="2"/>
  <c r="AJ74" i="2"/>
  <c r="AM73" i="2"/>
  <c r="AL73" i="2"/>
  <c r="AK73" i="2"/>
  <c r="AJ73" i="2"/>
  <c r="AM72" i="2"/>
  <c r="AL72" i="2"/>
  <c r="AK72" i="2"/>
  <c r="AJ72" i="2"/>
  <c r="AM71" i="2"/>
  <c r="AL71" i="2"/>
  <c r="AK71" i="2"/>
  <c r="AJ71" i="2"/>
  <c r="AM70" i="2"/>
  <c r="AL70" i="2"/>
  <c r="AK70" i="2"/>
  <c r="AJ70" i="2"/>
  <c r="AM69" i="2"/>
  <c r="AL69" i="2"/>
  <c r="AK69" i="2"/>
  <c r="AJ69" i="2"/>
  <c r="AM68" i="2"/>
  <c r="AL68" i="2"/>
  <c r="AK68" i="2"/>
  <c r="AJ68" i="2"/>
  <c r="AM67" i="2"/>
  <c r="AK67" i="2"/>
  <c r="AJ67" i="2"/>
  <c r="AM66" i="2"/>
  <c r="AL66" i="2"/>
  <c r="AK66" i="2"/>
  <c r="AJ66" i="2"/>
  <c r="AM65" i="2"/>
  <c r="AL65" i="2"/>
  <c r="AK65" i="2"/>
  <c r="AJ65" i="2"/>
  <c r="AM64" i="2"/>
  <c r="AL64" i="2"/>
  <c r="AK64" i="2"/>
  <c r="AJ64" i="2"/>
  <c r="AM63" i="2"/>
  <c r="AL63" i="2"/>
  <c r="AK63" i="2"/>
  <c r="AJ63" i="2"/>
  <c r="AM62" i="2"/>
  <c r="AL62" i="2"/>
  <c r="AK62" i="2"/>
  <c r="AJ62" i="2"/>
  <c r="AM61" i="2"/>
  <c r="AL61" i="2"/>
  <c r="AK61" i="2"/>
  <c r="AJ61" i="2"/>
  <c r="AM60" i="2"/>
  <c r="AL60" i="2"/>
  <c r="AK60" i="2"/>
  <c r="AJ60" i="2"/>
  <c r="AM59" i="2"/>
  <c r="AK59" i="2"/>
  <c r="AJ59" i="2"/>
  <c r="AM58" i="2"/>
  <c r="AL58" i="2"/>
  <c r="AK58" i="2"/>
  <c r="AJ58" i="2"/>
  <c r="AM57" i="2"/>
  <c r="AL57" i="2"/>
  <c r="AK57" i="2"/>
  <c r="AJ57" i="2"/>
  <c r="AM56" i="2"/>
  <c r="AL56" i="2"/>
  <c r="AK56" i="2"/>
  <c r="AJ56" i="2"/>
  <c r="AM55" i="2"/>
  <c r="AL55" i="2"/>
  <c r="AK55" i="2"/>
  <c r="AJ55" i="2"/>
  <c r="AM54" i="2"/>
  <c r="AL54" i="2"/>
  <c r="AK54" i="2"/>
  <c r="AJ54" i="2"/>
  <c r="AM53" i="2"/>
  <c r="AL53" i="2"/>
  <c r="AK53" i="2"/>
  <c r="AJ53" i="2"/>
  <c r="AM52" i="2"/>
  <c r="AL52" i="2"/>
  <c r="AK52" i="2"/>
  <c r="AJ52" i="2"/>
  <c r="AM51" i="2"/>
  <c r="AK51" i="2"/>
  <c r="AJ51" i="2"/>
  <c r="AM50" i="2"/>
  <c r="AL50" i="2"/>
  <c r="AK50" i="2"/>
  <c r="AJ50" i="2"/>
  <c r="AM49" i="2"/>
  <c r="AL49" i="2"/>
  <c r="AK49" i="2"/>
  <c r="AJ49" i="2"/>
  <c r="AM48" i="2"/>
  <c r="AL48" i="2"/>
  <c r="AK48" i="2"/>
  <c r="AJ48" i="2"/>
  <c r="AM47" i="2"/>
  <c r="AL47" i="2"/>
  <c r="AK47" i="2"/>
  <c r="AJ47" i="2"/>
  <c r="AM46" i="2"/>
  <c r="AL46" i="2"/>
  <c r="AK46" i="2"/>
  <c r="AJ46" i="2"/>
  <c r="AM45" i="2"/>
  <c r="AL45" i="2"/>
  <c r="AK45" i="2"/>
  <c r="AJ45" i="2"/>
  <c r="AM44" i="2"/>
  <c r="AL44" i="2"/>
  <c r="AK44" i="2"/>
  <c r="AJ44" i="2"/>
  <c r="AM43" i="2"/>
  <c r="AK43" i="2"/>
  <c r="AJ43" i="2"/>
  <c r="AM42" i="2"/>
  <c r="AL42" i="2"/>
  <c r="AK42" i="2"/>
  <c r="AJ42" i="2"/>
  <c r="AM41" i="2"/>
  <c r="AL41" i="2"/>
  <c r="AK41" i="2"/>
  <c r="AJ41" i="2"/>
  <c r="AM40" i="2"/>
  <c r="AL40" i="2"/>
  <c r="AK40" i="2"/>
  <c r="AJ40" i="2"/>
  <c r="AM39" i="2"/>
  <c r="AL39" i="2"/>
  <c r="AK39" i="2"/>
  <c r="AJ39" i="2"/>
  <c r="AM38" i="2"/>
  <c r="AL38" i="2"/>
  <c r="AK38" i="2"/>
  <c r="AJ38" i="2"/>
  <c r="AM37" i="2"/>
  <c r="AL37" i="2"/>
  <c r="AK37" i="2"/>
  <c r="AJ37" i="2"/>
  <c r="AM36" i="2"/>
  <c r="AL36" i="2"/>
  <c r="AK36" i="2"/>
  <c r="AJ36" i="2"/>
  <c r="AM35" i="2"/>
  <c r="AK35" i="2"/>
  <c r="AJ35" i="2"/>
  <c r="AM34" i="2"/>
  <c r="AL34" i="2"/>
  <c r="AK34" i="2"/>
  <c r="AJ34" i="2"/>
  <c r="AM33" i="2"/>
  <c r="AL33" i="2"/>
  <c r="AK33" i="2"/>
  <c r="AJ33" i="2"/>
  <c r="AM32" i="2"/>
  <c r="AL32" i="2"/>
  <c r="AK32" i="2"/>
  <c r="AJ32" i="2"/>
  <c r="AM31" i="2"/>
  <c r="AL31" i="2"/>
  <c r="AK31" i="2"/>
  <c r="AJ31" i="2"/>
  <c r="AM30" i="2"/>
  <c r="AL30" i="2"/>
  <c r="AK30" i="2"/>
  <c r="AJ30" i="2"/>
  <c r="AM29" i="2"/>
  <c r="AL29" i="2"/>
  <c r="AK29" i="2"/>
  <c r="AJ29" i="2"/>
  <c r="AM28" i="2"/>
  <c r="AL28" i="2"/>
  <c r="AK28" i="2"/>
  <c r="AJ28" i="2"/>
  <c r="AM27" i="2"/>
  <c r="AK27" i="2"/>
  <c r="AJ27" i="2"/>
  <c r="AM26" i="2"/>
  <c r="AL26" i="2"/>
  <c r="AK26" i="2"/>
  <c r="AJ26" i="2"/>
  <c r="AM25" i="2"/>
  <c r="AL25" i="2"/>
  <c r="AK25" i="2"/>
  <c r="AJ25" i="2"/>
  <c r="AM24" i="2"/>
  <c r="AL24" i="2"/>
  <c r="AK24" i="2"/>
  <c r="AJ24" i="2"/>
  <c r="AM23" i="2"/>
  <c r="AL23" i="2"/>
  <c r="AK23" i="2"/>
  <c r="AJ23" i="2"/>
  <c r="AM22" i="2"/>
  <c r="AL22" i="2"/>
  <c r="AK22" i="2"/>
  <c r="AJ22" i="2"/>
  <c r="AM21" i="2"/>
  <c r="AL21" i="2"/>
  <c r="AK21" i="2"/>
  <c r="AJ21" i="2"/>
  <c r="AM20" i="2"/>
  <c r="AL20" i="2"/>
  <c r="AK20" i="2"/>
  <c r="AJ20" i="2"/>
  <c r="AM19" i="2"/>
  <c r="AK19" i="2"/>
  <c r="AJ19" i="2"/>
  <c r="AM18" i="2"/>
  <c r="AL18" i="2"/>
  <c r="AK18" i="2"/>
  <c r="AJ18" i="2"/>
  <c r="AM17" i="2"/>
  <c r="AL17" i="2"/>
  <c r="AK17" i="2"/>
  <c r="AJ17" i="2"/>
  <c r="AM16" i="2"/>
  <c r="AL16" i="2"/>
  <c r="AK16" i="2"/>
  <c r="AJ16" i="2"/>
  <c r="AM15" i="2"/>
  <c r="AL15" i="2"/>
  <c r="AK15" i="2"/>
  <c r="AJ15" i="2"/>
  <c r="AM14" i="2"/>
  <c r="AL14" i="2"/>
  <c r="AK14" i="2"/>
  <c r="AJ14" i="2"/>
  <c r="AM13" i="2"/>
  <c r="AL13" i="2"/>
  <c r="AK13" i="2"/>
  <c r="AJ13" i="2"/>
  <c r="AM12" i="2"/>
  <c r="AL12" i="2"/>
  <c r="AK12" i="2"/>
  <c r="AJ12" i="2"/>
  <c r="AM11" i="2"/>
  <c r="AL11" i="2"/>
  <c r="AK11" i="2"/>
  <c r="AJ11" i="2"/>
  <c r="AM10" i="2"/>
  <c r="AL10" i="2"/>
  <c r="AK10" i="2"/>
  <c r="AJ10" i="2"/>
  <c r="AM9" i="2"/>
  <c r="AL9" i="2"/>
  <c r="AK9" i="2"/>
  <c r="AJ9" i="2"/>
  <c r="AM8" i="2"/>
  <c r="AL8" i="2"/>
  <c r="AK8" i="2"/>
  <c r="AJ8" i="2"/>
  <c r="AM7" i="2"/>
  <c r="AL7" i="2"/>
  <c r="AK7" i="2"/>
  <c r="AJ7" i="2"/>
  <c r="AM6" i="2"/>
  <c r="AL6" i="2"/>
  <c r="AK6" i="2"/>
  <c r="AJ6" i="2"/>
  <c r="AM5" i="2"/>
  <c r="AL5" i="2"/>
  <c r="AK5" i="2"/>
  <c r="AJ5" i="2"/>
  <c r="AM4" i="2"/>
  <c r="AL4" i="2"/>
  <c r="AK4" i="2"/>
  <c r="AJ4" i="2"/>
  <c r="AM3" i="2"/>
  <c r="AL3" i="2"/>
  <c r="AK3" i="2"/>
  <c r="AJ3" i="2"/>
  <c r="AM2" i="2"/>
  <c r="AL2" i="2"/>
  <c r="AK2" i="2"/>
  <c r="AJ2" i="2"/>
  <c r="AG2" i="2" a="1"/>
  <c r="AG2" i="2" s="1"/>
  <c r="AF210" i="2" l="1"/>
  <c r="AF209" i="2"/>
  <c r="AF208" i="2"/>
  <c r="AF207" i="2"/>
  <c r="AF206" i="2"/>
  <c r="AF205" i="2"/>
  <c r="AF204" i="2"/>
  <c r="AF203" i="2"/>
  <c r="AF202" i="2"/>
  <c r="AF201" i="2"/>
  <c r="AF200" i="2"/>
  <c r="AF199" i="2"/>
  <c r="AF198" i="2"/>
  <c r="AF197" i="2"/>
  <c r="AF196" i="2"/>
  <c r="AF195" i="2"/>
  <c r="AF194" i="2"/>
  <c r="AF193" i="2"/>
  <c r="AF192" i="2"/>
  <c r="AF191" i="2"/>
  <c r="AF190" i="2"/>
  <c r="AF189" i="2"/>
  <c r="AF188" i="2"/>
  <c r="AF187" i="2"/>
  <c r="AF186" i="2"/>
  <c r="AF185" i="2"/>
  <c r="AF184" i="2"/>
  <c r="AF183" i="2"/>
  <c r="AF182" i="2"/>
  <c r="AF181" i="2"/>
  <c r="AF180" i="2"/>
  <c r="AF179" i="2"/>
  <c r="AF178" i="2"/>
  <c r="AF177" i="2"/>
  <c r="AF176" i="2"/>
  <c r="AF175" i="2"/>
  <c r="AF174" i="2"/>
  <c r="AF173" i="2"/>
  <c r="AF172" i="2"/>
  <c r="AF171" i="2"/>
  <c r="AF170" i="2"/>
  <c r="AF169" i="2"/>
  <c r="AF168" i="2"/>
  <c r="AF167" i="2"/>
  <c r="AF166" i="2"/>
  <c r="AF165" i="2"/>
  <c r="AF164" i="2"/>
  <c r="AF163" i="2"/>
  <c r="AF162" i="2"/>
  <c r="AF161" i="2"/>
  <c r="AF160" i="2"/>
  <c r="AF159" i="2"/>
  <c r="AF158" i="2"/>
  <c r="AF157" i="2"/>
  <c r="AF156" i="2"/>
  <c r="AF155" i="2"/>
  <c r="AF154" i="2"/>
  <c r="AF153" i="2"/>
  <c r="AF152" i="2"/>
  <c r="AF151" i="2"/>
  <c r="AF150" i="2"/>
  <c r="AF149" i="2"/>
  <c r="AF148" i="2"/>
  <c r="AF147" i="2"/>
  <c r="AF146" i="2"/>
  <c r="AF145" i="2"/>
  <c r="AF144" i="2"/>
  <c r="AF143" i="2"/>
  <c r="AF142" i="2"/>
  <c r="AF141" i="2"/>
  <c r="AF140" i="2"/>
  <c r="AF139" i="2"/>
  <c r="AF138" i="2"/>
  <c r="AF137" i="2"/>
  <c r="AF136" i="2"/>
  <c r="AF135" i="2"/>
  <c r="AF134" i="2"/>
  <c r="AF133" i="2"/>
  <c r="AF132" i="2"/>
  <c r="AF131" i="2"/>
  <c r="AF130" i="2"/>
  <c r="AF129" i="2"/>
  <c r="AF128" i="2"/>
  <c r="AF127" i="2"/>
  <c r="AF126" i="2"/>
  <c r="AF125" i="2"/>
  <c r="AF124" i="2"/>
  <c r="AF123" i="2"/>
  <c r="AF122" i="2"/>
  <c r="AF121" i="2"/>
  <c r="AF120" i="2"/>
  <c r="AF119" i="2"/>
  <c r="AF118" i="2"/>
  <c r="AF117" i="2"/>
  <c r="AF116" i="2"/>
  <c r="AF115" i="2"/>
  <c r="AF114" i="2"/>
  <c r="AF113" i="2"/>
  <c r="AF112" i="2"/>
  <c r="AF111" i="2"/>
  <c r="AF110" i="2"/>
  <c r="AF109" i="2"/>
  <c r="AF108" i="2"/>
  <c r="AF107" i="2"/>
  <c r="AF106" i="2"/>
  <c r="AF105" i="2"/>
  <c r="AF104" i="2"/>
  <c r="AF103" i="2"/>
  <c r="AF102" i="2"/>
  <c r="AF101" i="2"/>
  <c r="AF100" i="2"/>
  <c r="AF99" i="2"/>
  <c r="AF98" i="2"/>
  <c r="AF97" i="2"/>
  <c r="AF96" i="2"/>
  <c r="AF95" i="2"/>
  <c r="AF94" i="2"/>
  <c r="AF93" i="2"/>
  <c r="AF92" i="2"/>
  <c r="AF91" i="2"/>
  <c r="AF90" i="2"/>
  <c r="AF89" i="2"/>
  <c r="AF88" i="2"/>
  <c r="AF87" i="2"/>
  <c r="AF86" i="2"/>
  <c r="AF85" i="2"/>
  <c r="AF84" i="2"/>
  <c r="AF83" i="2"/>
  <c r="AF82" i="2"/>
  <c r="AF81" i="2"/>
  <c r="AF80" i="2"/>
  <c r="AF79" i="2"/>
  <c r="AF78" i="2"/>
  <c r="AF77" i="2"/>
  <c r="AF76" i="2"/>
  <c r="AF75" i="2"/>
  <c r="AF74" i="2"/>
  <c r="AF73" i="2"/>
  <c r="AF72" i="2"/>
  <c r="AF71" i="2"/>
  <c r="AF70" i="2"/>
  <c r="AF69" i="2"/>
  <c r="AF68" i="2"/>
  <c r="AF67" i="2"/>
  <c r="AF66" i="2"/>
  <c r="AF65" i="2"/>
  <c r="AF64" i="2"/>
  <c r="AF63" i="2"/>
  <c r="AF62" i="2"/>
  <c r="AF61" i="2"/>
  <c r="AF60" i="2"/>
  <c r="AF59" i="2"/>
  <c r="AF58" i="2"/>
  <c r="AF57" i="2"/>
  <c r="AF56" i="2"/>
  <c r="AF55" i="2"/>
  <c r="AF54" i="2"/>
  <c r="AF53" i="2"/>
  <c r="AF52" i="2"/>
  <c r="AF51" i="2"/>
  <c r="AF50" i="2"/>
  <c r="AF49" i="2"/>
  <c r="AF48" i="2"/>
  <c r="AF47" i="2"/>
  <c r="AF46" i="2"/>
  <c r="AF45" i="2"/>
  <c r="AF44" i="2"/>
  <c r="AF43" i="2"/>
  <c r="AF42" i="2"/>
  <c r="AF41" i="2"/>
  <c r="AF40" i="2"/>
  <c r="AF39" i="2"/>
  <c r="AF38" i="2"/>
  <c r="AF37" i="2"/>
  <c r="AF36" i="2"/>
  <c r="AF35" i="2"/>
  <c r="AF34" i="2"/>
  <c r="AF33" i="2"/>
  <c r="AF32" i="2"/>
  <c r="AF31" i="2"/>
  <c r="AF30" i="2"/>
  <c r="AF29" i="2"/>
  <c r="AF28" i="2"/>
  <c r="AF27" i="2"/>
  <c r="AF26" i="2"/>
  <c r="AF25" i="2"/>
  <c r="AF24" i="2"/>
  <c r="AF23" i="2"/>
  <c r="AF22" i="2"/>
  <c r="AF21" i="2"/>
  <c r="AF20" i="2"/>
  <c r="AF19" i="2"/>
  <c r="AF18" i="2"/>
  <c r="AF17" i="2"/>
  <c r="AF16" i="2"/>
  <c r="AF15" i="2"/>
  <c r="AF14" i="2"/>
  <c r="AF13" i="2"/>
  <c r="AF12" i="2"/>
  <c r="AF11" i="2"/>
  <c r="AF10" i="2"/>
  <c r="AF9" i="2"/>
  <c r="AF8" i="2"/>
  <c r="AF7" i="2"/>
  <c r="AF6" i="2"/>
  <c r="AF5" i="2"/>
  <c r="AF4" i="2"/>
  <c r="AF3" i="2"/>
  <c r="AF2" i="2"/>
  <c r="AF211" i="2"/>
  <c r="G211" i="2" l="1" a="1"/>
  <c r="G211" i="2" s="1"/>
  <c r="G210" i="2" a="1"/>
  <c r="G210" i="2" s="1"/>
  <c r="G209" i="2" a="1"/>
  <c r="G209" i="2" s="1"/>
  <c r="G208" i="2" a="1"/>
  <c r="G208" i="2" s="1"/>
  <c r="G207" i="2" a="1"/>
  <c r="G207" i="2" s="1"/>
  <c r="G206" i="2" a="1"/>
  <c r="G206" i="2" s="1"/>
  <c r="G205" i="2" a="1"/>
  <c r="G205" i="2" s="1"/>
  <c r="G204" i="2" a="1"/>
  <c r="G204" i="2" s="1"/>
  <c r="G203" i="2" a="1"/>
  <c r="G203" i="2" s="1"/>
  <c r="G202" i="2" a="1"/>
  <c r="G202" i="2" s="1"/>
  <c r="G201" i="2" a="1"/>
  <c r="G201" i="2" s="1"/>
  <c r="G200" i="2" a="1"/>
  <c r="G200" i="2" s="1"/>
  <c r="G199" i="2" a="1"/>
  <c r="G199" i="2" s="1"/>
  <c r="G198" i="2" a="1"/>
  <c r="G198" i="2" s="1"/>
  <c r="G197" i="2" a="1"/>
  <c r="G197" i="2" s="1"/>
  <c r="G196" i="2" a="1"/>
  <c r="G196" i="2" s="1"/>
  <c r="G195" i="2" a="1"/>
  <c r="G195" i="2" s="1"/>
  <c r="G194" i="2" a="1"/>
  <c r="G194" i="2" s="1"/>
  <c r="G193" i="2" a="1"/>
  <c r="G193" i="2" s="1"/>
  <c r="G192" i="2" a="1"/>
  <c r="G192" i="2" s="1"/>
  <c r="G191" i="2" a="1"/>
  <c r="G191" i="2" s="1"/>
  <c r="G190" i="2" a="1"/>
  <c r="G190" i="2" s="1"/>
  <c r="G189" i="2" a="1"/>
  <c r="G189" i="2" s="1"/>
  <c r="G188" i="2" a="1"/>
  <c r="G188" i="2" s="1"/>
  <c r="G187" i="2" a="1"/>
  <c r="G187" i="2" s="1"/>
  <c r="G186" i="2" a="1"/>
  <c r="G186" i="2" s="1"/>
  <c r="G185" i="2" a="1"/>
  <c r="G185" i="2" s="1"/>
  <c r="G184" i="2" a="1"/>
  <c r="G184" i="2" s="1"/>
  <c r="G183" i="2" a="1"/>
  <c r="G183" i="2" s="1"/>
  <c r="G182" i="2" a="1"/>
  <c r="G182" i="2" s="1"/>
  <c r="G181" i="2" a="1"/>
  <c r="G181" i="2" s="1"/>
  <c r="G180" i="2" a="1"/>
  <c r="G180" i="2" s="1"/>
  <c r="G179" i="2" a="1"/>
  <c r="G179" i="2" s="1"/>
  <c r="G178" i="2" a="1"/>
  <c r="G178" i="2" s="1"/>
  <c r="G177" i="2" a="1"/>
  <c r="G177" i="2" s="1"/>
  <c r="G176" i="2" a="1"/>
  <c r="G176" i="2" s="1"/>
  <c r="G175" i="2" a="1"/>
  <c r="G175" i="2" s="1"/>
  <c r="G174" i="2" a="1"/>
  <c r="G174" i="2" s="1"/>
  <c r="G173" i="2" a="1"/>
  <c r="G173" i="2" s="1"/>
  <c r="G172" i="2" a="1"/>
  <c r="G172" i="2" s="1"/>
  <c r="G171" i="2" a="1"/>
  <c r="G171" i="2" s="1"/>
  <c r="G170" i="2" a="1"/>
  <c r="G170" i="2" s="1"/>
  <c r="G169" i="2" a="1"/>
  <c r="G169" i="2" s="1"/>
  <c r="G168" i="2" a="1"/>
  <c r="G168" i="2" s="1"/>
  <c r="G167" i="2" a="1"/>
  <c r="G167" i="2" s="1"/>
  <c r="G166" i="2" a="1"/>
  <c r="G166" i="2" s="1"/>
  <c r="G165" i="2" a="1"/>
  <c r="G165" i="2" s="1"/>
  <c r="G164" i="2" a="1"/>
  <c r="G164" i="2" s="1"/>
  <c r="G163" i="2" a="1"/>
  <c r="G163" i="2" s="1"/>
  <c r="G162" i="2" a="1"/>
  <c r="G162" i="2" s="1"/>
  <c r="G161" i="2" a="1"/>
  <c r="G161" i="2" s="1"/>
  <c r="G160" i="2" a="1"/>
  <c r="G160" i="2" s="1"/>
  <c r="G159" i="2" a="1"/>
  <c r="G159" i="2" s="1"/>
  <c r="G158" i="2" a="1"/>
  <c r="G158" i="2" s="1"/>
  <c r="G157" i="2" a="1"/>
  <c r="G157" i="2" s="1"/>
  <c r="G156" i="2" a="1"/>
  <c r="G156" i="2" s="1"/>
  <c r="G155" i="2" a="1"/>
  <c r="G155" i="2" s="1"/>
  <c r="G154" i="2" a="1"/>
  <c r="G154" i="2" s="1"/>
  <c r="G153" i="2" a="1"/>
  <c r="G153" i="2" s="1"/>
  <c r="G152" i="2" a="1"/>
  <c r="G152" i="2" s="1"/>
  <c r="G151" i="2" a="1"/>
  <c r="G151" i="2" s="1"/>
  <c r="G150" i="2" a="1"/>
  <c r="G150" i="2" s="1"/>
  <c r="G149" i="2" a="1"/>
  <c r="G149" i="2" s="1"/>
  <c r="G148" i="2" a="1"/>
  <c r="G148" i="2" s="1"/>
  <c r="G147" i="2" a="1"/>
  <c r="G147" i="2" s="1"/>
  <c r="G146" i="2" a="1"/>
  <c r="G146" i="2" s="1"/>
  <c r="G145" i="2" a="1"/>
  <c r="G145" i="2" s="1"/>
  <c r="G144" i="2" a="1"/>
  <c r="G144" i="2" s="1"/>
  <c r="G143" i="2" a="1"/>
  <c r="G143" i="2" s="1"/>
  <c r="G142" i="2" a="1"/>
  <c r="G142" i="2" s="1"/>
  <c r="G141" i="2" a="1"/>
  <c r="G141" i="2" s="1"/>
  <c r="G140" i="2" a="1"/>
  <c r="G140" i="2" s="1"/>
  <c r="G139" i="2" a="1"/>
  <c r="G139" i="2" s="1"/>
  <c r="G138" i="2" a="1"/>
  <c r="G138" i="2" s="1"/>
  <c r="G137" i="2" a="1"/>
  <c r="G137" i="2" s="1"/>
  <c r="G136" i="2" a="1"/>
  <c r="G136" i="2" s="1"/>
  <c r="G135" i="2" a="1"/>
  <c r="G135" i="2" s="1"/>
  <c r="G134" i="2" a="1"/>
  <c r="G134" i="2" s="1"/>
  <c r="G133" i="2" a="1"/>
  <c r="G133" i="2" s="1"/>
  <c r="G132" i="2" a="1"/>
  <c r="G132" i="2" s="1"/>
  <c r="G131" i="2" a="1"/>
  <c r="G131" i="2" s="1"/>
  <c r="G130" i="2" a="1"/>
  <c r="G130" i="2" s="1"/>
  <c r="G129" i="2" a="1"/>
  <c r="G129" i="2" s="1"/>
  <c r="G128" i="2" a="1"/>
  <c r="G128" i="2" s="1"/>
  <c r="G127" i="2" a="1"/>
  <c r="G127" i="2" s="1"/>
  <c r="G126" i="2" a="1"/>
  <c r="G126" i="2" s="1"/>
  <c r="G125" i="2" a="1"/>
  <c r="G125" i="2" s="1"/>
  <c r="G124" i="2" a="1"/>
  <c r="G124" i="2" s="1"/>
  <c r="G123" i="2" a="1"/>
  <c r="G123" i="2" s="1"/>
  <c r="G122" i="2" a="1"/>
  <c r="G122" i="2" s="1"/>
  <c r="G121" i="2" a="1"/>
  <c r="G121" i="2" s="1"/>
  <c r="G120" i="2" a="1"/>
  <c r="G120" i="2" s="1"/>
  <c r="G119" i="2" a="1"/>
  <c r="G119" i="2" s="1"/>
  <c r="G118" i="2" a="1"/>
  <c r="G118" i="2" s="1"/>
  <c r="G117" i="2" a="1"/>
  <c r="G117" i="2" s="1"/>
  <c r="G116" i="2" a="1"/>
  <c r="G116" i="2" s="1"/>
  <c r="G115" i="2" a="1"/>
  <c r="G115" i="2" s="1"/>
  <c r="G114" i="2" a="1"/>
  <c r="G114" i="2" s="1"/>
  <c r="G113" i="2" a="1"/>
  <c r="G113" i="2" s="1"/>
  <c r="G112" i="2" a="1"/>
  <c r="G112" i="2" s="1"/>
  <c r="G111" i="2" a="1"/>
  <c r="G111" i="2" s="1"/>
  <c r="G110" i="2" a="1"/>
  <c r="G110" i="2" s="1"/>
  <c r="G109" i="2" a="1"/>
  <c r="G109" i="2" s="1"/>
  <c r="G108" i="2" a="1"/>
  <c r="G108" i="2" s="1"/>
  <c r="G107" i="2" a="1"/>
  <c r="G107" i="2" s="1"/>
  <c r="G106" i="2" a="1"/>
  <c r="G106" i="2" s="1"/>
  <c r="G105" i="2" a="1"/>
  <c r="G105" i="2" s="1"/>
  <c r="G104" i="2" a="1"/>
  <c r="G104" i="2" s="1"/>
  <c r="G103" i="2" a="1"/>
  <c r="G103" i="2" s="1"/>
  <c r="G102" i="2" a="1"/>
  <c r="G102" i="2" s="1"/>
  <c r="G101" i="2" a="1"/>
  <c r="G101" i="2" s="1"/>
  <c r="G100" i="2" a="1"/>
  <c r="G100" i="2" s="1"/>
  <c r="G99" i="2" a="1"/>
  <c r="G99" i="2" s="1"/>
  <c r="G98" i="2" a="1"/>
  <c r="G98" i="2" s="1"/>
  <c r="G97" i="2" a="1"/>
  <c r="G97" i="2" s="1"/>
  <c r="G96" i="2" a="1"/>
  <c r="G96" i="2" s="1"/>
  <c r="G95" i="2" a="1"/>
  <c r="G95" i="2" s="1"/>
  <c r="G94" i="2" a="1"/>
  <c r="G94" i="2" s="1"/>
  <c r="G93" i="2" a="1"/>
  <c r="G93" i="2" s="1"/>
  <c r="G92" i="2" a="1"/>
  <c r="G92" i="2" s="1"/>
  <c r="G91" i="2" a="1"/>
  <c r="G91" i="2" s="1"/>
  <c r="G90" i="2" a="1"/>
  <c r="G90" i="2" s="1"/>
  <c r="G89" i="2" a="1"/>
  <c r="G89" i="2" s="1"/>
  <c r="G88" i="2" a="1"/>
  <c r="G88" i="2" s="1"/>
  <c r="G87" i="2" a="1"/>
  <c r="G87" i="2" s="1"/>
  <c r="G86" i="2" a="1"/>
  <c r="G86" i="2" s="1"/>
  <c r="G85" i="2" a="1"/>
  <c r="G85" i="2" s="1"/>
  <c r="G84" i="2" a="1"/>
  <c r="G84" i="2" s="1"/>
  <c r="G83" i="2" a="1"/>
  <c r="G83" i="2" s="1"/>
  <c r="G82" i="2" a="1"/>
  <c r="G82" i="2" s="1"/>
  <c r="G81" i="2" a="1"/>
  <c r="G81" i="2" s="1"/>
  <c r="G80" i="2" a="1"/>
  <c r="G80" i="2" s="1"/>
  <c r="G79" i="2" a="1"/>
  <c r="G79" i="2" s="1"/>
  <c r="G78" i="2" a="1"/>
  <c r="G78" i="2" s="1"/>
  <c r="G77" i="2" a="1"/>
  <c r="G77" i="2" s="1"/>
  <c r="G76" i="2" a="1"/>
  <c r="G76" i="2" s="1"/>
  <c r="G75" i="2" a="1"/>
  <c r="G75" i="2" s="1"/>
  <c r="G74" i="2" a="1"/>
  <c r="G74" i="2" s="1"/>
  <c r="G73" i="2" a="1"/>
  <c r="G73" i="2" s="1"/>
  <c r="G72" i="2" a="1"/>
  <c r="G72" i="2" s="1"/>
  <c r="G71" i="2" a="1"/>
  <c r="G71" i="2" s="1"/>
  <c r="G70" i="2" a="1"/>
  <c r="G70" i="2" s="1"/>
  <c r="G69" i="2" a="1"/>
  <c r="G69" i="2" s="1"/>
  <c r="G68" i="2" a="1"/>
  <c r="G68" i="2" s="1"/>
  <c r="G67" i="2" a="1"/>
  <c r="G67" i="2" s="1"/>
  <c r="G66" i="2" a="1"/>
  <c r="G66" i="2" s="1"/>
  <c r="G65" i="2" a="1"/>
  <c r="G65" i="2" s="1"/>
  <c r="G64" i="2" a="1"/>
  <c r="G64" i="2" s="1"/>
  <c r="G63" i="2" a="1"/>
  <c r="G63" i="2" s="1"/>
  <c r="G62" i="2" a="1"/>
  <c r="G62" i="2" s="1"/>
  <c r="G61" i="2" a="1"/>
  <c r="G61" i="2" s="1"/>
  <c r="G60" i="2" a="1"/>
  <c r="G60" i="2" s="1"/>
  <c r="G59" i="2" a="1"/>
  <c r="G59" i="2" s="1"/>
  <c r="G58" i="2" a="1"/>
  <c r="G58" i="2" s="1"/>
  <c r="G57" i="2" a="1"/>
  <c r="G57" i="2" s="1"/>
  <c r="G56" i="2" a="1"/>
  <c r="G56" i="2" s="1"/>
  <c r="G55" i="2" a="1"/>
  <c r="G55" i="2" s="1"/>
  <c r="G54" i="2" a="1"/>
  <c r="G54" i="2" s="1"/>
  <c r="G53" i="2" a="1"/>
  <c r="G53" i="2" s="1"/>
  <c r="G52" i="2" a="1"/>
  <c r="G52" i="2" s="1"/>
  <c r="G51" i="2" a="1"/>
  <c r="G51" i="2" s="1"/>
  <c r="G50" i="2" a="1"/>
  <c r="G50" i="2" s="1"/>
  <c r="G49" i="2" a="1"/>
  <c r="G49" i="2" s="1"/>
  <c r="G48" i="2" a="1"/>
  <c r="G48" i="2" s="1"/>
  <c r="G47" i="2" a="1"/>
  <c r="G47" i="2" s="1"/>
  <c r="G46" i="2" a="1"/>
  <c r="G46" i="2" s="1"/>
  <c r="G45" i="2" a="1"/>
  <c r="G45" i="2" s="1"/>
  <c r="G44" i="2" a="1"/>
  <c r="G44" i="2" s="1"/>
  <c r="G43" i="2" a="1"/>
  <c r="G43" i="2" s="1"/>
  <c r="G42" i="2" a="1"/>
  <c r="G42" i="2" s="1"/>
  <c r="G41" i="2" a="1"/>
  <c r="G41" i="2" s="1"/>
  <c r="G40" i="2" a="1"/>
  <c r="G40" i="2" s="1"/>
  <c r="G39" i="2" a="1"/>
  <c r="G39" i="2" s="1"/>
  <c r="G38" i="2" a="1"/>
  <c r="G38" i="2" s="1"/>
  <c r="G37" i="2" a="1"/>
  <c r="G37" i="2" s="1"/>
  <c r="G36" i="2" a="1"/>
  <c r="G36" i="2" s="1"/>
  <c r="G35" i="2" a="1"/>
  <c r="G35" i="2" s="1"/>
  <c r="G34" i="2" a="1"/>
  <c r="G34" i="2" s="1"/>
  <c r="G33" i="2" a="1"/>
  <c r="G33" i="2" s="1"/>
  <c r="G32" i="2" a="1"/>
  <c r="G32" i="2" s="1"/>
  <c r="G31" i="2" a="1"/>
  <c r="G31" i="2" s="1"/>
  <c r="G30" i="2" a="1"/>
  <c r="G30" i="2" s="1"/>
  <c r="G29" i="2" a="1"/>
  <c r="G29" i="2" s="1"/>
  <c r="G28" i="2" a="1"/>
  <c r="G28" i="2" s="1"/>
  <c r="G27" i="2" a="1"/>
  <c r="G27" i="2" s="1"/>
  <c r="G26" i="2" a="1"/>
  <c r="G26" i="2" s="1"/>
  <c r="G25" i="2" a="1"/>
  <c r="G25" i="2" s="1"/>
  <c r="G24" i="2" a="1"/>
  <c r="G24" i="2" s="1"/>
  <c r="G23" i="2" a="1"/>
  <c r="G23" i="2" s="1"/>
  <c r="G22" i="2" a="1"/>
  <c r="G22" i="2" s="1"/>
  <c r="G21" i="2" a="1"/>
  <c r="G21" i="2" s="1"/>
  <c r="G20" i="2" a="1"/>
  <c r="G20" i="2" s="1"/>
  <c r="G19" i="2" a="1"/>
  <c r="G19" i="2" s="1"/>
  <c r="G18" i="2" a="1"/>
  <c r="G18" i="2" s="1"/>
  <c r="G17" i="2" a="1"/>
  <c r="G17" i="2" s="1"/>
  <c r="G16" i="2" a="1"/>
  <c r="G16" i="2" s="1"/>
  <c r="G15" i="2" a="1"/>
  <c r="G15" i="2" s="1"/>
  <c r="G14" i="2" a="1"/>
  <c r="G14" i="2" s="1"/>
  <c r="G13" i="2" a="1"/>
  <c r="G13" i="2" s="1"/>
  <c r="G12" i="2" a="1"/>
  <c r="G12" i="2" s="1"/>
  <c r="G11" i="2" a="1"/>
  <c r="G11" i="2" s="1"/>
  <c r="G10" i="2" a="1"/>
  <c r="G10" i="2" s="1"/>
  <c r="G9" i="2" a="1"/>
  <c r="G9" i="2" s="1"/>
  <c r="G8" i="2" a="1"/>
  <c r="G8" i="2" s="1"/>
  <c r="G7" i="2" a="1"/>
  <c r="G7" i="2" s="1"/>
  <c r="G6" i="2" a="1"/>
  <c r="G6" i="2" s="1"/>
  <c r="G5" i="2" a="1"/>
  <c r="G5" i="2" s="1"/>
  <c r="G4" i="2" a="1"/>
  <c r="G4" i="2" s="1"/>
  <c r="G3" i="2" a="1"/>
  <c r="G3" i="2" s="1"/>
  <c r="G2" i="2" a="1"/>
  <c r="G2" i="2" s="1"/>
  <c r="E211" i="2" a="1"/>
  <c r="E211" i="2" s="1"/>
  <c r="E210" i="2" a="1"/>
  <c r="E210" i="2" s="1"/>
  <c r="E209" i="2" a="1"/>
  <c r="E209" i="2" s="1"/>
  <c r="E208" i="2" a="1"/>
  <c r="E208" i="2" s="1"/>
  <c r="E207" i="2" a="1"/>
  <c r="E207" i="2" s="1"/>
  <c r="E206" i="2" a="1"/>
  <c r="E206" i="2" s="1"/>
  <c r="E205" i="2" a="1"/>
  <c r="E205" i="2" s="1"/>
  <c r="E204" i="2" a="1"/>
  <c r="E204" i="2" s="1"/>
  <c r="E203" i="2" a="1"/>
  <c r="E203" i="2" s="1"/>
  <c r="E202" i="2" a="1"/>
  <c r="E202" i="2" s="1"/>
  <c r="E201" i="2" a="1"/>
  <c r="E201" i="2" s="1"/>
  <c r="E200" i="2" a="1"/>
  <c r="E200" i="2" s="1"/>
  <c r="E199" i="2" a="1"/>
  <c r="E199" i="2" s="1"/>
  <c r="E198" i="2" a="1"/>
  <c r="E198" i="2" s="1"/>
  <c r="E197" i="2" a="1"/>
  <c r="E197" i="2" s="1"/>
  <c r="E196" i="2" a="1"/>
  <c r="E196" i="2" s="1"/>
  <c r="E195" i="2" a="1"/>
  <c r="E195" i="2" s="1"/>
  <c r="E194" i="2" a="1"/>
  <c r="E194" i="2" s="1"/>
  <c r="E193" i="2" a="1"/>
  <c r="E193" i="2" s="1"/>
  <c r="E192" i="2" a="1"/>
  <c r="E192" i="2" s="1"/>
  <c r="E191" i="2" a="1"/>
  <c r="E191" i="2" s="1"/>
  <c r="E190" i="2" a="1"/>
  <c r="E190" i="2" s="1"/>
  <c r="E189" i="2" a="1"/>
  <c r="E189" i="2" s="1"/>
  <c r="E188" i="2" a="1"/>
  <c r="E188" i="2" s="1"/>
  <c r="E187" i="2" a="1"/>
  <c r="E187" i="2" s="1"/>
  <c r="E186" i="2" a="1"/>
  <c r="E186" i="2" s="1"/>
  <c r="E185" i="2" a="1"/>
  <c r="E185" i="2" s="1"/>
  <c r="E184" i="2" a="1"/>
  <c r="E184" i="2" s="1"/>
  <c r="E183" i="2" a="1"/>
  <c r="E183" i="2" s="1"/>
  <c r="E182" i="2" a="1"/>
  <c r="E182" i="2" s="1"/>
  <c r="E181" i="2" a="1"/>
  <c r="E181" i="2" s="1"/>
  <c r="E180" i="2" a="1"/>
  <c r="E180" i="2" s="1"/>
  <c r="E179" i="2" a="1"/>
  <c r="E179" i="2" s="1"/>
  <c r="E178" i="2" a="1"/>
  <c r="E178" i="2" s="1"/>
  <c r="E177" i="2" a="1"/>
  <c r="E177" i="2" s="1"/>
  <c r="E176" i="2" a="1"/>
  <c r="E176" i="2" s="1"/>
  <c r="E175" i="2" a="1"/>
  <c r="E175" i="2" s="1"/>
  <c r="E174" i="2" a="1"/>
  <c r="E174" i="2" s="1"/>
  <c r="E173" i="2" a="1"/>
  <c r="E173" i="2" s="1"/>
  <c r="E172" i="2" a="1"/>
  <c r="E172" i="2" s="1"/>
  <c r="E171" i="2" a="1"/>
  <c r="E171" i="2" s="1"/>
  <c r="E170" i="2" a="1"/>
  <c r="E170" i="2" s="1"/>
  <c r="E169" i="2" a="1"/>
  <c r="E169" i="2" s="1"/>
  <c r="E168" i="2" a="1"/>
  <c r="E168" i="2" s="1"/>
  <c r="E167" i="2" a="1"/>
  <c r="E167" i="2" s="1"/>
  <c r="E166" i="2" a="1"/>
  <c r="E166" i="2" s="1"/>
  <c r="E165" i="2" a="1"/>
  <c r="E165" i="2" s="1"/>
  <c r="E164" i="2" a="1"/>
  <c r="E164" i="2" s="1"/>
  <c r="E163" i="2" a="1"/>
  <c r="E163" i="2" s="1"/>
  <c r="E162" i="2" a="1"/>
  <c r="E162" i="2" s="1"/>
  <c r="E161" i="2" a="1"/>
  <c r="E161" i="2" s="1"/>
  <c r="E160" i="2" a="1"/>
  <c r="E160" i="2" s="1"/>
  <c r="E159" i="2" a="1"/>
  <c r="E159" i="2" s="1"/>
  <c r="E158" i="2" a="1"/>
  <c r="E158" i="2" s="1"/>
  <c r="E157" i="2" a="1"/>
  <c r="E157" i="2" s="1"/>
  <c r="E156" i="2" a="1"/>
  <c r="E156" i="2" s="1"/>
  <c r="E155" i="2" a="1"/>
  <c r="E155" i="2" s="1"/>
  <c r="E154" i="2" a="1"/>
  <c r="E154" i="2" s="1"/>
  <c r="E153" i="2" a="1"/>
  <c r="E153" i="2" s="1"/>
  <c r="E152" i="2" a="1"/>
  <c r="E152" i="2" s="1"/>
  <c r="E151" i="2" a="1"/>
  <c r="E151" i="2" s="1"/>
  <c r="E150" i="2" a="1"/>
  <c r="E150" i="2" s="1"/>
  <c r="E149" i="2" a="1"/>
  <c r="E149" i="2" s="1"/>
  <c r="E148" i="2" a="1"/>
  <c r="E148" i="2" s="1"/>
  <c r="E147" i="2" a="1"/>
  <c r="E147" i="2" s="1"/>
  <c r="E146" i="2" a="1"/>
  <c r="E146" i="2" s="1"/>
  <c r="E145" i="2" a="1"/>
  <c r="E145" i="2" s="1"/>
  <c r="E144" i="2" a="1"/>
  <c r="E144" i="2" s="1"/>
  <c r="E143" i="2" a="1"/>
  <c r="E143" i="2" s="1"/>
  <c r="E142" i="2" a="1"/>
  <c r="E142" i="2" s="1"/>
  <c r="E141" i="2" a="1"/>
  <c r="E141" i="2" s="1"/>
  <c r="E140" i="2" a="1"/>
  <c r="E140" i="2" s="1"/>
  <c r="E139" i="2" a="1"/>
  <c r="E139" i="2" s="1"/>
  <c r="E138" i="2" a="1"/>
  <c r="E138" i="2" s="1"/>
  <c r="E137" i="2" a="1"/>
  <c r="E137" i="2" s="1"/>
  <c r="E136" i="2" a="1"/>
  <c r="E136" i="2" s="1"/>
  <c r="E135" i="2" a="1"/>
  <c r="E135" i="2" s="1"/>
  <c r="E134" i="2" a="1"/>
  <c r="E134" i="2" s="1"/>
  <c r="E133" i="2" a="1"/>
  <c r="E133" i="2" s="1"/>
  <c r="E132" i="2" a="1"/>
  <c r="E132" i="2" s="1"/>
  <c r="E131" i="2" a="1"/>
  <c r="E131" i="2" s="1"/>
  <c r="E130" i="2" a="1"/>
  <c r="E130" i="2" s="1"/>
  <c r="E129" i="2" a="1"/>
  <c r="E129" i="2" s="1"/>
  <c r="E128" i="2" a="1"/>
  <c r="E128" i="2" s="1"/>
  <c r="E127" i="2" a="1"/>
  <c r="E127" i="2" s="1"/>
  <c r="E126" i="2" a="1"/>
  <c r="E126" i="2" s="1"/>
  <c r="E125" i="2" a="1"/>
  <c r="E125" i="2" s="1"/>
  <c r="E124" i="2" a="1"/>
  <c r="E124" i="2" s="1"/>
  <c r="E123" i="2" a="1"/>
  <c r="E123" i="2" s="1"/>
  <c r="E122" i="2" a="1"/>
  <c r="E122" i="2" s="1"/>
  <c r="E121" i="2" a="1"/>
  <c r="E121" i="2" s="1"/>
  <c r="E120" i="2" a="1"/>
  <c r="E120" i="2" s="1"/>
  <c r="E119" i="2" a="1"/>
  <c r="E119" i="2" s="1"/>
  <c r="E118" i="2" a="1"/>
  <c r="E118" i="2" s="1"/>
  <c r="E117" i="2" a="1"/>
  <c r="E117" i="2" s="1"/>
  <c r="E116" i="2" a="1"/>
  <c r="E116" i="2" s="1"/>
  <c r="E115" i="2" a="1"/>
  <c r="E115" i="2" s="1"/>
  <c r="E114" i="2" a="1"/>
  <c r="E114" i="2" s="1"/>
  <c r="E113" i="2" a="1"/>
  <c r="E113" i="2" s="1"/>
  <c r="E112" i="2" a="1"/>
  <c r="E112" i="2" s="1"/>
  <c r="E111" i="2" a="1"/>
  <c r="E111" i="2" s="1"/>
  <c r="E110" i="2" a="1"/>
  <c r="E110" i="2" s="1"/>
  <c r="E109" i="2" a="1"/>
  <c r="E109" i="2" s="1"/>
  <c r="E108" i="2" a="1"/>
  <c r="E108" i="2" s="1"/>
  <c r="E107" i="2" a="1"/>
  <c r="E107" i="2" s="1"/>
  <c r="E106" i="2" a="1"/>
  <c r="E106" i="2" s="1"/>
  <c r="E105" i="2" a="1"/>
  <c r="E105" i="2" s="1"/>
  <c r="E104" i="2" a="1"/>
  <c r="E104" i="2" s="1"/>
  <c r="E103" i="2" a="1"/>
  <c r="E103" i="2" s="1"/>
  <c r="E102" i="2" a="1"/>
  <c r="E102" i="2" s="1"/>
  <c r="E101" i="2" a="1"/>
  <c r="E101" i="2" s="1"/>
  <c r="E100" i="2" a="1"/>
  <c r="E100" i="2" s="1"/>
  <c r="E99" i="2" a="1"/>
  <c r="E99" i="2" s="1"/>
  <c r="E98" i="2" a="1"/>
  <c r="E98" i="2" s="1"/>
  <c r="E97" i="2" a="1"/>
  <c r="E97" i="2" s="1"/>
  <c r="E96" i="2" a="1"/>
  <c r="E96" i="2" s="1"/>
  <c r="E95" i="2" a="1"/>
  <c r="E95" i="2" s="1"/>
  <c r="E94" i="2" a="1"/>
  <c r="E94" i="2" s="1"/>
  <c r="E93" i="2" a="1"/>
  <c r="E93" i="2" s="1"/>
  <c r="E92" i="2" a="1"/>
  <c r="E92" i="2" s="1"/>
  <c r="E91" i="2" a="1"/>
  <c r="E91" i="2" s="1"/>
  <c r="E90" i="2" a="1"/>
  <c r="E90" i="2" s="1"/>
  <c r="E89" i="2" a="1"/>
  <c r="E89" i="2" s="1"/>
  <c r="E88" i="2" a="1"/>
  <c r="E88" i="2" s="1"/>
  <c r="E87" i="2" a="1"/>
  <c r="E87" i="2" s="1"/>
  <c r="E86" i="2" a="1"/>
  <c r="E86" i="2" s="1"/>
  <c r="E85" i="2" a="1"/>
  <c r="E85" i="2" s="1"/>
  <c r="E84" i="2" a="1"/>
  <c r="E84" i="2" s="1"/>
  <c r="E83" i="2" a="1"/>
  <c r="E83" i="2" s="1"/>
  <c r="E82" i="2" a="1"/>
  <c r="E82" i="2" s="1"/>
  <c r="E81" i="2" a="1"/>
  <c r="E81" i="2" s="1"/>
  <c r="E80" i="2" a="1"/>
  <c r="E80" i="2" s="1"/>
  <c r="E79" i="2" a="1"/>
  <c r="E79" i="2" s="1"/>
  <c r="E78" i="2" a="1"/>
  <c r="E78" i="2" s="1"/>
  <c r="E77" i="2" a="1"/>
  <c r="E77" i="2" s="1"/>
  <c r="E76" i="2" a="1"/>
  <c r="E76" i="2" s="1"/>
  <c r="E75" i="2" a="1"/>
  <c r="E75" i="2" s="1"/>
  <c r="E74" i="2" a="1"/>
  <c r="E74" i="2" s="1"/>
  <c r="E73" i="2" a="1"/>
  <c r="E73" i="2" s="1"/>
  <c r="E72" i="2" a="1"/>
  <c r="E72" i="2" s="1"/>
  <c r="E71" i="2" a="1"/>
  <c r="E71" i="2" s="1"/>
  <c r="E70" i="2" a="1"/>
  <c r="E70" i="2" s="1"/>
  <c r="E69" i="2" a="1"/>
  <c r="E69" i="2" s="1"/>
  <c r="E68" i="2" a="1"/>
  <c r="E68" i="2" s="1"/>
  <c r="E67" i="2" a="1"/>
  <c r="E67" i="2" s="1"/>
  <c r="E66" i="2" a="1"/>
  <c r="E66" i="2" s="1"/>
  <c r="E65" i="2" a="1"/>
  <c r="E65" i="2" s="1"/>
  <c r="E64" i="2" a="1"/>
  <c r="E64" i="2" s="1"/>
  <c r="E63" i="2" a="1"/>
  <c r="E63" i="2" s="1"/>
  <c r="E62" i="2" a="1"/>
  <c r="E62" i="2" s="1"/>
  <c r="E61" i="2" a="1"/>
  <c r="E61" i="2" s="1"/>
  <c r="E60" i="2" a="1"/>
  <c r="E60" i="2" s="1"/>
  <c r="E59" i="2" a="1"/>
  <c r="E59" i="2" s="1"/>
  <c r="E58" i="2" a="1"/>
  <c r="E58" i="2" s="1"/>
  <c r="E57" i="2" a="1"/>
  <c r="E57" i="2" s="1"/>
  <c r="E56" i="2" a="1"/>
  <c r="E56" i="2" s="1"/>
  <c r="E55" i="2" a="1"/>
  <c r="E55" i="2" s="1"/>
  <c r="E54" i="2" a="1"/>
  <c r="E54" i="2" s="1"/>
  <c r="E53" i="2" a="1"/>
  <c r="E53" i="2" s="1"/>
  <c r="E52" i="2" a="1"/>
  <c r="E52" i="2" s="1"/>
  <c r="E51" i="2" a="1"/>
  <c r="E51" i="2" s="1"/>
  <c r="E50" i="2" a="1"/>
  <c r="E50" i="2" s="1"/>
  <c r="E49" i="2" a="1"/>
  <c r="E49" i="2" s="1"/>
  <c r="E48" i="2" a="1"/>
  <c r="E48" i="2" s="1"/>
  <c r="E47" i="2" a="1"/>
  <c r="E47" i="2" s="1"/>
  <c r="E46" i="2" a="1"/>
  <c r="E46" i="2" s="1"/>
  <c r="E45" i="2" a="1"/>
  <c r="E45" i="2" s="1"/>
  <c r="E44" i="2" a="1"/>
  <c r="E44" i="2" s="1"/>
  <c r="E43" i="2" a="1"/>
  <c r="E43" i="2" s="1"/>
  <c r="E42" i="2" a="1"/>
  <c r="E42" i="2" s="1"/>
  <c r="E41" i="2" a="1"/>
  <c r="E41" i="2" s="1"/>
  <c r="E40" i="2" a="1"/>
  <c r="E40" i="2" s="1"/>
  <c r="E39" i="2" a="1"/>
  <c r="E39" i="2" s="1"/>
  <c r="E38" i="2" a="1"/>
  <c r="E38" i="2" s="1"/>
  <c r="E37" i="2" a="1"/>
  <c r="E37" i="2" s="1"/>
  <c r="E36" i="2" a="1"/>
  <c r="E36" i="2" s="1"/>
  <c r="E35" i="2" a="1"/>
  <c r="E35" i="2" s="1"/>
  <c r="E34" i="2" a="1"/>
  <c r="E34" i="2" s="1"/>
  <c r="E33" i="2" a="1"/>
  <c r="E33" i="2" s="1"/>
  <c r="E32" i="2" a="1"/>
  <c r="E32" i="2" s="1"/>
  <c r="E31" i="2" a="1"/>
  <c r="E31" i="2" s="1"/>
  <c r="E30" i="2" a="1"/>
  <c r="E30" i="2" s="1"/>
  <c r="E29" i="2" a="1"/>
  <c r="E29" i="2" s="1"/>
  <c r="E28" i="2" a="1"/>
  <c r="E28" i="2" s="1"/>
  <c r="E27" i="2" a="1"/>
  <c r="E27" i="2" s="1"/>
  <c r="E26" i="2" a="1"/>
  <c r="E26" i="2" s="1"/>
  <c r="E25" i="2" a="1"/>
  <c r="E25" i="2" s="1"/>
  <c r="E24" i="2" a="1"/>
  <c r="E24" i="2" s="1"/>
  <c r="E23" i="2" a="1"/>
  <c r="E23" i="2" s="1"/>
  <c r="E22" i="2" a="1"/>
  <c r="E22" i="2" s="1"/>
  <c r="E21" i="2" a="1"/>
  <c r="E21" i="2" s="1"/>
  <c r="E20" i="2" a="1"/>
  <c r="E20" i="2" s="1"/>
  <c r="E19" i="2" a="1"/>
  <c r="E19" i="2" s="1"/>
  <c r="E18" i="2" a="1"/>
  <c r="E18" i="2" s="1"/>
  <c r="E17" i="2" a="1"/>
  <c r="E17" i="2" s="1"/>
  <c r="E16" i="2" a="1"/>
  <c r="E16" i="2" s="1"/>
  <c r="E15" i="2" a="1"/>
  <c r="E15" i="2" s="1"/>
  <c r="E14" i="2" a="1"/>
  <c r="E14" i="2" s="1"/>
  <c r="E13" i="2" a="1"/>
  <c r="E13" i="2" s="1"/>
  <c r="E12" i="2" a="1"/>
  <c r="E12" i="2" s="1"/>
  <c r="E11" i="2" a="1"/>
  <c r="E11" i="2" s="1"/>
  <c r="E10" i="2" a="1"/>
  <c r="E10" i="2" s="1"/>
  <c r="E9" i="2" a="1"/>
  <c r="E9" i="2" s="1"/>
  <c r="E8" i="2" a="1"/>
  <c r="E8" i="2" s="1"/>
  <c r="E7" i="2" a="1"/>
  <c r="E7" i="2" s="1"/>
  <c r="E6" i="2" a="1"/>
  <c r="E6" i="2" s="1"/>
  <c r="E5" i="2" a="1"/>
  <c r="E5" i="2" s="1"/>
  <c r="E4" i="2" a="1"/>
  <c r="E4" i="2" s="1"/>
  <c r="E3" i="2" a="1"/>
  <c r="E3" i="2" s="1"/>
  <c r="E2" i="2" a="1"/>
  <c r="E2" i="2" s="1"/>
  <c r="U211" i="2" l="1" a="1"/>
  <c r="U211" i="2" s="1"/>
  <c r="N211" i="2" l="1" a="1"/>
  <c r="N211" i="2" s="1"/>
  <c r="M211" i="2"/>
  <c r="L211" i="2"/>
  <c r="S210" i="2" l="1" a="1"/>
  <c r="S210" i="2" s="1"/>
  <c r="S209" i="2" a="1"/>
  <c r="S209" i="2" s="1"/>
  <c r="S208" i="2" a="1"/>
  <c r="S208" i="2" s="1"/>
  <c r="S207" i="2" a="1"/>
  <c r="S207" i="2" s="1"/>
  <c r="S206" i="2" a="1"/>
  <c r="S206" i="2" s="1"/>
  <c r="S205" i="2" a="1"/>
  <c r="S205" i="2" s="1"/>
  <c r="S204" i="2" a="1"/>
  <c r="S204" i="2" s="1"/>
  <c r="S203" i="2" a="1"/>
  <c r="S203" i="2" s="1"/>
  <c r="S202" i="2" a="1"/>
  <c r="S202" i="2" s="1"/>
  <c r="S201" i="2" a="1"/>
  <c r="S201" i="2" s="1"/>
  <c r="S200" i="2" a="1"/>
  <c r="S200" i="2" s="1"/>
  <c r="S199" i="2" a="1"/>
  <c r="S199" i="2" s="1"/>
  <c r="S198" i="2" a="1"/>
  <c r="S198" i="2" s="1"/>
  <c r="S197" i="2" a="1"/>
  <c r="S197" i="2" s="1"/>
  <c r="S196" i="2" a="1"/>
  <c r="S196" i="2" s="1"/>
  <c r="S195" i="2" a="1"/>
  <c r="S195" i="2" s="1"/>
  <c r="S194" i="2" a="1"/>
  <c r="S194" i="2" s="1"/>
  <c r="S193" i="2" a="1"/>
  <c r="S193" i="2" s="1"/>
  <c r="S192" i="2" a="1"/>
  <c r="S192" i="2" s="1"/>
  <c r="S191" i="2" a="1"/>
  <c r="S191" i="2" s="1"/>
  <c r="S190" i="2" a="1"/>
  <c r="S190" i="2" s="1"/>
  <c r="S189" i="2" a="1"/>
  <c r="S189" i="2" s="1"/>
  <c r="S188" i="2" a="1"/>
  <c r="S188" i="2" s="1"/>
  <c r="S187" i="2" a="1"/>
  <c r="S187" i="2" s="1"/>
  <c r="S186" i="2" a="1"/>
  <c r="S186" i="2" s="1"/>
  <c r="S185" i="2" a="1"/>
  <c r="S185" i="2" s="1"/>
  <c r="S184" i="2" a="1"/>
  <c r="S184" i="2" s="1"/>
  <c r="S183" i="2" a="1"/>
  <c r="S183" i="2" s="1"/>
  <c r="S182" i="2" a="1"/>
  <c r="S182" i="2" s="1"/>
  <c r="S181" i="2" a="1"/>
  <c r="S181" i="2" s="1"/>
  <c r="S180" i="2" a="1"/>
  <c r="S180" i="2" s="1"/>
  <c r="S179" i="2" a="1"/>
  <c r="S179" i="2" s="1"/>
  <c r="S178" i="2" a="1"/>
  <c r="S178" i="2" s="1"/>
  <c r="S177" i="2" a="1"/>
  <c r="S177" i="2" s="1"/>
  <c r="S176" i="2" a="1"/>
  <c r="S176" i="2" s="1"/>
  <c r="S175" i="2" a="1"/>
  <c r="S175" i="2" s="1"/>
  <c r="S174" i="2" a="1"/>
  <c r="S174" i="2" s="1"/>
  <c r="S173" i="2" a="1"/>
  <c r="S173" i="2" s="1"/>
  <c r="S172" i="2" a="1"/>
  <c r="S172" i="2" s="1"/>
  <c r="S171" i="2" a="1"/>
  <c r="S171" i="2" s="1"/>
  <c r="S170" i="2" a="1"/>
  <c r="S170" i="2" s="1"/>
  <c r="S169" i="2" a="1"/>
  <c r="S169" i="2" s="1"/>
  <c r="S168" i="2" a="1"/>
  <c r="S168" i="2" s="1"/>
  <c r="S167" i="2" a="1"/>
  <c r="S167" i="2" s="1"/>
  <c r="S166" i="2" a="1"/>
  <c r="S166" i="2" s="1"/>
  <c r="S165" i="2" a="1"/>
  <c r="S165" i="2" s="1"/>
  <c r="S164" i="2" a="1"/>
  <c r="S164" i="2" s="1"/>
  <c r="S163" i="2" a="1"/>
  <c r="S163" i="2" s="1"/>
  <c r="S162" i="2" a="1"/>
  <c r="S162" i="2" s="1"/>
  <c r="S161" i="2" a="1"/>
  <c r="S161" i="2" s="1"/>
  <c r="S160" i="2" a="1"/>
  <c r="S160" i="2" s="1"/>
  <c r="S159" i="2" a="1"/>
  <c r="S159" i="2" s="1"/>
  <c r="S158" i="2" a="1"/>
  <c r="S158" i="2" s="1"/>
  <c r="S157" i="2" a="1"/>
  <c r="S157" i="2" s="1"/>
  <c r="S156" i="2" a="1"/>
  <c r="S156" i="2" s="1"/>
  <c r="S155" i="2" a="1"/>
  <c r="S155" i="2" s="1"/>
  <c r="S154" i="2" a="1"/>
  <c r="S154" i="2" s="1"/>
  <c r="S153" i="2" a="1"/>
  <c r="S153" i="2" s="1"/>
  <c r="S152" i="2" a="1"/>
  <c r="S152" i="2" s="1"/>
  <c r="S151" i="2" a="1"/>
  <c r="S151" i="2" s="1"/>
  <c r="S150" i="2" a="1"/>
  <c r="S150" i="2" s="1"/>
  <c r="S149" i="2" a="1"/>
  <c r="S149" i="2" s="1"/>
  <c r="S148" i="2" a="1"/>
  <c r="S148" i="2" s="1"/>
  <c r="S147" i="2" a="1"/>
  <c r="S147" i="2" s="1"/>
  <c r="S146" i="2" a="1"/>
  <c r="S146" i="2" s="1"/>
  <c r="S145" i="2" a="1"/>
  <c r="S145" i="2" s="1"/>
  <c r="S144" i="2" a="1"/>
  <c r="S144" i="2" s="1"/>
  <c r="S143" i="2" a="1"/>
  <c r="S143" i="2" s="1"/>
  <c r="S142" i="2" a="1"/>
  <c r="S142" i="2" s="1"/>
  <c r="S141" i="2" a="1"/>
  <c r="S141" i="2" s="1"/>
  <c r="S140" i="2" a="1"/>
  <c r="S140" i="2" s="1"/>
  <c r="S139" i="2" a="1"/>
  <c r="S139" i="2" s="1"/>
  <c r="S138" i="2" a="1"/>
  <c r="S138" i="2" s="1"/>
  <c r="S137" i="2" a="1"/>
  <c r="S137" i="2" s="1"/>
  <c r="S136" i="2" a="1"/>
  <c r="S136" i="2" s="1"/>
  <c r="S135" i="2" a="1"/>
  <c r="S135" i="2" s="1"/>
  <c r="S134" i="2" a="1"/>
  <c r="S134" i="2" s="1"/>
  <c r="S133" i="2" a="1"/>
  <c r="S133" i="2" s="1"/>
  <c r="S132" i="2" a="1"/>
  <c r="S132" i="2" s="1"/>
  <c r="S131" i="2" a="1"/>
  <c r="S131" i="2" s="1"/>
  <c r="S130" i="2" a="1"/>
  <c r="S130" i="2" s="1"/>
  <c r="S129" i="2" a="1"/>
  <c r="S129" i="2" s="1"/>
  <c r="S128" i="2" a="1"/>
  <c r="S128" i="2" s="1"/>
  <c r="S127" i="2" a="1"/>
  <c r="S127" i="2" s="1"/>
  <c r="S126" i="2" a="1"/>
  <c r="S126" i="2" s="1"/>
  <c r="S125" i="2" a="1"/>
  <c r="S125" i="2" s="1"/>
  <c r="S124" i="2" a="1"/>
  <c r="S124" i="2" s="1"/>
  <c r="S123" i="2" a="1"/>
  <c r="S123" i="2" s="1"/>
  <c r="S122" i="2" a="1"/>
  <c r="S122" i="2" s="1"/>
  <c r="S121" i="2" a="1"/>
  <c r="S121" i="2" s="1"/>
  <c r="S120" i="2" a="1"/>
  <c r="S120" i="2" s="1"/>
  <c r="S119" i="2" a="1"/>
  <c r="S119" i="2" s="1"/>
  <c r="S118" i="2" a="1"/>
  <c r="S118" i="2" s="1"/>
  <c r="S117" i="2" a="1"/>
  <c r="S117" i="2" s="1"/>
  <c r="S116" i="2" a="1"/>
  <c r="S116" i="2" s="1"/>
  <c r="S115" i="2" a="1"/>
  <c r="S115" i="2" s="1"/>
  <c r="S114" i="2" a="1"/>
  <c r="S114" i="2" s="1"/>
  <c r="S113" i="2" a="1"/>
  <c r="S113" i="2" s="1"/>
  <c r="S112" i="2" a="1"/>
  <c r="S112" i="2" s="1"/>
  <c r="S111" i="2" a="1"/>
  <c r="S111" i="2" s="1"/>
  <c r="S110" i="2" a="1"/>
  <c r="S110" i="2" s="1"/>
  <c r="S109" i="2" a="1"/>
  <c r="S109" i="2" s="1"/>
  <c r="S108" i="2" a="1"/>
  <c r="S108" i="2" s="1"/>
  <c r="S107" i="2" a="1"/>
  <c r="S107" i="2" s="1"/>
  <c r="S106" i="2" a="1"/>
  <c r="S106" i="2" s="1"/>
  <c r="S105" i="2" a="1"/>
  <c r="S105" i="2" s="1"/>
  <c r="S104" i="2" a="1"/>
  <c r="S104" i="2" s="1"/>
  <c r="S103" i="2" a="1"/>
  <c r="S103" i="2" s="1"/>
  <c r="S102" i="2" a="1"/>
  <c r="S102" i="2" s="1"/>
  <c r="S101" i="2" a="1"/>
  <c r="S101" i="2" s="1"/>
  <c r="S100" i="2" a="1"/>
  <c r="S100" i="2" s="1"/>
  <c r="S99" i="2" a="1"/>
  <c r="S99" i="2" s="1"/>
  <c r="S98" i="2" a="1"/>
  <c r="S98" i="2" s="1"/>
  <c r="S97" i="2" a="1"/>
  <c r="S97" i="2" s="1"/>
  <c r="S96" i="2" a="1"/>
  <c r="S96" i="2" s="1"/>
  <c r="S95" i="2" a="1"/>
  <c r="S95" i="2" s="1"/>
  <c r="S94" i="2" a="1"/>
  <c r="S94" i="2" s="1"/>
  <c r="S93" i="2" a="1"/>
  <c r="S93" i="2" s="1"/>
  <c r="S92" i="2" a="1"/>
  <c r="S92" i="2" s="1"/>
  <c r="S91" i="2" a="1"/>
  <c r="S91" i="2" s="1"/>
  <c r="S90" i="2" a="1"/>
  <c r="S90" i="2" s="1"/>
  <c r="S89" i="2" a="1"/>
  <c r="S89" i="2" s="1"/>
  <c r="S88" i="2" a="1"/>
  <c r="S88" i="2" s="1"/>
  <c r="S87" i="2" a="1"/>
  <c r="S87" i="2" s="1"/>
  <c r="S86" i="2" a="1"/>
  <c r="S86" i="2" s="1"/>
  <c r="S85" i="2" a="1"/>
  <c r="S85" i="2" s="1"/>
  <c r="S84" i="2" a="1"/>
  <c r="S84" i="2" s="1"/>
  <c r="S83" i="2" a="1"/>
  <c r="S83" i="2" s="1"/>
  <c r="S82" i="2" a="1"/>
  <c r="S82" i="2" s="1"/>
  <c r="S81" i="2" a="1"/>
  <c r="S81" i="2" s="1"/>
  <c r="S80" i="2" a="1"/>
  <c r="S80" i="2" s="1"/>
  <c r="S79" i="2" a="1"/>
  <c r="S79" i="2" s="1"/>
  <c r="S78" i="2" a="1"/>
  <c r="S78" i="2" s="1"/>
  <c r="S77" i="2" a="1"/>
  <c r="S77" i="2" s="1"/>
  <c r="S76" i="2" a="1"/>
  <c r="S76" i="2" s="1"/>
  <c r="S75" i="2" a="1"/>
  <c r="S75" i="2" s="1"/>
  <c r="S74" i="2" a="1"/>
  <c r="S74" i="2" s="1"/>
  <c r="S73" i="2" a="1"/>
  <c r="S73" i="2" s="1"/>
  <c r="S72" i="2" a="1"/>
  <c r="S72" i="2" s="1"/>
  <c r="S71" i="2" a="1"/>
  <c r="S71" i="2" s="1"/>
  <c r="S70" i="2" a="1"/>
  <c r="S70" i="2" s="1"/>
  <c r="S69" i="2" a="1"/>
  <c r="S69" i="2" s="1"/>
  <c r="S68" i="2" a="1"/>
  <c r="S68" i="2" s="1"/>
  <c r="S67" i="2" a="1"/>
  <c r="S67" i="2" s="1"/>
  <c r="S66" i="2" a="1"/>
  <c r="S66" i="2" s="1"/>
  <c r="S65" i="2" a="1"/>
  <c r="S65" i="2" s="1"/>
  <c r="S64" i="2" a="1"/>
  <c r="S64" i="2" s="1"/>
  <c r="S63" i="2" a="1"/>
  <c r="S63" i="2" s="1"/>
  <c r="S62" i="2" a="1"/>
  <c r="S62" i="2" s="1"/>
  <c r="S61" i="2" a="1"/>
  <c r="S61" i="2" s="1"/>
  <c r="S60" i="2" a="1"/>
  <c r="S60" i="2" s="1"/>
  <c r="S59" i="2" a="1"/>
  <c r="S59" i="2" s="1"/>
  <c r="S58" i="2" a="1"/>
  <c r="S58" i="2" s="1"/>
  <c r="S57" i="2" a="1"/>
  <c r="S57" i="2" s="1"/>
  <c r="S56" i="2" a="1"/>
  <c r="S56" i="2" s="1"/>
  <c r="S55" i="2" a="1"/>
  <c r="S55" i="2" s="1"/>
  <c r="S54" i="2" a="1"/>
  <c r="S54" i="2" s="1"/>
  <c r="S53" i="2" a="1"/>
  <c r="S53" i="2" s="1"/>
  <c r="S52" i="2" a="1"/>
  <c r="S52" i="2" s="1"/>
  <c r="S51" i="2" a="1"/>
  <c r="S51" i="2" s="1"/>
  <c r="S50" i="2" a="1"/>
  <c r="S50" i="2" s="1"/>
  <c r="S49" i="2" a="1"/>
  <c r="S49" i="2" s="1"/>
  <c r="S48" i="2" a="1"/>
  <c r="S48" i="2" s="1"/>
  <c r="S47" i="2" a="1"/>
  <c r="S47" i="2" s="1"/>
  <c r="S46" i="2" a="1"/>
  <c r="S46" i="2" s="1"/>
  <c r="S45" i="2" a="1"/>
  <c r="S45" i="2" s="1"/>
  <c r="S44" i="2" a="1"/>
  <c r="S44" i="2" s="1"/>
  <c r="S43" i="2" a="1"/>
  <c r="S43" i="2" s="1"/>
  <c r="S42" i="2" a="1"/>
  <c r="S42" i="2" s="1"/>
  <c r="S41" i="2" a="1"/>
  <c r="S41" i="2" s="1"/>
  <c r="S40" i="2" a="1"/>
  <c r="S40" i="2" s="1"/>
  <c r="S39" i="2" a="1"/>
  <c r="S39" i="2" s="1"/>
  <c r="S38" i="2" a="1"/>
  <c r="S38" i="2" s="1"/>
  <c r="S37" i="2" a="1"/>
  <c r="S37" i="2" s="1"/>
  <c r="S36" i="2" a="1"/>
  <c r="S36" i="2" s="1"/>
  <c r="S35" i="2" a="1"/>
  <c r="S35" i="2" s="1"/>
  <c r="S34" i="2" a="1"/>
  <c r="S34" i="2" s="1"/>
  <c r="S33" i="2" a="1"/>
  <c r="S33" i="2" s="1"/>
  <c r="S32" i="2" a="1"/>
  <c r="S32" i="2" s="1"/>
  <c r="S31" i="2" a="1"/>
  <c r="S31" i="2" s="1"/>
  <c r="S30" i="2" a="1"/>
  <c r="S30" i="2" s="1"/>
  <c r="S29" i="2" a="1"/>
  <c r="S29" i="2" s="1"/>
  <c r="S28" i="2" a="1"/>
  <c r="S28" i="2" s="1"/>
  <c r="S27" i="2" a="1"/>
  <c r="S27" i="2" s="1"/>
  <c r="S26" i="2" a="1"/>
  <c r="S26" i="2" s="1"/>
  <c r="S25" i="2" a="1"/>
  <c r="S25" i="2" s="1"/>
  <c r="S24" i="2" a="1"/>
  <c r="S24" i="2" s="1"/>
  <c r="S23" i="2" a="1"/>
  <c r="S23" i="2" s="1"/>
  <c r="S22" i="2" a="1"/>
  <c r="S22" i="2" s="1"/>
  <c r="S21" i="2" a="1"/>
  <c r="S21" i="2" s="1"/>
  <c r="S20" i="2" a="1"/>
  <c r="S20" i="2" s="1"/>
  <c r="S19" i="2" a="1"/>
  <c r="S19" i="2" s="1"/>
  <c r="S18" i="2" a="1"/>
  <c r="S18" i="2" s="1"/>
  <c r="S17" i="2" a="1"/>
  <c r="S17" i="2" s="1"/>
  <c r="S16" i="2" a="1"/>
  <c r="S16" i="2" s="1"/>
  <c r="S15" i="2" a="1"/>
  <c r="S15" i="2" s="1"/>
  <c r="S14" i="2" a="1"/>
  <c r="S14" i="2" s="1"/>
  <c r="S13" i="2" a="1"/>
  <c r="S13" i="2" s="1"/>
  <c r="S12" i="2" a="1"/>
  <c r="S12" i="2" s="1"/>
  <c r="S11" i="2" a="1"/>
  <c r="S11" i="2" s="1"/>
  <c r="S10" i="2" a="1"/>
  <c r="S10" i="2" s="1"/>
  <c r="S9" i="2" a="1"/>
  <c r="S9" i="2" s="1"/>
  <c r="S8" i="2" a="1"/>
  <c r="S8" i="2" s="1"/>
  <c r="S7" i="2" a="1"/>
  <c r="S7" i="2" s="1"/>
  <c r="S6" i="2" a="1"/>
  <c r="S6" i="2" s="1"/>
  <c r="S5" i="2" a="1"/>
  <c r="S5" i="2" s="1"/>
  <c r="S4" i="2" a="1"/>
  <c r="S4" i="2" s="1"/>
  <c r="S3" i="2" a="1"/>
  <c r="S3" i="2" s="1"/>
  <c r="S2" i="2" a="1"/>
  <c r="S2" i="2" s="1"/>
  <c r="L210" i="2" a="1"/>
  <c r="L210" i="2" s="1"/>
  <c r="L209" i="2" a="1"/>
  <c r="L209" i="2" s="1"/>
  <c r="L208" i="2" a="1"/>
  <c r="L208" i="2" s="1"/>
  <c r="L207" i="2" a="1"/>
  <c r="L207" i="2" s="1"/>
  <c r="L206" i="2" a="1"/>
  <c r="L206" i="2" s="1"/>
  <c r="L205" i="2" a="1"/>
  <c r="L205" i="2" s="1"/>
  <c r="L204" i="2" a="1"/>
  <c r="L204" i="2" s="1"/>
  <c r="L203" i="2" a="1"/>
  <c r="L203" i="2" s="1"/>
  <c r="L202" i="2" a="1"/>
  <c r="L202" i="2" s="1"/>
  <c r="L201" i="2" a="1"/>
  <c r="L201" i="2" s="1"/>
  <c r="L200" i="2" a="1"/>
  <c r="L200" i="2" s="1"/>
  <c r="L199" i="2" a="1"/>
  <c r="L199" i="2" s="1"/>
  <c r="L198" i="2" a="1"/>
  <c r="L198" i="2" s="1"/>
  <c r="L197" i="2" a="1"/>
  <c r="L197" i="2" s="1"/>
  <c r="L196" i="2" a="1"/>
  <c r="L196" i="2" s="1"/>
  <c r="L195" i="2" a="1"/>
  <c r="L195" i="2" s="1"/>
  <c r="L194" i="2" a="1"/>
  <c r="L194" i="2" s="1"/>
  <c r="L193" i="2" a="1"/>
  <c r="L193" i="2" s="1"/>
  <c r="L192" i="2" a="1"/>
  <c r="L192" i="2" s="1"/>
  <c r="L191" i="2" a="1"/>
  <c r="L191" i="2" s="1"/>
  <c r="L190" i="2" a="1"/>
  <c r="L190" i="2" s="1"/>
  <c r="L189" i="2" a="1"/>
  <c r="L189" i="2" s="1"/>
  <c r="L188" i="2" a="1"/>
  <c r="L188" i="2" s="1"/>
  <c r="L187" i="2" a="1"/>
  <c r="L187" i="2" s="1"/>
  <c r="L186" i="2" a="1"/>
  <c r="L186" i="2" s="1"/>
  <c r="L185" i="2" a="1"/>
  <c r="L185" i="2" s="1"/>
  <c r="L184" i="2" a="1"/>
  <c r="L184" i="2" s="1"/>
  <c r="L183" i="2" a="1"/>
  <c r="L183" i="2" s="1"/>
  <c r="L182" i="2" a="1"/>
  <c r="L182" i="2" s="1"/>
  <c r="L181" i="2" a="1"/>
  <c r="L181" i="2" s="1"/>
  <c r="L180" i="2" a="1"/>
  <c r="L180" i="2" s="1"/>
  <c r="L179" i="2" a="1"/>
  <c r="L179" i="2" s="1"/>
  <c r="L178" i="2" a="1"/>
  <c r="L178" i="2" s="1"/>
  <c r="L177" i="2" a="1"/>
  <c r="L177" i="2" s="1"/>
  <c r="L176" i="2" a="1"/>
  <c r="L176" i="2" s="1"/>
  <c r="L175" i="2" a="1"/>
  <c r="L175" i="2" s="1"/>
  <c r="L174" i="2" a="1"/>
  <c r="L174" i="2" s="1"/>
  <c r="L173" i="2" a="1"/>
  <c r="L173" i="2" s="1"/>
  <c r="L172" i="2" a="1"/>
  <c r="L172" i="2" s="1"/>
  <c r="L171" i="2" a="1"/>
  <c r="L171" i="2" s="1"/>
  <c r="L170" i="2" a="1"/>
  <c r="L170" i="2" s="1"/>
  <c r="L169" i="2" a="1"/>
  <c r="L169" i="2" s="1"/>
  <c r="L168" i="2" a="1"/>
  <c r="L168" i="2" s="1"/>
  <c r="L167" i="2" a="1"/>
  <c r="L167" i="2" s="1"/>
  <c r="L166" i="2" a="1"/>
  <c r="L166" i="2" s="1"/>
  <c r="L165" i="2" a="1"/>
  <c r="L165" i="2" s="1"/>
  <c r="L164" i="2" a="1"/>
  <c r="L164" i="2" s="1"/>
  <c r="L163" i="2" a="1"/>
  <c r="L163" i="2" s="1"/>
  <c r="L162" i="2" a="1"/>
  <c r="L162" i="2" s="1"/>
  <c r="L161" i="2" a="1"/>
  <c r="L161" i="2" s="1"/>
  <c r="L160" i="2" a="1"/>
  <c r="L160" i="2" s="1"/>
  <c r="L159" i="2" a="1"/>
  <c r="L159" i="2" s="1"/>
  <c r="L158" i="2" a="1"/>
  <c r="L158" i="2" s="1"/>
  <c r="L157" i="2" a="1"/>
  <c r="L157" i="2" s="1"/>
  <c r="L156" i="2" a="1"/>
  <c r="L156" i="2" s="1"/>
  <c r="L155" i="2" a="1"/>
  <c r="L155" i="2" s="1"/>
  <c r="L154" i="2" a="1"/>
  <c r="L154" i="2" s="1"/>
  <c r="L153" i="2" a="1"/>
  <c r="L153" i="2" s="1"/>
  <c r="L152" i="2" a="1"/>
  <c r="L152" i="2" s="1"/>
  <c r="L151" i="2" a="1"/>
  <c r="L151" i="2" s="1"/>
  <c r="L150" i="2" a="1"/>
  <c r="L150" i="2" s="1"/>
  <c r="L149" i="2" a="1"/>
  <c r="L149" i="2" s="1"/>
  <c r="L148" i="2" a="1"/>
  <c r="L148" i="2" s="1"/>
  <c r="L147" i="2" a="1"/>
  <c r="L147" i="2" s="1"/>
  <c r="L146" i="2" a="1"/>
  <c r="L146" i="2" s="1"/>
  <c r="L145" i="2" a="1"/>
  <c r="L145" i="2" s="1"/>
  <c r="L144" i="2" a="1"/>
  <c r="L144" i="2" s="1"/>
  <c r="L143" i="2" a="1"/>
  <c r="L143" i="2" s="1"/>
  <c r="L142" i="2" a="1"/>
  <c r="L142" i="2" s="1"/>
  <c r="L141" i="2" a="1"/>
  <c r="L141" i="2" s="1"/>
  <c r="L140" i="2" a="1"/>
  <c r="L140" i="2" s="1"/>
  <c r="L139" i="2" a="1"/>
  <c r="L139" i="2" s="1"/>
  <c r="L138" i="2" a="1"/>
  <c r="L138" i="2" s="1"/>
  <c r="L137" i="2" a="1"/>
  <c r="L137" i="2" s="1"/>
  <c r="L136" i="2" a="1"/>
  <c r="L136" i="2" s="1"/>
  <c r="L135" i="2" a="1"/>
  <c r="L135" i="2" s="1"/>
  <c r="L134" i="2" a="1"/>
  <c r="L134" i="2" s="1"/>
  <c r="L133" i="2" a="1"/>
  <c r="L133" i="2" s="1"/>
  <c r="L132" i="2" a="1"/>
  <c r="L132" i="2" s="1"/>
  <c r="L131" i="2" a="1"/>
  <c r="L131" i="2" s="1"/>
  <c r="L130" i="2" a="1"/>
  <c r="L130" i="2" s="1"/>
  <c r="L129" i="2" a="1"/>
  <c r="L129" i="2" s="1"/>
  <c r="L128" i="2" a="1"/>
  <c r="L128" i="2" s="1"/>
  <c r="L127" i="2" a="1"/>
  <c r="L127" i="2" s="1"/>
  <c r="L126" i="2" a="1"/>
  <c r="L126" i="2" s="1"/>
  <c r="L125" i="2" a="1"/>
  <c r="L125" i="2" s="1"/>
  <c r="L124" i="2" a="1"/>
  <c r="L124" i="2" s="1"/>
  <c r="L123" i="2" a="1"/>
  <c r="L123" i="2" s="1"/>
  <c r="L122" i="2" a="1"/>
  <c r="L122" i="2" s="1"/>
  <c r="L121" i="2" a="1"/>
  <c r="L121" i="2" s="1"/>
  <c r="L120" i="2" a="1"/>
  <c r="L120" i="2" s="1"/>
  <c r="L119" i="2" a="1"/>
  <c r="L119" i="2" s="1"/>
  <c r="L118" i="2" a="1"/>
  <c r="L118" i="2" s="1"/>
  <c r="L117" i="2" a="1"/>
  <c r="L117" i="2" s="1"/>
  <c r="L116" i="2" a="1"/>
  <c r="L116" i="2" s="1"/>
  <c r="L115" i="2" a="1"/>
  <c r="L115" i="2" s="1"/>
  <c r="L114" i="2" a="1"/>
  <c r="L114" i="2" s="1"/>
  <c r="L113" i="2" a="1"/>
  <c r="L113" i="2" s="1"/>
  <c r="L112" i="2" a="1"/>
  <c r="L112" i="2" s="1"/>
  <c r="L111" i="2" a="1"/>
  <c r="L111" i="2" s="1"/>
  <c r="L110" i="2" a="1"/>
  <c r="L110" i="2" s="1"/>
  <c r="L109" i="2" a="1"/>
  <c r="L109" i="2" s="1"/>
  <c r="L108" i="2" a="1"/>
  <c r="L108" i="2" s="1"/>
  <c r="L107" i="2" a="1"/>
  <c r="L107" i="2" s="1"/>
  <c r="L106" i="2" a="1"/>
  <c r="L106" i="2" s="1"/>
  <c r="L105" i="2" a="1"/>
  <c r="L105" i="2" s="1"/>
  <c r="L104" i="2" a="1"/>
  <c r="L104" i="2" s="1"/>
  <c r="L103" i="2" a="1"/>
  <c r="L103" i="2" s="1"/>
  <c r="L102" i="2" a="1"/>
  <c r="L102" i="2" s="1"/>
  <c r="L101" i="2" a="1"/>
  <c r="L101" i="2" s="1"/>
  <c r="L100" i="2" a="1"/>
  <c r="L100" i="2" s="1"/>
  <c r="L99" i="2" a="1"/>
  <c r="L99" i="2" s="1"/>
  <c r="L98" i="2" a="1"/>
  <c r="L98" i="2" s="1"/>
  <c r="L97" i="2" a="1"/>
  <c r="L97" i="2" s="1"/>
  <c r="L96" i="2" a="1"/>
  <c r="L96" i="2" s="1"/>
  <c r="L95" i="2" a="1"/>
  <c r="L95" i="2" s="1"/>
  <c r="L94" i="2" a="1"/>
  <c r="L94" i="2" s="1"/>
  <c r="L93" i="2" a="1"/>
  <c r="L93" i="2" s="1"/>
  <c r="L92" i="2" a="1"/>
  <c r="L92" i="2" s="1"/>
  <c r="L91" i="2" a="1"/>
  <c r="L91" i="2" s="1"/>
  <c r="L90" i="2" a="1"/>
  <c r="L90" i="2" s="1"/>
  <c r="L89" i="2" a="1"/>
  <c r="L89" i="2" s="1"/>
  <c r="L88" i="2" a="1"/>
  <c r="L88" i="2" s="1"/>
  <c r="L87" i="2" a="1"/>
  <c r="L87" i="2" s="1"/>
  <c r="L86" i="2" a="1"/>
  <c r="L86" i="2" s="1"/>
  <c r="L85" i="2" a="1"/>
  <c r="L85" i="2" s="1"/>
  <c r="L84" i="2" a="1"/>
  <c r="L84" i="2" s="1"/>
  <c r="L83" i="2" a="1"/>
  <c r="L83" i="2" s="1"/>
  <c r="L82" i="2" a="1"/>
  <c r="L82" i="2" s="1"/>
  <c r="L81" i="2" a="1"/>
  <c r="L81" i="2" s="1"/>
  <c r="L80" i="2" a="1"/>
  <c r="L80" i="2" s="1"/>
  <c r="L79" i="2" a="1"/>
  <c r="L79" i="2" s="1"/>
  <c r="L78" i="2" a="1"/>
  <c r="L78" i="2" s="1"/>
  <c r="L77" i="2" a="1"/>
  <c r="L77" i="2" s="1"/>
  <c r="L76" i="2" a="1"/>
  <c r="L76" i="2" s="1"/>
  <c r="L75" i="2" a="1"/>
  <c r="L75" i="2" s="1"/>
  <c r="L74" i="2" a="1"/>
  <c r="L74" i="2" s="1"/>
  <c r="L73" i="2" a="1"/>
  <c r="L73" i="2" s="1"/>
  <c r="L72" i="2" a="1"/>
  <c r="L72" i="2" s="1"/>
  <c r="L71" i="2" a="1"/>
  <c r="L71" i="2" s="1"/>
  <c r="L70" i="2" a="1"/>
  <c r="L70" i="2" s="1"/>
  <c r="L69" i="2" a="1"/>
  <c r="L69" i="2" s="1"/>
  <c r="L68" i="2" a="1"/>
  <c r="L68" i="2" s="1"/>
  <c r="L67" i="2" a="1"/>
  <c r="L67" i="2" s="1"/>
  <c r="L66" i="2" a="1"/>
  <c r="L66" i="2" s="1"/>
  <c r="L65" i="2" a="1"/>
  <c r="L65" i="2" s="1"/>
  <c r="L64" i="2" a="1"/>
  <c r="L64" i="2" s="1"/>
  <c r="L63" i="2" a="1"/>
  <c r="L63" i="2" s="1"/>
  <c r="L62" i="2" a="1"/>
  <c r="L62" i="2" s="1"/>
  <c r="L61" i="2" a="1"/>
  <c r="L61" i="2" s="1"/>
  <c r="L60" i="2" a="1"/>
  <c r="L60" i="2" s="1"/>
  <c r="L59" i="2" a="1"/>
  <c r="L59" i="2" s="1"/>
  <c r="L58" i="2" a="1"/>
  <c r="L58" i="2" s="1"/>
  <c r="L57" i="2" a="1"/>
  <c r="L57" i="2" s="1"/>
  <c r="L56" i="2" a="1"/>
  <c r="L56" i="2" s="1"/>
  <c r="L55" i="2" a="1"/>
  <c r="L55" i="2" s="1"/>
  <c r="L54" i="2" a="1"/>
  <c r="L54" i="2" s="1"/>
  <c r="L53" i="2" a="1"/>
  <c r="L53" i="2" s="1"/>
  <c r="L52" i="2" a="1"/>
  <c r="L52" i="2" s="1"/>
  <c r="L51" i="2" a="1"/>
  <c r="L51" i="2" s="1"/>
  <c r="L50" i="2" a="1"/>
  <c r="L50" i="2" s="1"/>
  <c r="L49" i="2" a="1"/>
  <c r="L49" i="2" s="1"/>
  <c r="L48" i="2" a="1"/>
  <c r="L48" i="2" s="1"/>
  <c r="L47" i="2" a="1"/>
  <c r="L47" i="2" s="1"/>
  <c r="L46" i="2" a="1"/>
  <c r="L46" i="2" s="1"/>
  <c r="L45" i="2" a="1"/>
  <c r="L45" i="2" s="1"/>
  <c r="L44" i="2" a="1"/>
  <c r="L44" i="2" s="1"/>
  <c r="L43" i="2" a="1"/>
  <c r="L43" i="2" s="1"/>
  <c r="L42" i="2" a="1"/>
  <c r="L42" i="2" s="1"/>
  <c r="L41" i="2" a="1"/>
  <c r="L41" i="2" s="1"/>
  <c r="L40" i="2" a="1"/>
  <c r="L40" i="2" s="1"/>
  <c r="L39" i="2" a="1"/>
  <c r="L39" i="2" s="1"/>
  <c r="L38" i="2" a="1"/>
  <c r="L38" i="2" s="1"/>
  <c r="L37" i="2" a="1"/>
  <c r="L37" i="2" s="1"/>
  <c r="L36" i="2" a="1"/>
  <c r="L36" i="2" s="1"/>
  <c r="L35" i="2" a="1"/>
  <c r="L35" i="2" s="1"/>
  <c r="L34" i="2" a="1"/>
  <c r="L34" i="2" s="1"/>
  <c r="L33" i="2" a="1"/>
  <c r="L33" i="2" s="1"/>
  <c r="L32" i="2" a="1"/>
  <c r="L32" i="2" s="1"/>
  <c r="L31" i="2" a="1"/>
  <c r="L31" i="2" s="1"/>
  <c r="L30" i="2" a="1"/>
  <c r="L30" i="2" s="1"/>
  <c r="L29" i="2" a="1"/>
  <c r="L29" i="2" s="1"/>
  <c r="L28" i="2" a="1"/>
  <c r="L28" i="2" s="1"/>
  <c r="L27" i="2" a="1"/>
  <c r="L27" i="2" s="1"/>
  <c r="L26" i="2" a="1"/>
  <c r="L26" i="2" s="1"/>
  <c r="L25" i="2" a="1"/>
  <c r="L25" i="2" s="1"/>
  <c r="L24" i="2" a="1"/>
  <c r="L24" i="2" s="1"/>
  <c r="L23" i="2" a="1"/>
  <c r="L23" i="2" s="1"/>
  <c r="L22" i="2" a="1"/>
  <c r="L22" i="2" s="1"/>
  <c r="L21" i="2" a="1"/>
  <c r="L21" i="2" s="1"/>
  <c r="L20" i="2" a="1"/>
  <c r="L20" i="2" s="1"/>
  <c r="L19" i="2" a="1"/>
  <c r="L19" i="2" s="1"/>
  <c r="L18" i="2" a="1"/>
  <c r="L18" i="2" s="1"/>
  <c r="L17" i="2" a="1"/>
  <c r="L17" i="2" s="1"/>
  <c r="L16" i="2" a="1"/>
  <c r="L16" i="2" s="1"/>
  <c r="L15" i="2" a="1"/>
  <c r="L15" i="2" s="1"/>
  <c r="L14" i="2" a="1"/>
  <c r="L14" i="2" s="1"/>
  <c r="L13" i="2" a="1"/>
  <c r="L13" i="2" s="1"/>
  <c r="L12" i="2" a="1"/>
  <c r="L12" i="2" s="1"/>
  <c r="L11" i="2" a="1"/>
  <c r="L11" i="2" s="1"/>
  <c r="L10" i="2" a="1"/>
  <c r="L10" i="2" s="1"/>
  <c r="L9" i="2" a="1"/>
  <c r="L9" i="2" s="1"/>
  <c r="L8" i="2" a="1"/>
  <c r="L8" i="2" s="1"/>
  <c r="L7" i="2" a="1"/>
  <c r="L7" i="2" s="1"/>
  <c r="L6" i="2" a="1"/>
  <c r="L6" i="2" s="1"/>
  <c r="L5" i="2" a="1"/>
  <c r="L5" i="2" s="1"/>
  <c r="L4" i="2" a="1"/>
  <c r="L4" i="2" s="1"/>
  <c r="L3" i="2" a="1"/>
  <c r="L3" i="2" s="1"/>
  <c r="L2" i="2" a="1"/>
  <c r="L2" i="2" s="1"/>
  <c r="N210" i="2" a="1"/>
  <c r="N210" i="2" s="1"/>
  <c r="N209" i="2" a="1"/>
  <c r="N209" i="2" s="1"/>
  <c r="N208" i="2" a="1"/>
  <c r="N208" i="2" s="1"/>
  <c r="N207" i="2" a="1"/>
  <c r="N207" i="2" s="1"/>
  <c r="N206" i="2" a="1"/>
  <c r="N206" i="2" s="1"/>
  <c r="N205" i="2" a="1"/>
  <c r="N205" i="2" s="1"/>
  <c r="N204" i="2" a="1"/>
  <c r="N204" i="2" s="1"/>
  <c r="N203" i="2" a="1"/>
  <c r="N203" i="2" s="1"/>
  <c r="N202" i="2" a="1"/>
  <c r="N202" i="2" s="1"/>
  <c r="N201" i="2" a="1"/>
  <c r="N201" i="2" s="1"/>
  <c r="N200" i="2" a="1"/>
  <c r="N200" i="2" s="1"/>
  <c r="N199" i="2" a="1"/>
  <c r="N199" i="2" s="1"/>
  <c r="N198" i="2" a="1"/>
  <c r="N198" i="2" s="1"/>
  <c r="N197" i="2" a="1"/>
  <c r="N197" i="2" s="1"/>
  <c r="N196" i="2" a="1"/>
  <c r="N196" i="2" s="1"/>
  <c r="N195" i="2" a="1"/>
  <c r="N195" i="2" s="1"/>
  <c r="N194" i="2" a="1"/>
  <c r="N194" i="2" s="1"/>
  <c r="N193" i="2" a="1"/>
  <c r="N193" i="2" s="1"/>
  <c r="N192" i="2" a="1"/>
  <c r="N192" i="2" s="1"/>
  <c r="N191" i="2" a="1"/>
  <c r="N191" i="2" s="1"/>
  <c r="N190" i="2" a="1"/>
  <c r="N190" i="2" s="1"/>
  <c r="N189" i="2" a="1"/>
  <c r="N189" i="2" s="1"/>
  <c r="N188" i="2" a="1"/>
  <c r="N188" i="2" s="1"/>
  <c r="N187" i="2" a="1"/>
  <c r="N187" i="2" s="1"/>
  <c r="N186" i="2" a="1"/>
  <c r="N186" i="2" s="1"/>
  <c r="N185" i="2" a="1"/>
  <c r="N185" i="2" s="1"/>
  <c r="N184" i="2" a="1"/>
  <c r="N184" i="2" s="1"/>
  <c r="N183" i="2" a="1"/>
  <c r="N183" i="2" s="1"/>
  <c r="N182" i="2" a="1"/>
  <c r="N182" i="2" s="1"/>
  <c r="N181" i="2" a="1"/>
  <c r="N181" i="2" s="1"/>
  <c r="N180" i="2" a="1"/>
  <c r="N180" i="2" s="1"/>
  <c r="N179" i="2" a="1"/>
  <c r="N179" i="2" s="1"/>
  <c r="N178" i="2" a="1"/>
  <c r="N178" i="2" s="1"/>
  <c r="N177" i="2" a="1"/>
  <c r="N177" i="2" s="1"/>
  <c r="N176" i="2" a="1"/>
  <c r="N176" i="2" s="1"/>
  <c r="N175" i="2" a="1"/>
  <c r="N175" i="2" s="1"/>
  <c r="N174" i="2" a="1"/>
  <c r="N174" i="2" s="1"/>
  <c r="N173" i="2" a="1"/>
  <c r="N173" i="2" s="1"/>
  <c r="N172" i="2" a="1"/>
  <c r="N172" i="2" s="1"/>
  <c r="N171" i="2" a="1"/>
  <c r="N171" i="2" s="1"/>
  <c r="N170" i="2" a="1"/>
  <c r="N170" i="2" s="1"/>
  <c r="N169" i="2" a="1"/>
  <c r="N169" i="2" s="1"/>
  <c r="N168" i="2" a="1"/>
  <c r="N168" i="2" s="1"/>
  <c r="N167" i="2" a="1"/>
  <c r="N167" i="2" s="1"/>
  <c r="N166" i="2" a="1"/>
  <c r="N166" i="2" s="1"/>
  <c r="N165" i="2" a="1"/>
  <c r="N165" i="2" s="1"/>
  <c r="N164" i="2" a="1"/>
  <c r="N164" i="2" s="1"/>
  <c r="N163" i="2" a="1"/>
  <c r="N163" i="2" s="1"/>
  <c r="N162" i="2" a="1"/>
  <c r="N162" i="2" s="1"/>
  <c r="N161" i="2" a="1"/>
  <c r="N161" i="2" s="1"/>
  <c r="N160" i="2" a="1"/>
  <c r="N160" i="2" s="1"/>
  <c r="N159" i="2" a="1"/>
  <c r="N159" i="2" s="1"/>
  <c r="N158" i="2" a="1"/>
  <c r="N158" i="2" s="1"/>
  <c r="N157" i="2" a="1"/>
  <c r="N157" i="2" s="1"/>
  <c r="N156" i="2" a="1"/>
  <c r="N156" i="2" s="1"/>
  <c r="N155" i="2" a="1"/>
  <c r="N155" i="2" s="1"/>
  <c r="N154" i="2" a="1"/>
  <c r="N154" i="2" s="1"/>
  <c r="N153" i="2" a="1"/>
  <c r="N153" i="2" s="1"/>
  <c r="N152" i="2" a="1"/>
  <c r="N152" i="2" s="1"/>
  <c r="N151" i="2" a="1"/>
  <c r="N151" i="2" s="1"/>
  <c r="N150" i="2" a="1"/>
  <c r="N150" i="2" s="1"/>
  <c r="N149" i="2" a="1"/>
  <c r="N149" i="2" s="1"/>
  <c r="N148" i="2" a="1"/>
  <c r="N148" i="2" s="1"/>
  <c r="N147" i="2" a="1"/>
  <c r="N147" i="2" s="1"/>
  <c r="N146" i="2" a="1"/>
  <c r="N146" i="2" s="1"/>
  <c r="N145" i="2" a="1"/>
  <c r="N145" i="2" s="1"/>
  <c r="N144" i="2" a="1"/>
  <c r="N144" i="2" s="1"/>
  <c r="N143" i="2" a="1"/>
  <c r="N143" i="2" s="1"/>
  <c r="N142" i="2" a="1"/>
  <c r="N142" i="2" s="1"/>
  <c r="N141" i="2" a="1"/>
  <c r="N141" i="2" s="1"/>
  <c r="N140" i="2" a="1"/>
  <c r="N140" i="2" s="1"/>
  <c r="N139" i="2" a="1"/>
  <c r="N139" i="2" s="1"/>
  <c r="N138" i="2" a="1"/>
  <c r="N138" i="2" s="1"/>
  <c r="N137" i="2" a="1"/>
  <c r="N137" i="2" s="1"/>
  <c r="N136" i="2" a="1"/>
  <c r="N136" i="2" s="1"/>
  <c r="N135" i="2" a="1"/>
  <c r="N135" i="2" s="1"/>
  <c r="N134" i="2" a="1"/>
  <c r="N134" i="2" s="1"/>
  <c r="N133" i="2" a="1"/>
  <c r="N133" i="2" s="1"/>
  <c r="N132" i="2" a="1"/>
  <c r="N132" i="2" s="1"/>
  <c r="N131" i="2" a="1"/>
  <c r="N131" i="2" s="1"/>
  <c r="N130" i="2" a="1"/>
  <c r="N130" i="2" s="1"/>
  <c r="N129" i="2" a="1"/>
  <c r="N129" i="2" s="1"/>
  <c r="N128" i="2" a="1"/>
  <c r="N128" i="2" s="1"/>
  <c r="N127" i="2" a="1"/>
  <c r="N127" i="2" s="1"/>
  <c r="N126" i="2" a="1"/>
  <c r="N126" i="2" s="1"/>
  <c r="N125" i="2" a="1"/>
  <c r="N125" i="2" s="1"/>
  <c r="N124" i="2" a="1"/>
  <c r="N124" i="2" s="1"/>
  <c r="N123" i="2" a="1"/>
  <c r="N123" i="2" s="1"/>
  <c r="N122" i="2" a="1"/>
  <c r="N122" i="2" s="1"/>
  <c r="N121" i="2" a="1"/>
  <c r="N121" i="2" s="1"/>
  <c r="N120" i="2" a="1"/>
  <c r="N120" i="2" s="1"/>
  <c r="N119" i="2" a="1"/>
  <c r="N119" i="2" s="1"/>
  <c r="N118" i="2" a="1"/>
  <c r="N118" i="2" s="1"/>
  <c r="N117" i="2" a="1"/>
  <c r="N117" i="2" s="1"/>
  <c r="N116" i="2" a="1"/>
  <c r="N116" i="2" s="1"/>
  <c r="N115" i="2" a="1"/>
  <c r="N115" i="2" s="1"/>
  <c r="N114" i="2" a="1"/>
  <c r="N114" i="2" s="1"/>
  <c r="N113" i="2" a="1"/>
  <c r="N113" i="2" s="1"/>
  <c r="N112" i="2" a="1"/>
  <c r="N112" i="2" s="1"/>
  <c r="N111" i="2" a="1"/>
  <c r="N111" i="2" s="1"/>
  <c r="N110" i="2" a="1"/>
  <c r="N110" i="2" s="1"/>
  <c r="N109" i="2" a="1"/>
  <c r="N109" i="2" s="1"/>
  <c r="N108" i="2" a="1"/>
  <c r="N108" i="2" s="1"/>
  <c r="N107" i="2" a="1"/>
  <c r="N107" i="2" s="1"/>
  <c r="N106" i="2" a="1"/>
  <c r="N106" i="2" s="1"/>
  <c r="N105" i="2" a="1"/>
  <c r="N105" i="2" s="1"/>
  <c r="N104" i="2" a="1"/>
  <c r="N104" i="2" s="1"/>
  <c r="N103" i="2" a="1"/>
  <c r="N103" i="2" s="1"/>
  <c r="N102" i="2" a="1"/>
  <c r="N102" i="2" s="1"/>
  <c r="N101" i="2" a="1"/>
  <c r="N101" i="2" s="1"/>
  <c r="N100" i="2" a="1"/>
  <c r="N100" i="2" s="1"/>
  <c r="N99" i="2" a="1"/>
  <c r="N99" i="2" s="1"/>
  <c r="N98" i="2" a="1"/>
  <c r="N98" i="2" s="1"/>
  <c r="N97" i="2" a="1"/>
  <c r="N97" i="2" s="1"/>
  <c r="N96" i="2" a="1"/>
  <c r="N96" i="2" s="1"/>
  <c r="N95" i="2" a="1"/>
  <c r="N95" i="2" s="1"/>
  <c r="N94" i="2" a="1"/>
  <c r="N94" i="2" s="1"/>
  <c r="N93" i="2" a="1"/>
  <c r="N93" i="2" s="1"/>
  <c r="N92" i="2" a="1"/>
  <c r="N92" i="2" s="1"/>
  <c r="N91" i="2" a="1"/>
  <c r="N91" i="2" s="1"/>
  <c r="N90" i="2" a="1"/>
  <c r="N90" i="2" s="1"/>
  <c r="N89" i="2" a="1"/>
  <c r="N89" i="2" s="1"/>
  <c r="N88" i="2" a="1"/>
  <c r="N88" i="2" s="1"/>
  <c r="N87" i="2" a="1"/>
  <c r="N87" i="2" s="1"/>
  <c r="N86" i="2" a="1"/>
  <c r="N86" i="2" s="1"/>
  <c r="N85" i="2" a="1"/>
  <c r="N85" i="2" s="1"/>
  <c r="N84" i="2" a="1"/>
  <c r="N84" i="2" s="1"/>
  <c r="N83" i="2" a="1"/>
  <c r="N83" i="2" s="1"/>
  <c r="N82" i="2" a="1"/>
  <c r="N82" i="2" s="1"/>
  <c r="N81" i="2" a="1"/>
  <c r="N81" i="2" s="1"/>
  <c r="N80" i="2" a="1"/>
  <c r="N80" i="2" s="1"/>
  <c r="N79" i="2" a="1"/>
  <c r="N79" i="2" s="1"/>
  <c r="N78" i="2" a="1"/>
  <c r="N78" i="2" s="1"/>
  <c r="N77" i="2" a="1"/>
  <c r="N77" i="2" s="1"/>
  <c r="N76" i="2" a="1"/>
  <c r="N76" i="2" s="1"/>
  <c r="N75" i="2" a="1"/>
  <c r="N75" i="2" s="1"/>
  <c r="N74" i="2" a="1"/>
  <c r="N74" i="2" s="1"/>
  <c r="N73" i="2" a="1"/>
  <c r="N73" i="2" s="1"/>
  <c r="N72" i="2" a="1"/>
  <c r="N72" i="2" s="1"/>
  <c r="N71" i="2" a="1"/>
  <c r="N71" i="2" s="1"/>
  <c r="N70" i="2" a="1"/>
  <c r="N70" i="2" s="1"/>
  <c r="N69" i="2" a="1"/>
  <c r="N69" i="2" s="1"/>
  <c r="N68" i="2" a="1"/>
  <c r="N68" i="2" s="1"/>
  <c r="N67" i="2" a="1"/>
  <c r="N67" i="2" s="1"/>
  <c r="N66" i="2" a="1"/>
  <c r="N66" i="2" s="1"/>
  <c r="N65" i="2" a="1"/>
  <c r="N65" i="2" s="1"/>
  <c r="N64" i="2" a="1"/>
  <c r="N64" i="2" s="1"/>
  <c r="N63" i="2" a="1"/>
  <c r="N63" i="2" s="1"/>
  <c r="N62" i="2" a="1"/>
  <c r="N62" i="2" s="1"/>
  <c r="N61" i="2" a="1"/>
  <c r="N61" i="2" s="1"/>
  <c r="N60" i="2" a="1"/>
  <c r="N60" i="2" s="1"/>
  <c r="N59" i="2" a="1"/>
  <c r="N59" i="2" s="1"/>
  <c r="N58" i="2" a="1"/>
  <c r="N58" i="2" s="1"/>
  <c r="N57" i="2" a="1"/>
  <c r="N57" i="2" s="1"/>
  <c r="N56" i="2" a="1"/>
  <c r="N56" i="2" s="1"/>
  <c r="N55" i="2" a="1"/>
  <c r="N55" i="2" s="1"/>
  <c r="N54" i="2" a="1"/>
  <c r="N54" i="2" s="1"/>
  <c r="N53" i="2" a="1"/>
  <c r="N53" i="2" s="1"/>
  <c r="N52" i="2" a="1"/>
  <c r="N52" i="2" s="1"/>
  <c r="N51" i="2" a="1"/>
  <c r="N51" i="2" s="1"/>
  <c r="N50" i="2" a="1"/>
  <c r="N50" i="2" s="1"/>
  <c r="N49" i="2" a="1"/>
  <c r="N49" i="2" s="1"/>
  <c r="N48" i="2" a="1"/>
  <c r="N48" i="2" s="1"/>
  <c r="N47" i="2" a="1"/>
  <c r="N47" i="2" s="1"/>
  <c r="N46" i="2" a="1"/>
  <c r="N46" i="2" s="1"/>
  <c r="N45" i="2" a="1"/>
  <c r="N45" i="2" s="1"/>
  <c r="N44" i="2" a="1"/>
  <c r="N44" i="2" s="1"/>
  <c r="N43" i="2" a="1"/>
  <c r="N43" i="2" s="1"/>
  <c r="N42" i="2" a="1"/>
  <c r="N42" i="2" s="1"/>
  <c r="N41" i="2" a="1"/>
  <c r="N41" i="2" s="1"/>
  <c r="N40" i="2" a="1"/>
  <c r="N40" i="2" s="1"/>
  <c r="N39" i="2" a="1"/>
  <c r="N39" i="2" s="1"/>
  <c r="N38" i="2" a="1"/>
  <c r="N38" i="2" s="1"/>
  <c r="N37" i="2" a="1"/>
  <c r="N37" i="2" s="1"/>
  <c r="N36" i="2" a="1"/>
  <c r="N36" i="2" s="1"/>
  <c r="N35" i="2" a="1"/>
  <c r="N35" i="2" s="1"/>
  <c r="N34" i="2" a="1"/>
  <c r="N34" i="2" s="1"/>
  <c r="N33" i="2" a="1"/>
  <c r="N33" i="2" s="1"/>
  <c r="N32" i="2" a="1"/>
  <c r="N32" i="2" s="1"/>
  <c r="N31" i="2" a="1"/>
  <c r="N31" i="2" s="1"/>
  <c r="N30" i="2" a="1"/>
  <c r="N30" i="2" s="1"/>
  <c r="N29" i="2" a="1"/>
  <c r="N29" i="2" s="1"/>
  <c r="N28" i="2" a="1"/>
  <c r="N28" i="2" s="1"/>
  <c r="N27" i="2" a="1"/>
  <c r="N27" i="2" s="1"/>
  <c r="N26" i="2" a="1"/>
  <c r="N26" i="2" s="1"/>
  <c r="N25" i="2" a="1"/>
  <c r="N25" i="2" s="1"/>
  <c r="N24" i="2" a="1"/>
  <c r="N24" i="2" s="1"/>
  <c r="N23" i="2" a="1"/>
  <c r="N23" i="2" s="1"/>
  <c r="N22" i="2" a="1"/>
  <c r="N22" i="2" s="1"/>
  <c r="N21" i="2" a="1"/>
  <c r="N21" i="2" s="1"/>
  <c r="N20" i="2" a="1"/>
  <c r="N20" i="2" s="1"/>
  <c r="N19" i="2" a="1"/>
  <c r="N19" i="2" s="1"/>
  <c r="N18" i="2" a="1"/>
  <c r="N18" i="2" s="1"/>
  <c r="N17" i="2" a="1"/>
  <c r="N17" i="2" s="1"/>
  <c r="N16" i="2" a="1"/>
  <c r="N16" i="2" s="1"/>
  <c r="N15" i="2" a="1"/>
  <c r="N15" i="2" s="1"/>
  <c r="N14" i="2" a="1"/>
  <c r="N14" i="2" s="1"/>
  <c r="N13" i="2" a="1"/>
  <c r="N13" i="2" s="1"/>
  <c r="N12" i="2" a="1"/>
  <c r="N12" i="2" s="1"/>
  <c r="N11" i="2" a="1"/>
  <c r="N11" i="2" s="1"/>
  <c r="N10" i="2" a="1"/>
  <c r="N10" i="2" s="1"/>
  <c r="N9" i="2" a="1"/>
  <c r="N9" i="2" s="1"/>
  <c r="N8" i="2" a="1"/>
  <c r="N8" i="2" s="1"/>
  <c r="N7" i="2" a="1"/>
  <c r="N7" i="2" s="1"/>
  <c r="N6" i="2" a="1"/>
  <c r="N6" i="2" s="1"/>
  <c r="N5" i="2" a="1"/>
  <c r="N5" i="2" s="1"/>
  <c r="N4" i="2" a="1"/>
  <c r="N4" i="2" s="1"/>
  <c r="N3" i="2" a="1"/>
  <c r="N3" i="2" s="1"/>
  <c r="N2" i="2" a="1"/>
  <c r="N2" i="2" s="1"/>
  <c r="U210" i="2" l="1" a="1"/>
  <c r="U210" i="2" s="1"/>
  <c r="U209" i="2" a="1"/>
  <c r="U209" i="2" s="1"/>
  <c r="U208" i="2" a="1"/>
  <c r="U208" i="2" s="1"/>
  <c r="U207" i="2" a="1"/>
  <c r="U207" i="2" s="1"/>
  <c r="U206" i="2" a="1"/>
  <c r="U206" i="2" s="1"/>
  <c r="U205" i="2" a="1"/>
  <c r="U205" i="2" s="1"/>
  <c r="U204" i="2" a="1"/>
  <c r="U204" i="2" s="1"/>
  <c r="U203" i="2" a="1"/>
  <c r="U203" i="2" s="1"/>
  <c r="U202" i="2" a="1"/>
  <c r="U202" i="2" s="1"/>
  <c r="U201" i="2" a="1"/>
  <c r="U201" i="2" s="1"/>
  <c r="U200" i="2" a="1"/>
  <c r="U200" i="2" s="1"/>
  <c r="U199" i="2" a="1"/>
  <c r="U199" i="2" s="1"/>
  <c r="U198" i="2" a="1"/>
  <c r="U198" i="2" s="1"/>
  <c r="U197" i="2" a="1"/>
  <c r="U197" i="2" s="1"/>
  <c r="U196" i="2" a="1"/>
  <c r="U196" i="2" s="1"/>
  <c r="U195" i="2" a="1"/>
  <c r="U195" i="2" s="1"/>
  <c r="U194" i="2" a="1"/>
  <c r="U194" i="2" s="1"/>
  <c r="U193" i="2" a="1"/>
  <c r="U193" i="2" s="1"/>
  <c r="U192" i="2" a="1"/>
  <c r="U192" i="2" s="1"/>
  <c r="U191" i="2" a="1"/>
  <c r="U191" i="2" s="1"/>
  <c r="U190" i="2" a="1"/>
  <c r="U190" i="2" s="1"/>
  <c r="U189" i="2" a="1"/>
  <c r="U189" i="2" s="1"/>
  <c r="U188" i="2" a="1"/>
  <c r="U188" i="2" s="1"/>
  <c r="U187" i="2" a="1"/>
  <c r="U187" i="2" s="1"/>
  <c r="U186" i="2" a="1"/>
  <c r="U186" i="2" s="1"/>
  <c r="U185" i="2" a="1"/>
  <c r="U185" i="2" s="1"/>
  <c r="U184" i="2" a="1"/>
  <c r="U184" i="2" s="1"/>
  <c r="U183" i="2" a="1"/>
  <c r="U183" i="2" s="1"/>
  <c r="U182" i="2" a="1"/>
  <c r="U182" i="2" s="1"/>
  <c r="U181" i="2" a="1"/>
  <c r="U181" i="2" s="1"/>
  <c r="U180" i="2" a="1"/>
  <c r="U180" i="2" s="1"/>
  <c r="U179" i="2" a="1"/>
  <c r="U179" i="2" s="1"/>
  <c r="U178" i="2" a="1"/>
  <c r="U178" i="2" s="1"/>
  <c r="U177" i="2" a="1"/>
  <c r="U177" i="2" s="1"/>
  <c r="U176" i="2" a="1"/>
  <c r="U176" i="2" s="1"/>
  <c r="U175" i="2" a="1"/>
  <c r="U175" i="2" s="1"/>
  <c r="U174" i="2" a="1"/>
  <c r="U174" i="2" s="1"/>
  <c r="U173" i="2" a="1"/>
  <c r="U173" i="2" s="1"/>
  <c r="U172" i="2" a="1"/>
  <c r="U172" i="2" s="1"/>
  <c r="U171" i="2" a="1"/>
  <c r="U171" i="2" s="1"/>
  <c r="U170" i="2" a="1"/>
  <c r="U170" i="2" s="1"/>
  <c r="U169" i="2" a="1"/>
  <c r="U169" i="2" s="1"/>
  <c r="U168" i="2" a="1"/>
  <c r="U168" i="2" s="1"/>
  <c r="U167" i="2" a="1"/>
  <c r="U167" i="2" s="1"/>
  <c r="U166" i="2" a="1"/>
  <c r="U166" i="2" s="1"/>
  <c r="U165" i="2" a="1"/>
  <c r="U165" i="2" s="1"/>
  <c r="U164" i="2" a="1"/>
  <c r="U164" i="2" s="1"/>
  <c r="U163" i="2" a="1"/>
  <c r="U163" i="2" s="1"/>
  <c r="U162" i="2" a="1"/>
  <c r="U162" i="2" s="1"/>
  <c r="U161" i="2" a="1"/>
  <c r="U161" i="2" s="1"/>
  <c r="U160" i="2" a="1"/>
  <c r="U160" i="2" s="1"/>
  <c r="U159" i="2" a="1"/>
  <c r="U159" i="2" s="1"/>
  <c r="U158" i="2" a="1"/>
  <c r="U158" i="2" s="1"/>
  <c r="U157" i="2" a="1"/>
  <c r="U157" i="2" s="1"/>
  <c r="U156" i="2" a="1"/>
  <c r="U156" i="2" s="1"/>
  <c r="U155" i="2" a="1"/>
  <c r="U155" i="2" s="1"/>
  <c r="U154" i="2" a="1"/>
  <c r="U154" i="2" s="1"/>
  <c r="U153" i="2" a="1"/>
  <c r="U153" i="2" s="1"/>
  <c r="U152" i="2" a="1"/>
  <c r="U152" i="2" s="1"/>
  <c r="U151" i="2" a="1"/>
  <c r="U151" i="2" s="1"/>
  <c r="U150" i="2" a="1"/>
  <c r="U150" i="2" s="1"/>
  <c r="U149" i="2" a="1"/>
  <c r="U149" i="2" s="1"/>
  <c r="U148" i="2" a="1"/>
  <c r="U148" i="2" s="1"/>
  <c r="U147" i="2" a="1"/>
  <c r="U147" i="2" s="1"/>
  <c r="U146" i="2" a="1"/>
  <c r="U146" i="2" s="1"/>
  <c r="U145" i="2" a="1"/>
  <c r="U145" i="2" s="1"/>
  <c r="U144" i="2" a="1"/>
  <c r="U144" i="2" s="1"/>
  <c r="U143" i="2" a="1"/>
  <c r="U143" i="2" s="1"/>
  <c r="U142" i="2" a="1"/>
  <c r="U142" i="2" s="1"/>
  <c r="U141" i="2" a="1"/>
  <c r="U141" i="2" s="1"/>
  <c r="U140" i="2" a="1"/>
  <c r="U140" i="2" s="1"/>
  <c r="U139" i="2" a="1"/>
  <c r="U139" i="2" s="1"/>
  <c r="U138" i="2" a="1"/>
  <c r="U138" i="2" s="1"/>
  <c r="U137" i="2" a="1"/>
  <c r="U137" i="2" s="1"/>
  <c r="U136" i="2" a="1"/>
  <c r="U136" i="2" s="1"/>
  <c r="U135" i="2" a="1"/>
  <c r="U135" i="2" s="1"/>
  <c r="U134" i="2" a="1"/>
  <c r="U134" i="2" s="1"/>
  <c r="U133" i="2" a="1"/>
  <c r="U133" i="2" s="1"/>
  <c r="U132" i="2" a="1"/>
  <c r="U132" i="2" s="1"/>
  <c r="U131" i="2" a="1"/>
  <c r="U131" i="2" s="1"/>
  <c r="U130" i="2" a="1"/>
  <c r="U130" i="2" s="1"/>
  <c r="U129" i="2" a="1"/>
  <c r="U129" i="2" s="1"/>
  <c r="U128" i="2" a="1"/>
  <c r="U128" i="2" s="1"/>
  <c r="U127" i="2" a="1"/>
  <c r="U127" i="2" s="1"/>
  <c r="U126" i="2" a="1"/>
  <c r="U126" i="2" s="1"/>
  <c r="U125" i="2" a="1"/>
  <c r="U125" i="2" s="1"/>
  <c r="U124" i="2" a="1"/>
  <c r="U124" i="2" s="1"/>
  <c r="U123" i="2" a="1"/>
  <c r="U123" i="2" s="1"/>
  <c r="U122" i="2" a="1"/>
  <c r="U122" i="2" s="1"/>
  <c r="U121" i="2" a="1"/>
  <c r="U121" i="2" s="1"/>
  <c r="U120" i="2" a="1"/>
  <c r="U120" i="2" s="1"/>
  <c r="U119" i="2" a="1"/>
  <c r="U119" i="2" s="1"/>
  <c r="U118" i="2" a="1"/>
  <c r="U118" i="2" s="1"/>
  <c r="U117" i="2" a="1"/>
  <c r="U117" i="2" s="1"/>
  <c r="U116" i="2" a="1"/>
  <c r="U116" i="2" s="1"/>
  <c r="U115" i="2" a="1"/>
  <c r="U115" i="2" s="1"/>
  <c r="U114" i="2" a="1"/>
  <c r="U114" i="2" s="1"/>
  <c r="U113" i="2" a="1"/>
  <c r="U113" i="2" s="1"/>
  <c r="U112" i="2" a="1"/>
  <c r="U112" i="2" s="1"/>
  <c r="U111" i="2" a="1"/>
  <c r="U111" i="2" s="1"/>
  <c r="U110" i="2" a="1"/>
  <c r="U110" i="2" s="1"/>
  <c r="U109" i="2" a="1"/>
  <c r="U109" i="2" s="1"/>
  <c r="U108" i="2" a="1"/>
  <c r="U108" i="2" s="1"/>
  <c r="U107" i="2" a="1"/>
  <c r="U107" i="2" s="1"/>
  <c r="U106" i="2" a="1"/>
  <c r="U106" i="2" s="1"/>
  <c r="U105" i="2" a="1"/>
  <c r="U105" i="2" s="1"/>
  <c r="U104" i="2" a="1"/>
  <c r="U104" i="2" s="1"/>
  <c r="U103" i="2" a="1"/>
  <c r="U103" i="2" s="1"/>
  <c r="U102" i="2" a="1"/>
  <c r="U102" i="2" s="1"/>
  <c r="U101" i="2" a="1"/>
  <c r="U101" i="2" s="1"/>
  <c r="U100" i="2" a="1"/>
  <c r="U100" i="2" s="1"/>
  <c r="U99" i="2" a="1"/>
  <c r="U99" i="2" s="1"/>
  <c r="U98" i="2" a="1"/>
  <c r="U98" i="2" s="1"/>
  <c r="U97" i="2" a="1"/>
  <c r="U97" i="2" s="1"/>
  <c r="U96" i="2" a="1"/>
  <c r="U96" i="2" s="1"/>
  <c r="U95" i="2" a="1"/>
  <c r="U95" i="2" s="1"/>
  <c r="U94" i="2" a="1"/>
  <c r="U94" i="2" s="1"/>
  <c r="U93" i="2" a="1"/>
  <c r="U93" i="2" s="1"/>
  <c r="U92" i="2" a="1"/>
  <c r="U92" i="2" s="1"/>
  <c r="U91" i="2" a="1"/>
  <c r="U91" i="2" s="1"/>
  <c r="U90" i="2" a="1"/>
  <c r="U90" i="2" s="1"/>
  <c r="U89" i="2" a="1"/>
  <c r="U89" i="2" s="1"/>
  <c r="U88" i="2" a="1"/>
  <c r="U88" i="2" s="1"/>
  <c r="U87" i="2" a="1"/>
  <c r="U87" i="2" s="1"/>
  <c r="U86" i="2" a="1"/>
  <c r="U86" i="2" s="1"/>
  <c r="U85" i="2" a="1"/>
  <c r="U85" i="2" s="1"/>
  <c r="U84" i="2" a="1"/>
  <c r="U84" i="2" s="1"/>
  <c r="U83" i="2" a="1"/>
  <c r="U83" i="2" s="1"/>
  <c r="U82" i="2" a="1"/>
  <c r="U82" i="2" s="1"/>
  <c r="U81" i="2" a="1"/>
  <c r="U81" i="2" s="1"/>
  <c r="U80" i="2" a="1"/>
  <c r="U80" i="2" s="1"/>
  <c r="U79" i="2" a="1"/>
  <c r="U79" i="2" s="1"/>
  <c r="U78" i="2" a="1"/>
  <c r="U78" i="2" s="1"/>
  <c r="U77" i="2" a="1"/>
  <c r="U77" i="2" s="1"/>
  <c r="U76" i="2" a="1"/>
  <c r="U76" i="2" s="1"/>
  <c r="U75" i="2" a="1"/>
  <c r="U75" i="2" s="1"/>
  <c r="U74" i="2" a="1"/>
  <c r="U74" i="2" s="1"/>
  <c r="U73" i="2" a="1"/>
  <c r="U73" i="2" s="1"/>
  <c r="U72" i="2" a="1"/>
  <c r="U72" i="2" s="1"/>
  <c r="U71" i="2" a="1"/>
  <c r="U71" i="2" s="1"/>
  <c r="U70" i="2" a="1"/>
  <c r="U70" i="2" s="1"/>
  <c r="U69" i="2" a="1"/>
  <c r="U69" i="2" s="1"/>
  <c r="U68" i="2" a="1"/>
  <c r="U68" i="2" s="1"/>
  <c r="U67" i="2" a="1"/>
  <c r="U67" i="2" s="1"/>
  <c r="U66" i="2" a="1"/>
  <c r="U66" i="2" s="1"/>
  <c r="U65" i="2" a="1"/>
  <c r="U65" i="2" s="1"/>
  <c r="U64" i="2" a="1"/>
  <c r="U64" i="2" s="1"/>
  <c r="U63" i="2" a="1"/>
  <c r="U63" i="2" s="1"/>
  <c r="U62" i="2" a="1"/>
  <c r="U62" i="2" s="1"/>
  <c r="U61" i="2" a="1"/>
  <c r="U61" i="2" s="1"/>
  <c r="U60" i="2" a="1"/>
  <c r="U60" i="2" s="1"/>
  <c r="U59" i="2" a="1"/>
  <c r="U59" i="2" s="1"/>
  <c r="U58" i="2" a="1"/>
  <c r="U58" i="2" s="1"/>
  <c r="U57" i="2" a="1"/>
  <c r="U57" i="2" s="1"/>
  <c r="U56" i="2" a="1"/>
  <c r="U56" i="2" s="1"/>
  <c r="U55" i="2" a="1"/>
  <c r="U55" i="2" s="1"/>
  <c r="U54" i="2" a="1"/>
  <c r="U54" i="2" s="1"/>
  <c r="U53" i="2" a="1"/>
  <c r="U53" i="2" s="1"/>
  <c r="U52" i="2" a="1"/>
  <c r="U52" i="2" s="1"/>
  <c r="U51" i="2" a="1"/>
  <c r="U51" i="2" s="1"/>
  <c r="U50" i="2" a="1"/>
  <c r="U50" i="2" s="1"/>
  <c r="U49" i="2" a="1"/>
  <c r="U49" i="2" s="1"/>
  <c r="U48" i="2" a="1"/>
  <c r="U48" i="2" s="1"/>
  <c r="U47" i="2" a="1"/>
  <c r="U47" i="2" s="1"/>
  <c r="U46" i="2" a="1"/>
  <c r="U46" i="2" s="1"/>
  <c r="U45" i="2" a="1"/>
  <c r="U45" i="2" s="1"/>
  <c r="U44" i="2" a="1"/>
  <c r="U44" i="2" s="1"/>
  <c r="U43" i="2" a="1"/>
  <c r="U43" i="2" s="1"/>
  <c r="U42" i="2" a="1"/>
  <c r="U42" i="2" s="1"/>
  <c r="U41" i="2" a="1"/>
  <c r="U41" i="2" s="1"/>
  <c r="U40" i="2" a="1"/>
  <c r="U40" i="2" s="1"/>
  <c r="U39" i="2" a="1"/>
  <c r="U39" i="2" s="1"/>
  <c r="U38" i="2" a="1"/>
  <c r="U38" i="2" s="1"/>
  <c r="U37" i="2" a="1"/>
  <c r="U37" i="2" s="1"/>
  <c r="U36" i="2" a="1"/>
  <c r="U36" i="2" s="1"/>
  <c r="U35" i="2" a="1"/>
  <c r="U35" i="2" s="1"/>
  <c r="U34" i="2" a="1"/>
  <c r="U34" i="2" s="1"/>
  <c r="U33" i="2" a="1"/>
  <c r="U33" i="2" s="1"/>
  <c r="U32" i="2" a="1"/>
  <c r="U32" i="2" s="1"/>
  <c r="U31" i="2" a="1"/>
  <c r="U31" i="2" s="1"/>
  <c r="U30" i="2" a="1"/>
  <c r="U30" i="2" s="1"/>
  <c r="U29" i="2" a="1"/>
  <c r="U29" i="2" s="1"/>
  <c r="U28" i="2" a="1"/>
  <c r="U28" i="2" s="1"/>
  <c r="U27" i="2" a="1"/>
  <c r="U27" i="2" s="1"/>
  <c r="U26" i="2" a="1"/>
  <c r="U26" i="2" s="1"/>
  <c r="U25" i="2" a="1"/>
  <c r="U25" i="2" s="1"/>
  <c r="U24" i="2" a="1"/>
  <c r="U24" i="2" s="1"/>
  <c r="U23" i="2" a="1"/>
  <c r="U23" i="2" s="1"/>
  <c r="U22" i="2" a="1"/>
  <c r="U22" i="2" s="1"/>
  <c r="U21" i="2" a="1"/>
  <c r="U21" i="2" s="1"/>
  <c r="U20" i="2" a="1"/>
  <c r="U20" i="2" s="1"/>
  <c r="U19" i="2" a="1"/>
  <c r="U19" i="2" s="1"/>
  <c r="U18" i="2" a="1"/>
  <c r="U18" i="2" s="1"/>
  <c r="U17" i="2" a="1"/>
  <c r="U17" i="2" s="1"/>
  <c r="U16" i="2" a="1"/>
  <c r="U16" i="2" s="1"/>
  <c r="U15" i="2" a="1"/>
  <c r="U15" i="2" s="1"/>
  <c r="U14" i="2" a="1"/>
  <c r="U14" i="2" s="1"/>
  <c r="U13" i="2" a="1"/>
  <c r="U13" i="2" s="1"/>
  <c r="U12" i="2" a="1"/>
  <c r="U12" i="2" s="1"/>
  <c r="U11" i="2" a="1"/>
  <c r="U11" i="2" s="1"/>
  <c r="U10" i="2" a="1"/>
  <c r="U10" i="2" s="1"/>
  <c r="U9" i="2" a="1"/>
  <c r="U9" i="2" s="1"/>
  <c r="U8" i="2" a="1"/>
  <c r="U8" i="2" s="1"/>
  <c r="U7" i="2" a="1"/>
  <c r="U7" i="2" s="1"/>
  <c r="U6" i="2" a="1"/>
  <c r="U6" i="2" s="1"/>
  <c r="U5" i="2" a="1"/>
  <c r="U5" i="2" s="1"/>
  <c r="U4" i="2" a="1"/>
  <c r="U4" i="2" s="1"/>
  <c r="U3" i="2" a="1"/>
  <c r="U3" i="2" s="1"/>
  <c r="U2" i="2" a="1"/>
  <c r="U2" i="2" s="1"/>
  <c r="T211" i="2"/>
  <c r="S211" i="2"/>
  <c r="AB3" i="2" l="1" a="1"/>
  <c r="AB3" i="2" s="1"/>
  <c r="AB4" i="2" a="1"/>
  <c r="AB4" i="2" s="1"/>
  <c r="AB5" i="2" a="1"/>
  <c r="AB5" i="2" s="1"/>
  <c r="AB6" i="2" a="1"/>
  <c r="AB6" i="2" s="1"/>
  <c r="AB7" i="2" a="1"/>
  <c r="AB7" i="2" s="1"/>
  <c r="AB8" i="2" a="1"/>
  <c r="AB8" i="2" s="1"/>
  <c r="AB9" i="2" a="1"/>
  <c r="AB9" i="2" s="1"/>
  <c r="AB10" i="2" a="1"/>
  <c r="AB10" i="2" s="1"/>
  <c r="AB11" i="2" a="1"/>
  <c r="AB11" i="2" s="1"/>
  <c r="AB12" i="2" a="1"/>
  <c r="AB12" i="2" s="1"/>
  <c r="AB13" i="2" a="1"/>
  <c r="AB13" i="2" s="1"/>
  <c r="AB14" i="2" a="1"/>
  <c r="AB14" i="2" s="1"/>
  <c r="AB15" i="2" a="1"/>
  <c r="AB15" i="2" s="1"/>
  <c r="AB16" i="2" a="1"/>
  <c r="AB16" i="2" s="1"/>
  <c r="AB17" i="2" a="1"/>
  <c r="AB17" i="2" s="1"/>
  <c r="AB18" i="2" a="1"/>
  <c r="AB18" i="2" s="1"/>
  <c r="AB19" i="2" a="1"/>
  <c r="AB19" i="2" s="1"/>
  <c r="AB20" i="2" a="1"/>
  <c r="AB20" i="2" s="1"/>
  <c r="AB21" i="2" a="1"/>
  <c r="AB21" i="2" s="1"/>
  <c r="AB22" i="2" a="1"/>
  <c r="AB22" i="2" s="1"/>
  <c r="AB23" i="2" a="1"/>
  <c r="AB23" i="2" s="1"/>
  <c r="AB24" i="2" a="1"/>
  <c r="AB24" i="2" s="1"/>
  <c r="AB25" i="2" a="1"/>
  <c r="AB25" i="2" s="1"/>
  <c r="AB26" i="2" a="1"/>
  <c r="AB26" i="2" s="1"/>
  <c r="AB27" i="2" a="1"/>
  <c r="AB27" i="2" s="1"/>
  <c r="AB28" i="2" a="1"/>
  <c r="AB28" i="2" s="1"/>
  <c r="AB29" i="2" a="1"/>
  <c r="AB29" i="2" s="1"/>
  <c r="AB30" i="2" a="1"/>
  <c r="AB30" i="2" s="1"/>
  <c r="AB31" i="2" a="1"/>
  <c r="AB31" i="2" s="1"/>
  <c r="AB32" i="2" a="1"/>
  <c r="AB32" i="2" s="1"/>
  <c r="AB33" i="2" a="1"/>
  <c r="AB33" i="2" s="1"/>
  <c r="AB34" i="2" a="1"/>
  <c r="AB34" i="2" s="1"/>
  <c r="AB35" i="2" a="1"/>
  <c r="AB35" i="2" s="1"/>
  <c r="AB36" i="2" a="1"/>
  <c r="AB36" i="2" s="1"/>
  <c r="AB37" i="2" a="1"/>
  <c r="AB37" i="2" s="1"/>
  <c r="AB38" i="2" a="1"/>
  <c r="AB38" i="2" s="1"/>
  <c r="AB39" i="2" a="1"/>
  <c r="AB39" i="2" s="1"/>
  <c r="AB40" i="2" a="1"/>
  <c r="AB40" i="2" s="1"/>
  <c r="AB41" i="2" a="1"/>
  <c r="AB41" i="2" s="1"/>
  <c r="AB42" i="2" a="1"/>
  <c r="AB42" i="2" s="1"/>
  <c r="AB43" i="2" a="1"/>
  <c r="AB43" i="2" s="1"/>
  <c r="AB44" i="2" a="1"/>
  <c r="AB44" i="2" s="1"/>
  <c r="AB45" i="2" a="1"/>
  <c r="AB45" i="2" s="1"/>
  <c r="AB46" i="2" a="1"/>
  <c r="AB46" i="2" s="1"/>
  <c r="AB47" i="2" a="1"/>
  <c r="AB47" i="2" s="1"/>
  <c r="AB48" i="2" a="1"/>
  <c r="AB48" i="2" s="1"/>
  <c r="AB49" i="2" a="1"/>
  <c r="AB49" i="2" s="1"/>
  <c r="AB50" i="2" a="1"/>
  <c r="AB50" i="2" s="1"/>
  <c r="AB51" i="2" a="1"/>
  <c r="AB51" i="2" s="1"/>
  <c r="AB52" i="2" a="1"/>
  <c r="AB52" i="2" s="1"/>
  <c r="AB53" i="2" a="1"/>
  <c r="AB53" i="2" s="1"/>
  <c r="AB54" i="2" a="1"/>
  <c r="AB54" i="2" s="1"/>
  <c r="AB55" i="2" a="1"/>
  <c r="AB55" i="2" s="1"/>
  <c r="AB56" i="2" a="1"/>
  <c r="AB56" i="2" s="1"/>
  <c r="AB57" i="2" a="1"/>
  <c r="AB57" i="2" s="1"/>
  <c r="AB58" i="2" a="1"/>
  <c r="AB58" i="2" s="1"/>
  <c r="AB59" i="2" a="1"/>
  <c r="AB59" i="2" s="1"/>
  <c r="AB60" i="2" a="1"/>
  <c r="AB60" i="2" s="1"/>
  <c r="AB61" i="2" a="1"/>
  <c r="AB61" i="2" s="1"/>
  <c r="AB62" i="2" a="1"/>
  <c r="AB62" i="2" s="1"/>
  <c r="AB63" i="2" a="1"/>
  <c r="AB63" i="2" s="1"/>
  <c r="AB64" i="2" a="1"/>
  <c r="AB64" i="2" s="1"/>
  <c r="AB65" i="2" a="1"/>
  <c r="AB65" i="2" s="1"/>
  <c r="AB66" i="2" a="1"/>
  <c r="AB66" i="2" s="1"/>
  <c r="AB67" i="2" a="1"/>
  <c r="AB67" i="2" s="1"/>
  <c r="AB68" i="2" a="1"/>
  <c r="AB68" i="2" s="1"/>
  <c r="AB69" i="2" a="1"/>
  <c r="AB69" i="2" s="1"/>
  <c r="AB70" i="2" a="1"/>
  <c r="AB70" i="2" s="1"/>
  <c r="AB71" i="2" a="1"/>
  <c r="AB71" i="2" s="1"/>
  <c r="AB72" i="2" a="1"/>
  <c r="AB72" i="2" s="1"/>
  <c r="AB73" i="2" a="1"/>
  <c r="AB73" i="2" s="1"/>
  <c r="AB74" i="2" a="1"/>
  <c r="AB74" i="2" s="1"/>
  <c r="AB75" i="2" a="1"/>
  <c r="AB75" i="2" s="1"/>
  <c r="AB76" i="2" a="1"/>
  <c r="AB76" i="2" s="1"/>
  <c r="AB77" i="2" a="1"/>
  <c r="AB77" i="2" s="1"/>
  <c r="AB78" i="2" a="1"/>
  <c r="AB78" i="2" s="1"/>
  <c r="AB79" i="2" a="1"/>
  <c r="AB79" i="2" s="1"/>
  <c r="AB80" i="2" a="1"/>
  <c r="AB80" i="2" s="1"/>
  <c r="AB81" i="2" a="1"/>
  <c r="AB81" i="2" s="1"/>
  <c r="AB82" i="2" a="1"/>
  <c r="AB82" i="2" s="1"/>
  <c r="AB83" i="2" a="1"/>
  <c r="AB83" i="2" s="1"/>
  <c r="AB84" i="2" a="1"/>
  <c r="AB84" i="2" s="1"/>
  <c r="AB85" i="2" a="1"/>
  <c r="AB85" i="2" s="1"/>
  <c r="AB86" i="2" a="1"/>
  <c r="AB86" i="2" s="1"/>
  <c r="AB87" i="2" a="1"/>
  <c r="AB87" i="2" s="1"/>
  <c r="AB88" i="2" a="1"/>
  <c r="AB88" i="2" s="1"/>
  <c r="AB89" i="2" a="1"/>
  <c r="AB89" i="2" s="1"/>
  <c r="AB90" i="2" a="1"/>
  <c r="AB90" i="2" s="1"/>
  <c r="AB91" i="2" a="1"/>
  <c r="AB91" i="2" s="1"/>
  <c r="AB92" i="2" a="1"/>
  <c r="AB92" i="2" s="1"/>
  <c r="AB93" i="2" a="1"/>
  <c r="AB93" i="2" s="1"/>
  <c r="AB94" i="2" a="1"/>
  <c r="AB94" i="2" s="1"/>
  <c r="AB95" i="2" a="1"/>
  <c r="AB95" i="2" s="1"/>
  <c r="AB96" i="2" a="1"/>
  <c r="AB96" i="2" s="1"/>
  <c r="AB97" i="2" a="1"/>
  <c r="AB97" i="2" s="1"/>
  <c r="AB98" i="2" a="1"/>
  <c r="AB98" i="2" s="1"/>
  <c r="AB99" i="2" a="1"/>
  <c r="AB99" i="2" s="1"/>
  <c r="AB100" i="2" a="1"/>
  <c r="AB100" i="2" s="1"/>
  <c r="AB101" i="2" a="1"/>
  <c r="AB101" i="2" s="1"/>
  <c r="AB102" i="2" a="1"/>
  <c r="AB102" i="2" s="1"/>
  <c r="AB103" i="2" a="1"/>
  <c r="AB103" i="2" s="1"/>
  <c r="AB104" i="2" a="1"/>
  <c r="AB104" i="2" s="1"/>
  <c r="AB105" i="2" a="1"/>
  <c r="AB105" i="2" s="1"/>
  <c r="AB106" i="2" a="1"/>
  <c r="AB106" i="2" s="1"/>
  <c r="AB107" i="2" a="1"/>
  <c r="AB107" i="2" s="1"/>
  <c r="AB108" i="2" a="1"/>
  <c r="AB108" i="2" s="1"/>
  <c r="AB109" i="2" a="1"/>
  <c r="AB109" i="2" s="1"/>
  <c r="AB110" i="2" a="1"/>
  <c r="AB110" i="2" s="1"/>
  <c r="AB111" i="2" a="1"/>
  <c r="AB111" i="2" s="1"/>
  <c r="AB112" i="2" a="1"/>
  <c r="AB112" i="2" s="1"/>
  <c r="AB113" i="2" a="1"/>
  <c r="AB113" i="2" s="1"/>
  <c r="AB114" i="2" a="1"/>
  <c r="AB114" i="2" s="1"/>
  <c r="AB115" i="2" a="1"/>
  <c r="AB115" i="2" s="1"/>
  <c r="AB116" i="2" a="1"/>
  <c r="AB116" i="2" s="1"/>
  <c r="AB117" i="2" a="1"/>
  <c r="AB117" i="2" s="1"/>
  <c r="AB118" i="2" a="1"/>
  <c r="AB118" i="2" s="1"/>
  <c r="AB119" i="2" a="1"/>
  <c r="AB119" i="2" s="1"/>
  <c r="AB120" i="2" a="1"/>
  <c r="AB120" i="2" s="1"/>
  <c r="AB121" i="2" a="1"/>
  <c r="AB121" i="2" s="1"/>
  <c r="AB122" i="2" a="1"/>
  <c r="AB122" i="2" s="1"/>
  <c r="AB123" i="2" a="1"/>
  <c r="AB123" i="2" s="1"/>
  <c r="AB124" i="2" a="1"/>
  <c r="AB124" i="2" s="1"/>
  <c r="AB125" i="2" a="1"/>
  <c r="AB125" i="2" s="1"/>
  <c r="AB126" i="2" a="1"/>
  <c r="AB126" i="2" s="1"/>
  <c r="AB127" i="2" a="1"/>
  <c r="AB127" i="2" s="1"/>
  <c r="AB128" i="2" a="1"/>
  <c r="AB128" i="2" s="1"/>
  <c r="AB129" i="2" a="1"/>
  <c r="AB129" i="2" s="1"/>
  <c r="AB130" i="2" a="1"/>
  <c r="AB130" i="2" s="1"/>
  <c r="AB131" i="2" a="1"/>
  <c r="AB131" i="2" s="1"/>
  <c r="AB132" i="2" a="1"/>
  <c r="AB132" i="2" s="1"/>
  <c r="AB133" i="2" a="1"/>
  <c r="AB133" i="2" s="1"/>
  <c r="AB134" i="2" a="1"/>
  <c r="AB134" i="2" s="1"/>
  <c r="AB135" i="2" a="1"/>
  <c r="AB135" i="2" s="1"/>
  <c r="AB136" i="2" a="1"/>
  <c r="AB136" i="2" s="1"/>
  <c r="AB137" i="2" a="1"/>
  <c r="AB137" i="2" s="1"/>
  <c r="AB138" i="2" a="1"/>
  <c r="AB138" i="2" s="1"/>
  <c r="AB139" i="2" a="1"/>
  <c r="AB139" i="2" s="1"/>
  <c r="AB140" i="2" a="1"/>
  <c r="AB140" i="2" s="1"/>
  <c r="AB141" i="2" a="1"/>
  <c r="AB141" i="2" s="1"/>
  <c r="AB142" i="2" a="1"/>
  <c r="AB142" i="2" s="1"/>
  <c r="AB143" i="2" a="1"/>
  <c r="AB143" i="2" s="1"/>
  <c r="AB144" i="2" a="1"/>
  <c r="AB144" i="2" s="1"/>
  <c r="AB145" i="2" a="1"/>
  <c r="AB145" i="2" s="1"/>
  <c r="AB146" i="2" a="1"/>
  <c r="AB146" i="2" s="1"/>
  <c r="AB147" i="2" a="1"/>
  <c r="AB147" i="2" s="1"/>
  <c r="AB148" i="2" a="1"/>
  <c r="AB148" i="2" s="1"/>
  <c r="AB149" i="2" a="1"/>
  <c r="AB149" i="2" s="1"/>
  <c r="AB150" i="2" a="1"/>
  <c r="AB150" i="2" s="1"/>
  <c r="AB151" i="2" a="1"/>
  <c r="AB151" i="2" s="1"/>
  <c r="AB152" i="2" a="1"/>
  <c r="AB152" i="2" s="1"/>
  <c r="AB153" i="2" a="1"/>
  <c r="AB153" i="2" s="1"/>
  <c r="AB154" i="2" a="1"/>
  <c r="AB154" i="2" s="1"/>
  <c r="AB155" i="2" a="1"/>
  <c r="AB155" i="2" s="1"/>
  <c r="AB156" i="2" a="1"/>
  <c r="AB156" i="2" s="1"/>
  <c r="AB157" i="2" a="1"/>
  <c r="AB157" i="2" s="1"/>
  <c r="AB158" i="2" a="1"/>
  <c r="AB158" i="2" s="1"/>
  <c r="AB159" i="2" a="1"/>
  <c r="AB159" i="2" s="1"/>
  <c r="AB160" i="2" a="1"/>
  <c r="AB160" i="2" s="1"/>
  <c r="AB161" i="2" a="1"/>
  <c r="AB161" i="2" s="1"/>
  <c r="AB162" i="2" a="1"/>
  <c r="AB162" i="2" s="1"/>
  <c r="AB163" i="2" a="1"/>
  <c r="AB163" i="2" s="1"/>
  <c r="AB164" i="2" a="1"/>
  <c r="AB164" i="2" s="1"/>
  <c r="AB165" i="2" a="1"/>
  <c r="AB165" i="2" s="1"/>
  <c r="AB166" i="2" a="1"/>
  <c r="AB166" i="2" s="1"/>
  <c r="AB167" i="2" a="1"/>
  <c r="AB167" i="2" s="1"/>
  <c r="AB168" i="2" a="1"/>
  <c r="AB168" i="2" s="1"/>
  <c r="AB169" i="2" a="1"/>
  <c r="AB169" i="2" s="1"/>
  <c r="AB170" i="2" a="1"/>
  <c r="AB170" i="2" s="1"/>
  <c r="AB171" i="2" a="1"/>
  <c r="AB171" i="2" s="1"/>
  <c r="AB172" i="2" a="1"/>
  <c r="AB172" i="2" s="1"/>
  <c r="AB173" i="2" a="1"/>
  <c r="AB173" i="2" s="1"/>
  <c r="AB174" i="2" a="1"/>
  <c r="AB174" i="2" s="1"/>
  <c r="AB175" i="2" a="1"/>
  <c r="AB175" i="2" s="1"/>
  <c r="AB176" i="2" a="1"/>
  <c r="AB176" i="2" s="1"/>
  <c r="AB177" i="2" a="1"/>
  <c r="AB177" i="2" s="1"/>
  <c r="AB178" i="2" a="1"/>
  <c r="AB178" i="2" s="1"/>
  <c r="AB179" i="2" a="1"/>
  <c r="AB179" i="2" s="1"/>
  <c r="AB180" i="2" a="1"/>
  <c r="AB180" i="2" s="1"/>
  <c r="AB181" i="2" a="1"/>
  <c r="AB181" i="2" s="1"/>
  <c r="AB182" i="2" a="1"/>
  <c r="AB182" i="2" s="1"/>
  <c r="AB183" i="2" a="1"/>
  <c r="AB183" i="2" s="1"/>
  <c r="AB184" i="2" a="1"/>
  <c r="AB184" i="2" s="1"/>
  <c r="AB185" i="2" a="1"/>
  <c r="AB185" i="2" s="1"/>
  <c r="AB186" i="2" a="1"/>
  <c r="AB186" i="2" s="1"/>
  <c r="AB187" i="2" a="1"/>
  <c r="AB187" i="2" s="1"/>
  <c r="AB188" i="2" a="1"/>
  <c r="AB188" i="2" s="1"/>
  <c r="AB189" i="2" a="1"/>
  <c r="AB189" i="2" s="1"/>
  <c r="AB190" i="2" a="1"/>
  <c r="AB190" i="2" s="1"/>
  <c r="AB191" i="2" a="1"/>
  <c r="AB191" i="2" s="1"/>
  <c r="AB192" i="2" a="1"/>
  <c r="AB192" i="2" s="1"/>
  <c r="AB193" i="2" a="1"/>
  <c r="AB193" i="2" s="1"/>
  <c r="AB194" i="2" a="1"/>
  <c r="AB194" i="2" s="1"/>
  <c r="AB195" i="2" a="1"/>
  <c r="AB195" i="2" s="1"/>
  <c r="AB196" i="2" a="1"/>
  <c r="AB196" i="2" s="1"/>
  <c r="AB197" i="2" a="1"/>
  <c r="AB197" i="2" s="1"/>
  <c r="AB198" i="2" a="1"/>
  <c r="AB198" i="2" s="1"/>
  <c r="AB199" i="2" a="1"/>
  <c r="AB199" i="2" s="1"/>
  <c r="AB200" i="2" a="1"/>
  <c r="AB200" i="2" s="1"/>
  <c r="AB201" i="2" a="1"/>
  <c r="AB201" i="2" s="1"/>
  <c r="AB202" i="2" a="1"/>
  <c r="AB202" i="2" s="1"/>
  <c r="AB203" i="2" a="1"/>
  <c r="AB203" i="2" s="1"/>
  <c r="AB204" i="2" a="1"/>
  <c r="AB204" i="2" s="1"/>
  <c r="AB205" i="2" a="1"/>
  <c r="AB205" i="2" s="1"/>
  <c r="AB206" i="2" a="1"/>
  <c r="AB206" i="2" s="1"/>
  <c r="AB207" i="2" a="1"/>
  <c r="AB207" i="2" s="1"/>
  <c r="AB208" i="2" a="1"/>
  <c r="AB208" i="2" s="1"/>
  <c r="AB209" i="2" a="1"/>
  <c r="AB209" i="2" s="1"/>
  <c r="AB210" i="2" a="1"/>
  <c r="AB210" i="2" s="1"/>
  <c r="AB211" i="2" a="1"/>
  <c r="AB211" i="2" s="1"/>
  <c r="AB2" i="2" a="1"/>
  <c r="AB2" i="2" s="1"/>
  <c r="AG210" i="2" a="1"/>
  <c r="AG210" i="2" s="1"/>
  <c r="AG209" i="2" a="1"/>
  <c r="AG209" i="2" s="1"/>
  <c r="AG208" i="2" a="1"/>
  <c r="AG208" i="2" s="1"/>
  <c r="AG207" i="2" a="1"/>
  <c r="AG207" i="2" s="1"/>
  <c r="AG206" i="2" a="1"/>
  <c r="AG206" i="2" s="1"/>
  <c r="AG205" i="2" a="1"/>
  <c r="AG205" i="2" s="1"/>
  <c r="AG204" i="2" a="1"/>
  <c r="AG204" i="2" s="1"/>
  <c r="AG203" i="2" a="1"/>
  <c r="AG203" i="2" s="1"/>
  <c r="AG202" i="2" a="1"/>
  <c r="AG202" i="2" s="1"/>
  <c r="AG201" i="2" a="1"/>
  <c r="AG201" i="2" s="1"/>
  <c r="AG200" i="2" a="1"/>
  <c r="AG200" i="2" s="1"/>
  <c r="AG199" i="2" a="1"/>
  <c r="AG199" i="2" s="1"/>
  <c r="AG198" i="2" a="1"/>
  <c r="AG198" i="2" s="1"/>
  <c r="AG197" i="2" a="1"/>
  <c r="AG197" i="2" s="1"/>
  <c r="AG196" i="2" a="1"/>
  <c r="AG196" i="2" s="1"/>
  <c r="AG195" i="2" a="1"/>
  <c r="AG195" i="2" s="1"/>
  <c r="AG194" i="2" a="1"/>
  <c r="AG194" i="2" s="1"/>
  <c r="AG193" i="2" a="1"/>
  <c r="AG193" i="2" s="1"/>
  <c r="AG192" i="2" a="1"/>
  <c r="AG192" i="2" s="1"/>
  <c r="AG191" i="2" a="1"/>
  <c r="AG191" i="2" s="1"/>
  <c r="AG190" i="2" a="1"/>
  <c r="AG190" i="2" s="1"/>
  <c r="AG189" i="2" a="1"/>
  <c r="AG189" i="2" s="1"/>
  <c r="AG188" i="2" a="1"/>
  <c r="AG188" i="2" s="1"/>
  <c r="AG187" i="2" a="1"/>
  <c r="AG187" i="2" s="1"/>
  <c r="AG186" i="2" a="1"/>
  <c r="AG186" i="2" s="1"/>
  <c r="AG185" i="2" a="1"/>
  <c r="AG185" i="2" s="1"/>
  <c r="AG184" i="2" a="1"/>
  <c r="AG184" i="2" s="1"/>
  <c r="AG183" i="2" a="1"/>
  <c r="AG183" i="2" s="1"/>
  <c r="AG182" i="2" a="1"/>
  <c r="AG182" i="2" s="1"/>
  <c r="AG181" i="2" a="1"/>
  <c r="AG181" i="2" s="1"/>
  <c r="AG180" i="2" a="1"/>
  <c r="AG180" i="2" s="1"/>
  <c r="AG179" i="2" a="1"/>
  <c r="AG179" i="2" s="1"/>
  <c r="AG178" i="2" a="1"/>
  <c r="AG178" i="2" s="1"/>
  <c r="AG177" i="2" a="1"/>
  <c r="AG177" i="2" s="1"/>
  <c r="AG176" i="2" a="1"/>
  <c r="AG176" i="2" s="1"/>
  <c r="AG175" i="2" a="1"/>
  <c r="AG175" i="2" s="1"/>
  <c r="AG174" i="2" a="1"/>
  <c r="AG174" i="2" s="1"/>
  <c r="AG173" i="2" a="1"/>
  <c r="AG173" i="2" s="1"/>
  <c r="AG172" i="2" a="1"/>
  <c r="AG172" i="2" s="1"/>
  <c r="AG171" i="2" a="1"/>
  <c r="AG171" i="2" s="1"/>
  <c r="AG170" i="2" a="1"/>
  <c r="AG170" i="2" s="1"/>
  <c r="AG169" i="2" a="1"/>
  <c r="AG169" i="2" s="1"/>
  <c r="AG168" i="2" a="1"/>
  <c r="AG168" i="2" s="1"/>
  <c r="AG167" i="2" a="1"/>
  <c r="AG167" i="2" s="1"/>
  <c r="AG166" i="2" a="1"/>
  <c r="AG166" i="2" s="1"/>
  <c r="AG165" i="2" a="1"/>
  <c r="AG165" i="2" s="1"/>
  <c r="AG164" i="2" a="1"/>
  <c r="AG164" i="2" s="1"/>
  <c r="AG163" i="2" a="1"/>
  <c r="AG163" i="2" s="1"/>
  <c r="AG162" i="2" a="1"/>
  <c r="AG162" i="2" s="1"/>
  <c r="AG161" i="2" a="1"/>
  <c r="AG161" i="2" s="1"/>
  <c r="AG160" i="2" a="1"/>
  <c r="AG160" i="2" s="1"/>
  <c r="AG159" i="2" a="1"/>
  <c r="AG159" i="2" s="1"/>
  <c r="AG158" i="2" a="1"/>
  <c r="AG158" i="2" s="1"/>
  <c r="AG157" i="2" a="1"/>
  <c r="AG157" i="2" s="1"/>
  <c r="AG156" i="2" a="1"/>
  <c r="AG156" i="2" s="1"/>
  <c r="AG155" i="2" a="1"/>
  <c r="AG155" i="2" s="1"/>
  <c r="AG154" i="2" a="1"/>
  <c r="AG154" i="2" s="1"/>
  <c r="AG153" i="2" a="1"/>
  <c r="AG153" i="2" s="1"/>
  <c r="AG152" i="2" a="1"/>
  <c r="AG152" i="2" s="1"/>
  <c r="AG151" i="2" a="1"/>
  <c r="AG151" i="2" s="1"/>
  <c r="AG150" i="2" a="1"/>
  <c r="AG150" i="2" s="1"/>
  <c r="AG149" i="2" a="1"/>
  <c r="AG149" i="2" s="1"/>
  <c r="AG148" i="2" a="1"/>
  <c r="AG148" i="2" s="1"/>
  <c r="AG147" i="2" a="1"/>
  <c r="AG147" i="2" s="1"/>
  <c r="AG146" i="2" a="1"/>
  <c r="AG146" i="2" s="1"/>
  <c r="AG145" i="2" a="1"/>
  <c r="AG145" i="2" s="1"/>
  <c r="AG144" i="2" a="1"/>
  <c r="AG144" i="2" s="1"/>
  <c r="AG143" i="2" a="1"/>
  <c r="AG143" i="2" s="1"/>
  <c r="AG142" i="2" a="1"/>
  <c r="AG142" i="2" s="1"/>
  <c r="AG141" i="2" a="1"/>
  <c r="AG141" i="2" s="1"/>
  <c r="AG140" i="2" a="1"/>
  <c r="AG140" i="2" s="1"/>
  <c r="AG139" i="2" a="1"/>
  <c r="AG139" i="2" s="1"/>
  <c r="AG138" i="2" a="1"/>
  <c r="AG138" i="2" s="1"/>
  <c r="AG137" i="2" a="1"/>
  <c r="AG137" i="2" s="1"/>
  <c r="AG136" i="2" a="1"/>
  <c r="AG136" i="2" s="1"/>
  <c r="AG135" i="2" a="1"/>
  <c r="AG135" i="2" s="1"/>
  <c r="AG134" i="2" a="1"/>
  <c r="AG134" i="2" s="1"/>
  <c r="AG133" i="2" a="1"/>
  <c r="AG133" i="2" s="1"/>
  <c r="AG132" i="2" a="1"/>
  <c r="AG132" i="2" s="1"/>
  <c r="AG131" i="2" a="1"/>
  <c r="AG131" i="2" s="1"/>
  <c r="AG130" i="2" a="1"/>
  <c r="AG130" i="2" s="1"/>
  <c r="AG129" i="2" a="1"/>
  <c r="AG129" i="2" s="1"/>
  <c r="AG128" i="2" a="1"/>
  <c r="AG128" i="2" s="1"/>
  <c r="AG127" i="2" a="1"/>
  <c r="AG127" i="2" s="1"/>
  <c r="AG126" i="2" a="1"/>
  <c r="AG126" i="2" s="1"/>
  <c r="AG125" i="2" a="1"/>
  <c r="AG125" i="2" s="1"/>
  <c r="AG124" i="2" a="1"/>
  <c r="AG124" i="2" s="1"/>
  <c r="AG123" i="2" a="1"/>
  <c r="AG123" i="2" s="1"/>
  <c r="AG122" i="2" a="1"/>
  <c r="AG122" i="2" s="1"/>
  <c r="AG121" i="2" a="1"/>
  <c r="AG121" i="2" s="1"/>
  <c r="AG120" i="2" a="1"/>
  <c r="AG120" i="2" s="1"/>
  <c r="AG119" i="2" a="1"/>
  <c r="AG119" i="2" s="1"/>
  <c r="AG118" i="2" a="1"/>
  <c r="AG118" i="2" s="1"/>
  <c r="AG117" i="2" a="1"/>
  <c r="AG117" i="2" s="1"/>
  <c r="AG116" i="2" a="1"/>
  <c r="AG116" i="2" s="1"/>
  <c r="AG115" i="2" a="1"/>
  <c r="AG115" i="2" s="1"/>
  <c r="AG114" i="2" a="1"/>
  <c r="AG114" i="2" s="1"/>
  <c r="AG113" i="2" a="1"/>
  <c r="AG113" i="2" s="1"/>
  <c r="AG112" i="2" a="1"/>
  <c r="AG112" i="2" s="1"/>
  <c r="AG111" i="2" a="1"/>
  <c r="AG111" i="2" s="1"/>
  <c r="AG110" i="2" a="1"/>
  <c r="AG110" i="2" s="1"/>
  <c r="AG109" i="2" a="1"/>
  <c r="AG109" i="2" s="1"/>
  <c r="AG108" i="2" a="1"/>
  <c r="AG108" i="2" s="1"/>
  <c r="AG107" i="2" a="1"/>
  <c r="AG107" i="2" s="1"/>
  <c r="AG106" i="2" a="1"/>
  <c r="AG106" i="2" s="1"/>
  <c r="AG105" i="2" a="1"/>
  <c r="AG105" i="2" s="1"/>
  <c r="AG104" i="2" a="1"/>
  <c r="AG104" i="2" s="1"/>
  <c r="AG103" i="2" a="1"/>
  <c r="AG103" i="2" s="1"/>
  <c r="AG102" i="2" a="1"/>
  <c r="AG102" i="2" s="1"/>
  <c r="AG101" i="2" a="1"/>
  <c r="AG101" i="2" s="1"/>
  <c r="AG100" i="2" a="1"/>
  <c r="AG100" i="2" s="1"/>
  <c r="AG99" i="2" a="1"/>
  <c r="AG99" i="2" s="1"/>
  <c r="AG98" i="2" a="1"/>
  <c r="AG98" i="2" s="1"/>
  <c r="AG97" i="2" a="1"/>
  <c r="AG97" i="2" s="1"/>
  <c r="AG96" i="2" a="1"/>
  <c r="AG96" i="2" s="1"/>
  <c r="AG95" i="2" a="1"/>
  <c r="AG95" i="2" s="1"/>
  <c r="AG94" i="2" a="1"/>
  <c r="AG94" i="2" s="1"/>
  <c r="AG93" i="2" a="1"/>
  <c r="AG93" i="2" s="1"/>
  <c r="AG92" i="2" a="1"/>
  <c r="AG92" i="2" s="1"/>
  <c r="AG91" i="2" a="1"/>
  <c r="AG91" i="2" s="1"/>
  <c r="AG90" i="2" a="1"/>
  <c r="AG90" i="2" s="1"/>
  <c r="AG89" i="2" a="1"/>
  <c r="AG89" i="2" s="1"/>
  <c r="AG88" i="2" a="1"/>
  <c r="AG88" i="2" s="1"/>
  <c r="AG87" i="2" a="1"/>
  <c r="AG87" i="2" s="1"/>
  <c r="AG86" i="2" a="1"/>
  <c r="AG86" i="2" s="1"/>
  <c r="AG85" i="2" a="1"/>
  <c r="AG85" i="2" s="1"/>
  <c r="AG84" i="2" a="1"/>
  <c r="AG84" i="2" s="1"/>
  <c r="AG83" i="2" a="1"/>
  <c r="AG83" i="2" s="1"/>
  <c r="AG82" i="2" a="1"/>
  <c r="AG82" i="2" s="1"/>
  <c r="AG81" i="2" a="1"/>
  <c r="AG81" i="2" s="1"/>
  <c r="AG80" i="2" a="1"/>
  <c r="AG80" i="2" s="1"/>
  <c r="AG79" i="2" a="1"/>
  <c r="AG79" i="2" s="1"/>
  <c r="AG78" i="2" a="1"/>
  <c r="AG78" i="2" s="1"/>
  <c r="AG77" i="2" a="1"/>
  <c r="AG77" i="2" s="1"/>
  <c r="AG76" i="2" a="1"/>
  <c r="AG76" i="2" s="1"/>
  <c r="AG75" i="2" a="1"/>
  <c r="AG75" i="2" s="1"/>
  <c r="AG74" i="2" a="1"/>
  <c r="AG74" i="2" s="1"/>
  <c r="AG73" i="2" a="1"/>
  <c r="AG73" i="2" s="1"/>
  <c r="AG72" i="2" a="1"/>
  <c r="AG72" i="2" s="1"/>
  <c r="AG71" i="2" a="1"/>
  <c r="AG71" i="2" s="1"/>
  <c r="AG70" i="2" a="1"/>
  <c r="AG70" i="2" s="1"/>
  <c r="AG69" i="2" a="1"/>
  <c r="AG69" i="2" s="1"/>
  <c r="AG68" i="2" a="1"/>
  <c r="AG68" i="2" s="1"/>
  <c r="AG67" i="2" a="1"/>
  <c r="AG67" i="2" s="1"/>
  <c r="AG66" i="2" a="1"/>
  <c r="AG66" i="2" s="1"/>
  <c r="AG65" i="2" a="1"/>
  <c r="AG65" i="2" s="1"/>
  <c r="AG64" i="2" a="1"/>
  <c r="AG64" i="2" s="1"/>
  <c r="AG63" i="2" a="1"/>
  <c r="AG63" i="2" s="1"/>
  <c r="AG62" i="2" a="1"/>
  <c r="AG62" i="2" s="1"/>
  <c r="AG61" i="2" a="1"/>
  <c r="AG61" i="2" s="1"/>
  <c r="AG60" i="2" a="1"/>
  <c r="AG60" i="2" s="1"/>
  <c r="AG59" i="2" a="1"/>
  <c r="AG59" i="2" s="1"/>
  <c r="AG58" i="2" a="1"/>
  <c r="AG58" i="2" s="1"/>
  <c r="AG57" i="2" a="1"/>
  <c r="AG57" i="2" s="1"/>
  <c r="AG56" i="2" a="1"/>
  <c r="AG56" i="2" s="1"/>
  <c r="AG55" i="2" a="1"/>
  <c r="AG55" i="2" s="1"/>
  <c r="AG54" i="2" a="1"/>
  <c r="AG54" i="2" s="1"/>
  <c r="AG53" i="2" a="1"/>
  <c r="AG53" i="2" s="1"/>
  <c r="AG52" i="2" a="1"/>
  <c r="AG52" i="2" s="1"/>
  <c r="AG51" i="2" a="1"/>
  <c r="AG51" i="2" s="1"/>
  <c r="AG50" i="2" a="1"/>
  <c r="AG50" i="2" s="1"/>
  <c r="AG49" i="2" a="1"/>
  <c r="AG49" i="2" s="1"/>
  <c r="AG48" i="2" a="1"/>
  <c r="AG48" i="2" s="1"/>
  <c r="AG47" i="2" a="1"/>
  <c r="AG47" i="2" s="1"/>
  <c r="AG46" i="2" a="1"/>
  <c r="AG46" i="2" s="1"/>
  <c r="AG45" i="2" a="1"/>
  <c r="AG45" i="2" s="1"/>
  <c r="AG44" i="2" a="1"/>
  <c r="AG44" i="2" s="1"/>
  <c r="AG43" i="2" a="1"/>
  <c r="AG43" i="2" s="1"/>
  <c r="AG42" i="2" a="1"/>
  <c r="AG42" i="2" s="1"/>
  <c r="AG41" i="2" a="1"/>
  <c r="AG41" i="2" s="1"/>
  <c r="AG40" i="2" a="1"/>
  <c r="AG40" i="2" s="1"/>
  <c r="AG39" i="2" a="1"/>
  <c r="AG39" i="2" s="1"/>
  <c r="AG38" i="2" a="1"/>
  <c r="AG38" i="2" s="1"/>
  <c r="AG37" i="2" a="1"/>
  <c r="AG37" i="2" s="1"/>
  <c r="AG36" i="2" a="1"/>
  <c r="AG36" i="2" s="1"/>
  <c r="AG35" i="2" a="1"/>
  <c r="AG35" i="2" s="1"/>
  <c r="AG34" i="2" a="1"/>
  <c r="AG34" i="2" s="1"/>
  <c r="AG33" i="2" a="1"/>
  <c r="AG33" i="2" s="1"/>
  <c r="AG32" i="2" a="1"/>
  <c r="AG32" i="2" s="1"/>
  <c r="AG31" i="2" a="1"/>
  <c r="AG31" i="2" s="1"/>
  <c r="AG30" i="2" a="1"/>
  <c r="AG30" i="2" s="1"/>
  <c r="AG29" i="2" a="1"/>
  <c r="AG29" i="2" s="1"/>
  <c r="AG28" i="2" a="1"/>
  <c r="AG28" i="2" s="1"/>
  <c r="AG27" i="2" a="1"/>
  <c r="AG27" i="2" s="1"/>
  <c r="AG26" i="2" a="1"/>
  <c r="AG26" i="2" s="1"/>
  <c r="AG25" i="2" a="1"/>
  <c r="AG25" i="2" s="1"/>
  <c r="AG24" i="2" a="1"/>
  <c r="AG24" i="2" s="1"/>
  <c r="AG23" i="2" a="1"/>
  <c r="AG23" i="2" s="1"/>
  <c r="AG22" i="2" a="1"/>
  <c r="AG22" i="2" s="1"/>
  <c r="AG21" i="2" a="1"/>
  <c r="AG21" i="2" s="1"/>
  <c r="AG20" i="2" a="1"/>
  <c r="AG20" i="2" s="1"/>
  <c r="AG19" i="2" a="1"/>
  <c r="AG19" i="2" s="1"/>
  <c r="AG18" i="2" a="1"/>
  <c r="AG18" i="2" s="1"/>
  <c r="AG17" i="2" a="1"/>
  <c r="AG17" i="2" s="1"/>
  <c r="AG16" i="2" a="1"/>
  <c r="AG16" i="2" s="1"/>
  <c r="AG15" i="2" a="1"/>
  <c r="AG15" i="2" s="1"/>
  <c r="AG14" i="2" a="1"/>
  <c r="AG14" i="2" s="1"/>
  <c r="AG13" i="2" a="1"/>
  <c r="AG13" i="2" s="1"/>
  <c r="AG12" i="2" a="1"/>
  <c r="AG12" i="2" s="1"/>
  <c r="AG11" i="2" a="1"/>
  <c r="AG11" i="2" s="1"/>
  <c r="AG10" i="2" a="1"/>
  <c r="AG10" i="2" s="1"/>
  <c r="AG9" i="2" a="1"/>
  <c r="AG9" i="2" s="1"/>
  <c r="AG8" i="2" a="1"/>
  <c r="AG8" i="2" s="1"/>
  <c r="AG7" i="2" a="1"/>
  <c r="AG7" i="2" s="1"/>
  <c r="AG6" i="2" a="1"/>
  <c r="AG6" i="2" s="1"/>
  <c r="AG5" i="2" a="1"/>
  <c r="AG5" i="2" s="1"/>
  <c r="AG4" i="2" a="1"/>
  <c r="AG4" i="2" s="1"/>
  <c r="AG3" i="2" a="1"/>
  <c r="AG3" i="2" s="1"/>
  <c r="AG211" i="2" a="1"/>
  <c r="AG211" i="2" s="1"/>
  <c r="AA211" i="2"/>
  <c r="Z211" i="2"/>
  <c r="Y211" i="2"/>
  <c r="R211" i="2"/>
  <c r="K211" i="2"/>
  <c r="D211" i="2"/>
  <c r="AA3" i="2" l="1"/>
  <c r="AA4" i="2"/>
  <c r="AA5" i="2"/>
  <c r="AA6" i="2"/>
  <c r="AA7" i="2"/>
  <c r="AA8" i="2"/>
  <c r="AA9" i="2"/>
  <c r="AA10" i="2"/>
  <c r="AA11" i="2"/>
  <c r="AA12" i="2"/>
  <c r="AA13" i="2"/>
  <c r="AA14" i="2"/>
  <c r="AA15" i="2"/>
  <c r="AA16" i="2"/>
  <c r="AA17" i="2"/>
  <c r="AA18" i="2"/>
  <c r="AA19" i="2"/>
  <c r="AA20" i="2"/>
  <c r="AA21" i="2"/>
  <c r="AA22" i="2"/>
  <c r="AA23" i="2"/>
  <c r="AA24" i="2"/>
  <c r="AA25" i="2"/>
  <c r="AA26" i="2"/>
  <c r="AA27" i="2"/>
  <c r="AA28" i="2"/>
  <c r="AA29" i="2"/>
  <c r="AA30" i="2"/>
  <c r="AA31" i="2"/>
  <c r="AA32" i="2"/>
  <c r="AA33" i="2"/>
  <c r="AA34" i="2"/>
  <c r="AA35" i="2"/>
  <c r="AA36" i="2"/>
  <c r="AA37" i="2"/>
  <c r="AA38" i="2"/>
  <c r="AA39" i="2"/>
  <c r="AA40" i="2"/>
  <c r="AA41" i="2"/>
  <c r="AA42" i="2"/>
  <c r="AA43" i="2"/>
  <c r="AA44" i="2"/>
  <c r="AA45" i="2"/>
  <c r="AA46" i="2"/>
  <c r="AA47" i="2"/>
  <c r="AA48" i="2"/>
  <c r="AA49" i="2"/>
  <c r="AA50" i="2"/>
  <c r="AA51" i="2"/>
  <c r="AA52" i="2"/>
  <c r="AA53" i="2"/>
  <c r="AA54" i="2"/>
  <c r="AA55" i="2"/>
  <c r="AA56" i="2"/>
  <c r="AA57" i="2"/>
  <c r="AA58" i="2"/>
  <c r="AA59" i="2"/>
  <c r="AA60" i="2"/>
  <c r="AA61" i="2"/>
  <c r="AA62" i="2"/>
  <c r="AA63" i="2"/>
  <c r="AA64" i="2"/>
  <c r="AA65" i="2"/>
  <c r="AA66" i="2"/>
  <c r="AA67" i="2"/>
  <c r="AA68" i="2"/>
  <c r="AA69" i="2"/>
  <c r="AA70" i="2"/>
  <c r="AA71" i="2"/>
  <c r="AA72" i="2"/>
  <c r="AA73" i="2"/>
  <c r="AA74" i="2"/>
  <c r="AA75" i="2"/>
  <c r="AA76" i="2"/>
  <c r="AA77" i="2"/>
  <c r="AA78" i="2"/>
  <c r="AA79" i="2"/>
  <c r="AA80" i="2"/>
  <c r="AA81" i="2"/>
  <c r="AA82" i="2"/>
  <c r="AA83" i="2"/>
  <c r="AA84" i="2"/>
  <c r="AA85" i="2"/>
  <c r="AA86" i="2"/>
  <c r="AA87" i="2"/>
  <c r="AA88" i="2"/>
  <c r="AA89" i="2"/>
  <c r="AA90" i="2"/>
  <c r="AA91" i="2"/>
  <c r="AA92" i="2"/>
  <c r="AA93" i="2"/>
  <c r="AA94" i="2"/>
  <c r="AA95" i="2"/>
  <c r="AA96" i="2"/>
  <c r="AA97" i="2"/>
  <c r="AA98" i="2"/>
  <c r="AA99" i="2"/>
  <c r="AA100" i="2"/>
  <c r="AA101" i="2"/>
  <c r="AA102" i="2"/>
  <c r="AA103" i="2"/>
  <c r="AA104" i="2"/>
  <c r="AA105" i="2"/>
  <c r="AA106" i="2"/>
  <c r="AA107" i="2"/>
  <c r="AA108" i="2"/>
  <c r="AA109" i="2"/>
  <c r="AA110" i="2"/>
  <c r="AA111" i="2"/>
  <c r="AA112" i="2"/>
  <c r="AA113" i="2"/>
  <c r="AA114" i="2"/>
  <c r="AA115" i="2"/>
  <c r="AA116" i="2"/>
  <c r="AA117" i="2"/>
  <c r="AA118" i="2"/>
  <c r="AA119" i="2"/>
  <c r="AA120" i="2"/>
  <c r="AA121" i="2"/>
  <c r="AA122" i="2"/>
  <c r="AA123" i="2"/>
  <c r="AA124" i="2"/>
  <c r="AA125" i="2"/>
  <c r="AA126" i="2"/>
  <c r="AA127" i="2"/>
  <c r="AA128" i="2"/>
  <c r="AA129" i="2"/>
  <c r="AA130" i="2"/>
  <c r="AA131" i="2"/>
  <c r="AA132" i="2"/>
  <c r="AA133" i="2"/>
  <c r="AA134" i="2"/>
  <c r="AA135" i="2"/>
  <c r="AA136" i="2"/>
  <c r="AA137" i="2"/>
  <c r="AA138" i="2"/>
  <c r="AA139" i="2"/>
  <c r="AA140" i="2"/>
  <c r="AA141" i="2"/>
  <c r="AA142" i="2"/>
  <c r="AA143" i="2"/>
  <c r="AA144" i="2"/>
  <c r="AA145" i="2"/>
  <c r="AA146" i="2"/>
  <c r="AA147" i="2"/>
  <c r="AA148" i="2"/>
  <c r="AA149" i="2"/>
  <c r="AA150" i="2"/>
  <c r="AA151" i="2"/>
  <c r="AA152" i="2"/>
  <c r="AA153" i="2"/>
  <c r="AA154" i="2"/>
  <c r="AA155" i="2"/>
  <c r="AA156" i="2"/>
  <c r="AA157" i="2"/>
  <c r="AA158" i="2"/>
  <c r="AA159" i="2"/>
  <c r="AA160" i="2"/>
  <c r="AA161" i="2"/>
  <c r="AA162" i="2"/>
  <c r="AA163" i="2"/>
  <c r="AA164" i="2"/>
  <c r="AA165" i="2"/>
  <c r="AA166" i="2"/>
  <c r="AA167" i="2"/>
  <c r="AA168" i="2"/>
  <c r="AA169" i="2"/>
  <c r="AA170" i="2"/>
  <c r="AA171" i="2"/>
  <c r="AA172" i="2"/>
  <c r="AA173" i="2"/>
  <c r="AA174" i="2"/>
  <c r="AA175" i="2"/>
  <c r="AA176" i="2"/>
  <c r="AA177" i="2"/>
  <c r="AA178" i="2"/>
  <c r="AA179" i="2"/>
  <c r="AA180" i="2"/>
  <c r="AA181" i="2"/>
  <c r="AA182" i="2"/>
  <c r="AA183" i="2"/>
  <c r="AA184" i="2"/>
  <c r="AA185" i="2"/>
  <c r="AA186" i="2"/>
  <c r="AA187" i="2"/>
  <c r="AA188" i="2"/>
  <c r="AA189" i="2"/>
  <c r="AA190" i="2"/>
  <c r="AA191" i="2"/>
  <c r="AA192" i="2"/>
  <c r="AA193" i="2"/>
  <c r="AA194" i="2"/>
  <c r="AA195" i="2"/>
  <c r="AA196" i="2"/>
  <c r="AA197" i="2"/>
  <c r="AA198" i="2"/>
  <c r="AA199" i="2"/>
  <c r="AA200" i="2"/>
  <c r="AA201" i="2"/>
  <c r="AA202" i="2"/>
  <c r="AA203" i="2"/>
  <c r="AA204" i="2"/>
  <c r="AA205" i="2"/>
  <c r="AA206" i="2"/>
  <c r="AA207" i="2"/>
  <c r="AA208" i="2"/>
  <c r="AA209" i="2"/>
  <c r="AA210" i="2"/>
  <c r="AA2" i="2"/>
  <c r="Z3" i="2"/>
  <c r="Z4" i="2"/>
  <c r="Z5" i="2"/>
  <c r="Z6" i="2"/>
  <c r="Z7" i="2"/>
  <c r="Z8" i="2"/>
  <c r="Z9" i="2"/>
  <c r="Z10" i="2"/>
  <c r="Z11" i="2"/>
  <c r="Z12" i="2"/>
  <c r="Z13" i="2"/>
  <c r="Z14" i="2"/>
  <c r="Z15" i="2"/>
  <c r="Z16" i="2"/>
  <c r="Z17" i="2"/>
  <c r="Z18" i="2"/>
  <c r="Z19" i="2"/>
  <c r="Z20" i="2"/>
  <c r="Z21" i="2"/>
  <c r="Z22" i="2"/>
  <c r="Z23" i="2"/>
  <c r="Z24" i="2"/>
  <c r="Z25" i="2"/>
  <c r="Z26" i="2"/>
  <c r="Z27" i="2"/>
  <c r="Z28" i="2"/>
  <c r="Z29" i="2"/>
  <c r="Z30" i="2"/>
  <c r="Z31" i="2"/>
  <c r="Z32" i="2"/>
  <c r="Z33" i="2"/>
  <c r="Z34" i="2"/>
  <c r="Z35" i="2"/>
  <c r="Z36" i="2"/>
  <c r="Z37" i="2"/>
  <c r="Z38" i="2"/>
  <c r="Z39" i="2"/>
  <c r="Z40" i="2"/>
  <c r="Z41" i="2"/>
  <c r="Z42" i="2"/>
  <c r="Z43" i="2"/>
  <c r="Z44" i="2"/>
  <c r="Z45" i="2"/>
  <c r="Z46" i="2"/>
  <c r="Z47" i="2"/>
  <c r="Z48" i="2"/>
  <c r="Z49" i="2"/>
  <c r="Z50" i="2"/>
  <c r="Z51" i="2"/>
  <c r="Z52" i="2"/>
  <c r="Z53" i="2"/>
  <c r="Z54" i="2"/>
  <c r="Z55" i="2"/>
  <c r="Z56" i="2"/>
  <c r="Z57" i="2"/>
  <c r="Z58" i="2"/>
  <c r="Z59" i="2"/>
  <c r="Z60" i="2"/>
  <c r="Z61" i="2"/>
  <c r="Z62" i="2"/>
  <c r="Z63" i="2"/>
  <c r="Z64" i="2"/>
  <c r="Z65" i="2"/>
  <c r="Z66" i="2"/>
  <c r="Z67" i="2"/>
  <c r="Z68" i="2"/>
  <c r="Z69" i="2"/>
  <c r="Z70" i="2"/>
  <c r="Z71" i="2"/>
  <c r="Z72" i="2"/>
  <c r="Z73" i="2"/>
  <c r="Z74" i="2"/>
  <c r="Z75" i="2"/>
  <c r="Z76" i="2"/>
  <c r="Z77" i="2"/>
  <c r="Z78" i="2"/>
  <c r="Z79" i="2"/>
  <c r="Z80" i="2"/>
  <c r="Z81" i="2"/>
  <c r="Z82" i="2"/>
  <c r="Z83" i="2"/>
  <c r="Z84" i="2"/>
  <c r="Z85" i="2"/>
  <c r="Z86" i="2"/>
  <c r="Z87" i="2"/>
  <c r="Z88" i="2"/>
  <c r="Z89" i="2"/>
  <c r="Z90" i="2"/>
  <c r="Z91" i="2"/>
  <c r="Z92" i="2"/>
  <c r="Z93" i="2"/>
  <c r="Z94" i="2"/>
  <c r="Z95" i="2"/>
  <c r="Z96" i="2"/>
  <c r="Z97" i="2"/>
  <c r="Z98" i="2"/>
  <c r="Z99" i="2"/>
  <c r="Z100" i="2"/>
  <c r="Z101" i="2"/>
  <c r="Z102" i="2"/>
  <c r="Z103" i="2"/>
  <c r="Z104" i="2"/>
  <c r="Z105" i="2"/>
  <c r="Z106" i="2"/>
  <c r="Z107" i="2"/>
  <c r="Z108" i="2"/>
  <c r="Z109" i="2"/>
  <c r="Z110" i="2"/>
  <c r="Z111" i="2"/>
  <c r="Z112" i="2"/>
  <c r="Z113" i="2"/>
  <c r="Z114" i="2"/>
  <c r="Z115" i="2"/>
  <c r="Z116" i="2"/>
  <c r="Z117" i="2"/>
  <c r="Z118" i="2"/>
  <c r="Z119" i="2"/>
  <c r="Z120" i="2"/>
  <c r="Z121" i="2"/>
  <c r="Z122" i="2"/>
  <c r="Z123" i="2"/>
  <c r="Z124" i="2"/>
  <c r="Z125" i="2"/>
  <c r="Z126" i="2"/>
  <c r="Z127" i="2"/>
  <c r="Z128" i="2"/>
  <c r="Z129" i="2"/>
  <c r="Z130" i="2"/>
  <c r="Z131" i="2"/>
  <c r="Z132" i="2"/>
  <c r="Z133" i="2"/>
  <c r="Z134" i="2"/>
  <c r="Z135" i="2"/>
  <c r="Z136" i="2"/>
  <c r="Z137" i="2"/>
  <c r="Z138" i="2"/>
  <c r="Z139" i="2"/>
  <c r="Z140" i="2"/>
  <c r="Z141" i="2"/>
  <c r="Z142" i="2"/>
  <c r="Z143" i="2"/>
  <c r="Z144" i="2"/>
  <c r="Z145" i="2"/>
  <c r="Z146" i="2"/>
  <c r="Z147" i="2"/>
  <c r="Z148" i="2"/>
  <c r="Z149" i="2"/>
  <c r="Z150" i="2"/>
  <c r="Z151" i="2"/>
  <c r="Z152" i="2"/>
  <c r="Z153" i="2"/>
  <c r="Z154" i="2"/>
  <c r="Z155" i="2"/>
  <c r="Z156" i="2"/>
  <c r="Z157" i="2"/>
  <c r="Z158" i="2"/>
  <c r="Z159" i="2"/>
  <c r="Z160" i="2"/>
  <c r="Z161" i="2"/>
  <c r="Z162" i="2"/>
  <c r="Z163" i="2"/>
  <c r="Z164" i="2"/>
  <c r="Z165" i="2"/>
  <c r="Z166" i="2"/>
  <c r="Z167" i="2"/>
  <c r="Z168" i="2"/>
  <c r="Z169" i="2"/>
  <c r="Z170" i="2"/>
  <c r="Z171" i="2"/>
  <c r="Z172" i="2"/>
  <c r="Z173" i="2"/>
  <c r="Z174" i="2"/>
  <c r="Z175" i="2"/>
  <c r="Z176" i="2"/>
  <c r="Z177" i="2"/>
  <c r="Z178" i="2"/>
  <c r="Z179" i="2"/>
  <c r="Z180" i="2"/>
  <c r="Z181" i="2"/>
  <c r="Z182" i="2"/>
  <c r="Z183" i="2"/>
  <c r="Z184" i="2"/>
  <c r="Z185" i="2"/>
  <c r="Z186" i="2"/>
  <c r="Z187" i="2"/>
  <c r="Z188" i="2"/>
  <c r="Z189" i="2"/>
  <c r="Z190" i="2"/>
  <c r="Z191" i="2"/>
  <c r="Z192" i="2"/>
  <c r="Z193" i="2"/>
  <c r="Z194" i="2"/>
  <c r="Z195" i="2"/>
  <c r="Z196" i="2"/>
  <c r="Z197" i="2"/>
  <c r="Z198" i="2"/>
  <c r="Z199" i="2"/>
  <c r="Z200" i="2"/>
  <c r="Z201" i="2"/>
  <c r="Z202" i="2"/>
  <c r="Z203" i="2"/>
  <c r="Z204" i="2"/>
  <c r="Z205" i="2"/>
  <c r="Z206" i="2"/>
  <c r="Z207" i="2"/>
  <c r="Z208" i="2"/>
  <c r="Z209" i="2"/>
  <c r="Z210" i="2"/>
  <c r="Z2" i="2"/>
  <c r="Y3" i="2"/>
  <c r="Y4" i="2"/>
  <c r="Y5" i="2"/>
  <c r="Y6" i="2"/>
  <c r="Y7" i="2"/>
  <c r="Y8" i="2"/>
  <c r="Y9" i="2"/>
  <c r="Y10" i="2"/>
  <c r="Y11" i="2"/>
  <c r="Y12" i="2"/>
  <c r="Y13" i="2"/>
  <c r="Y14" i="2"/>
  <c r="Y15" i="2"/>
  <c r="Y16" i="2"/>
  <c r="Y17" i="2"/>
  <c r="Y18" i="2"/>
  <c r="Y19" i="2"/>
  <c r="Y20" i="2"/>
  <c r="Y21" i="2"/>
  <c r="Y22" i="2"/>
  <c r="Y23" i="2"/>
  <c r="Y24" i="2"/>
  <c r="Y25" i="2"/>
  <c r="Y26" i="2"/>
  <c r="Y27" i="2"/>
  <c r="Y28" i="2"/>
  <c r="Y29" i="2"/>
  <c r="Y30" i="2"/>
  <c r="Y31" i="2"/>
  <c r="Y32" i="2"/>
  <c r="Y33" i="2"/>
  <c r="Y34" i="2"/>
  <c r="Y35" i="2"/>
  <c r="Y36" i="2"/>
  <c r="Y37" i="2"/>
  <c r="Y38" i="2"/>
  <c r="Y39" i="2"/>
  <c r="Y40" i="2"/>
  <c r="Y41" i="2"/>
  <c r="Y42" i="2"/>
  <c r="Y43" i="2"/>
  <c r="Y44" i="2"/>
  <c r="Y45" i="2"/>
  <c r="Y46" i="2"/>
  <c r="Y47" i="2"/>
  <c r="Y48" i="2"/>
  <c r="Y49" i="2"/>
  <c r="Y50" i="2"/>
  <c r="Y51" i="2"/>
  <c r="Y52" i="2"/>
  <c r="Y53" i="2"/>
  <c r="Y54" i="2"/>
  <c r="Y55" i="2"/>
  <c r="Y56" i="2"/>
  <c r="Y57" i="2"/>
  <c r="Y58" i="2"/>
  <c r="Y59" i="2"/>
  <c r="Y60" i="2"/>
  <c r="Y61" i="2"/>
  <c r="Y62" i="2"/>
  <c r="Y63" i="2"/>
  <c r="Y64" i="2"/>
  <c r="Y65" i="2"/>
  <c r="Y66" i="2"/>
  <c r="Y67" i="2"/>
  <c r="Y68" i="2"/>
  <c r="Y69" i="2"/>
  <c r="Y70" i="2"/>
  <c r="Y71" i="2"/>
  <c r="Y72" i="2"/>
  <c r="Y73" i="2"/>
  <c r="Y74" i="2"/>
  <c r="Y75" i="2"/>
  <c r="Y76" i="2"/>
  <c r="Y77" i="2"/>
  <c r="Y78" i="2"/>
  <c r="Y79" i="2"/>
  <c r="Y80" i="2"/>
  <c r="Y81" i="2"/>
  <c r="Y82" i="2"/>
  <c r="Y83" i="2"/>
  <c r="Y84" i="2"/>
  <c r="Y85" i="2"/>
  <c r="Y86" i="2"/>
  <c r="Y87" i="2"/>
  <c r="Y88" i="2"/>
  <c r="Y89" i="2"/>
  <c r="Y90" i="2"/>
  <c r="Y91" i="2"/>
  <c r="Y92" i="2"/>
  <c r="Y93" i="2"/>
  <c r="Y94" i="2"/>
  <c r="Y95" i="2"/>
  <c r="Y96" i="2"/>
  <c r="Y97" i="2"/>
  <c r="Y98" i="2"/>
  <c r="Y99" i="2"/>
  <c r="Y100" i="2"/>
  <c r="Y101" i="2"/>
  <c r="Y102" i="2"/>
  <c r="Y103" i="2"/>
  <c r="Y104" i="2"/>
  <c r="Y105" i="2"/>
  <c r="Y106" i="2"/>
  <c r="Y107" i="2"/>
  <c r="Y108" i="2"/>
  <c r="Y109" i="2"/>
  <c r="Y110" i="2"/>
  <c r="Y111" i="2"/>
  <c r="Y112" i="2"/>
  <c r="Y113" i="2"/>
  <c r="Y114" i="2"/>
  <c r="Y115" i="2"/>
  <c r="Y116" i="2"/>
  <c r="Y117" i="2"/>
  <c r="Y118" i="2"/>
  <c r="Y119" i="2"/>
  <c r="Y120" i="2"/>
  <c r="Y121" i="2"/>
  <c r="Y122" i="2"/>
  <c r="Y123" i="2"/>
  <c r="Y124" i="2"/>
  <c r="Y125" i="2"/>
  <c r="Y126" i="2"/>
  <c r="Y127" i="2"/>
  <c r="Y128" i="2"/>
  <c r="Y129" i="2"/>
  <c r="Y130" i="2"/>
  <c r="Y131" i="2"/>
  <c r="Y132" i="2"/>
  <c r="Y133" i="2"/>
  <c r="Y134" i="2"/>
  <c r="Y135" i="2"/>
  <c r="Y136" i="2"/>
  <c r="Y137" i="2"/>
  <c r="Y138" i="2"/>
  <c r="Y139" i="2"/>
  <c r="Y140" i="2"/>
  <c r="Y141" i="2"/>
  <c r="Y142" i="2"/>
  <c r="Y143" i="2"/>
  <c r="Y144" i="2"/>
  <c r="Y145" i="2"/>
  <c r="Y146" i="2"/>
  <c r="Y147" i="2"/>
  <c r="Y148" i="2"/>
  <c r="Y149" i="2"/>
  <c r="Y150" i="2"/>
  <c r="Y151" i="2"/>
  <c r="Y152" i="2"/>
  <c r="Y153" i="2"/>
  <c r="Y154" i="2"/>
  <c r="Y155" i="2"/>
  <c r="Y156" i="2"/>
  <c r="Y157" i="2"/>
  <c r="Y158" i="2"/>
  <c r="Y159" i="2"/>
  <c r="Y160" i="2"/>
  <c r="Y161" i="2"/>
  <c r="Y162" i="2"/>
  <c r="Y163" i="2"/>
  <c r="Y164" i="2"/>
  <c r="Y165" i="2"/>
  <c r="Y166" i="2"/>
  <c r="Y167" i="2"/>
  <c r="Y168" i="2"/>
  <c r="Y169" i="2"/>
  <c r="Y170" i="2"/>
  <c r="Y171" i="2"/>
  <c r="Y172" i="2"/>
  <c r="Y173" i="2"/>
  <c r="Y174" i="2"/>
  <c r="Y175" i="2"/>
  <c r="Y176" i="2"/>
  <c r="Y177" i="2"/>
  <c r="Y178" i="2"/>
  <c r="Y179" i="2"/>
  <c r="Y180" i="2"/>
  <c r="Y181" i="2"/>
  <c r="Y182" i="2"/>
  <c r="Y183" i="2"/>
  <c r="Y184" i="2"/>
  <c r="Y185" i="2"/>
  <c r="Y186" i="2"/>
  <c r="Y187" i="2"/>
  <c r="Y188" i="2"/>
  <c r="Y189" i="2"/>
  <c r="Y190" i="2"/>
  <c r="Y191" i="2"/>
  <c r="Y192" i="2"/>
  <c r="Y193" i="2"/>
  <c r="Y194" i="2"/>
  <c r="Y195" i="2"/>
  <c r="Y196" i="2"/>
  <c r="Y197" i="2"/>
  <c r="Y198" i="2"/>
  <c r="Y199" i="2"/>
  <c r="Y200" i="2"/>
  <c r="Y201" i="2"/>
  <c r="Y202" i="2"/>
  <c r="Y203" i="2"/>
  <c r="Y204" i="2"/>
  <c r="Y205" i="2"/>
  <c r="Y206" i="2"/>
  <c r="Y207" i="2"/>
  <c r="Y208" i="2"/>
  <c r="Y209" i="2"/>
  <c r="Y210" i="2"/>
  <c r="Y2" i="2"/>
  <c r="R2" i="2"/>
  <c r="R3" i="2"/>
  <c r="R4" i="2"/>
  <c r="R5" i="2"/>
  <c r="R6" i="2"/>
  <c r="R7" i="2"/>
  <c r="R8" i="2"/>
  <c r="R9" i="2"/>
  <c r="R10" i="2"/>
  <c r="R11" i="2"/>
  <c r="R12" i="2"/>
  <c r="R13" i="2"/>
  <c r="R14"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94" i="2"/>
  <c r="R95" i="2"/>
  <c r="R96" i="2"/>
  <c r="R97" i="2"/>
  <c r="R98" i="2"/>
  <c r="R99" i="2"/>
  <c r="R100" i="2"/>
  <c r="R101" i="2"/>
  <c r="R102" i="2"/>
  <c r="R103" i="2"/>
  <c r="R104" i="2"/>
  <c r="R105" i="2"/>
  <c r="R106" i="2"/>
  <c r="R107" i="2"/>
  <c r="R108" i="2"/>
  <c r="R109" i="2"/>
  <c r="R110" i="2"/>
  <c r="R111" i="2"/>
  <c r="R112" i="2"/>
  <c r="R113" i="2"/>
  <c r="R114" i="2"/>
  <c r="R115" i="2"/>
  <c r="R116" i="2"/>
  <c r="R117" i="2"/>
  <c r="R118" i="2"/>
  <c r="R119" i="2"/>
  <c r="R120" i="2"/>
  <c r="R121" i="2"/>
  <c r="R122" i="2"/>
  <c r="R123" i="2"/>
  <c r="R124" i="2"/>
  <c r="R125" i="2"/>
  <c r="R126" i="2"/>
  <c r="R127" i="2"/>
  <c r="R128" i="2"/>
  <c r="R129" i="2"/>
  <c r="R130" i="2"/>
  <c r="R131" i="2"/>
  <c r="R132" i="2"/>
  <c r="R133" i="2"/>
  <c r="R134" i="2"/>
  <c r="R135" i="2"/>
  <c r="R136" i="2"/>
  <c r="R137" i="2"/>
  <c r="R138" i="2"/>
  <c r="R139" i="2"/>
  <c r="R140" i="2"/>
  <c r="R141" i="2"/>
  <c r="R142" i="2"/>
  <c r="R143" i="2"/>
  <c r="R144" i="2"/>
  <c r="R145" i="2"/>
  <c r="R146" i="2"/>
  <c r="R147" i="2"/>
  <c r="R148" i="2"/>
  <c r="R149" i="2"/>
  <c r="R150" i="2"/>
  <c r="R151" i="2"/>
  <c r="R152" i="2"/>
  <c r="R153" i="2"/>
  <c r="R154" i="2"/>
  <c r="R155" i="2"/>
  <c r="R156" i="2"/>
  <c r="R157" i="2"/>
  <c r="R158" i="2"/>
  <c r="R159" i="2"/>
  <c r="R160" i="2"/>
  <c r="R161" i="2"/>
  <c r="R162" i="2"/>
  <c r="R163" i="2"/>
  <c r="R164" i="2"/>
  <c r="R165" i="2"/>
  <c r="R166" i="2"/>
  <c r="R167" i="2"/>
  <c r="R168" i="2"/>
  <c r="R169" i="2"/>
  <c r="R170" i="2"/>
  <c r="R171" i="2"/>
  <c r="R172" i="2"/>
  <c r="R173" i="2"/>
  <c r="R174" i="2"/>
  <c r="R175" i="2"/>
  <c r="R176" i="2"/>
  <c r="R177" i="2"/>
  <c r="R178" i="2"/>
  <c r="R179" i="2"/>
  <c r="R180" i="2"/>
  <c r="R181" i="2"/>
  <c r="R182" i="2"/>
  <c r="R183" i="2"/>
  <c r="R184" i="2"/>
  <c r="R185" i="2"/>
  <c r="R186" i="2"/>
  <c r="R187" i="2"/>
  <c r="R188" i="2"/>
  <c r="R189" i="2"/>
  <c r="R190" i="2"/>
  <c r="R191" i="2"/>
  <c r="R192" i="2"/>
  <c r="R193" i="2"/>
  <c r="R194" i="2"/>
  <c r="R195" i="2"/>
  <c r="R196" i="2"/>
  <c r="R197" i="2"/>
  <c r="R198" i="2"/>
  <c r="R199" i="2"/>
  <c r="R200" i="2"/>
  <c r="R201" i="2"/>
  <c r="R202" i="2"/>
  <c r="R203" i="2"/>
  <c r="R204" i="2"/>
  <c r="R205" i="2"/>
  <c r="R206" i="2"/>
  <c r="R207" i="2"/>
  <c r="R208" i="2"/>
  <c r="R209" i="2"/>
  <c r="R210" i="2"/>
  <c r="K2" i="2"/>
  <c r="K3" i="2"/>
  <c r="K4" i="2"/>
  <c r="K5" i="2"/>
  <c r="K6" i="2"/>
  <c r="K7" i="2"/>
  <c r="K8" i="2"/>
  <c r="K9" i="2"/>
  <c r="K10" i="2"/>
  <c r="K11" i="2"/>
  <c r="K12" i="2"/>
  <c r="K13" i="2"/>
  <c r="K14" i="2"/>
  <c r="K15" i="2"/>
  <c r="K16" i="2"/>
  <c r="K17" i="2"/>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107" i="2"/>
  <c r="K108" i="2"/>
  <c r="K109" i="2"/>
  <c r="K110" i="2"/>
  <c r="K111" i="2"/>
  <c r="K112" i="2"/>
  <c r="K113" i="2"/>
  <c r="K114" i="2"/>
  <c r="K115" i="2"/>
  <c r="K116" i="2"/>
  <c r="K117" i="2"/>
  <c r="K118" i="2"/>
  <c r="K119" i="2"/>
  <c r="K120" i="2"/>
  <c r="K121" i="2"/>
  <c r="K122" i="2"/>
  <c r="K123" i="2"/>
  <c r="K124" i="2"/>
  <c r="K125" i="2"/>
  <c r="K126" i="2"/>
  <c r="K127" i="2"/>
  <c r="K128" i="2"/>
  <c r="K129" i="2"/>
  <c r="K130" i="2"/>
  <c r="K131" i="2"/>
  <c r="K132" i="2"/>
  <c r="K133" i="2"/>
  <c r="K134" i="2"/>
  <c r="K135" i="2"/>
  <c r="K136" i="2"/>
  <c r="K137" i="2"/>
  <c r="K138" i="2"/>
  <c r="K139" i="2"/>
  <c r="K140" i="2"/>
  <c r="K141" i="2"/>
  <c r="K142" i="2"/>
  <c r="K143" i="2"/>
  <c r="K144" i="2"/>
  <c r="K145" i="2"/>
  <c r="K146" i="2"/>
  <c r="K147" i="2"/>
  <c r="K148" i="2"/>
  <c r="K149" i="2"/>
  <c r="K150" i="2"/>
  <c r="K151" i="2"/>
  <c r="K152" i="2"/>
  <c r="K153" i="2"/>
  <c r="K154" i="2"/>
  <c r="K155" i="2"/>
  <c r="K156" i="2"/>
  <c r="K157" i="2"/>
  <c r="K158" i="2"/>
  <c r="K159" i="2"/>
  <c r="K160" i="2"/>
  <c r="K161" i="2"/>
  <c r="K162" i="2"/>
  <c r="K163" i="2"/>
  <c r="K164" i="2"/>
  <c r="K165" i="2"/>
  <c r="K166" i="2"/>
  <c r="K167" i="2"/>
  <c r="K168" i="2"/>
  <c r="K169" i="2"/>
  <c r="K170" i="2"/>
  <c r="K171" i="2"/>
  <c r="K172" i="2"/>
  <c r="K173" i="2"/>
  <c r="K174" i="2"/>
  <c r="K175" i="2"/>
  <c r="K176" i="2"/>
  <c r="K177" i="2"/>
  <c r="K178" i="2"/>
  <c r="K179" i="2"/>
  <c r="K180" i="2"/>
  <c r="K181" i="2"/>
  <c r="K182" i="2"/>
  <c r="K183" i="2"/>
  <c r="K184" i="2"/>
  <c r="K185" i="2"/>
  <c r="K186" i="2"/>
  <c r="K187" i="2"/>
  <c r="K188" i="2"/>
  <c r="K189" i="2"/>
  <c r="K190" i="2"/>
  <c r="K191" i="2"/>
  <c r="K192" i="2"/>
  <c r="K193" i="2"/>
  <c r="K194" i="2"/>
  <c r="K195" i="2"/>
  <c r="K196" i="2"/>
  <c r="K197" i="2"/>
  <c r="K198" i="2"/>
  <c r="K199" i="2"/>
  <c r="K200" i="2"/>
  <c r="K201" i="2"/>
  <c r="K202" i="2"/>
  <c r="K203" i="2"/>
  <c r="K204" i="2"/>
  <c r="K205" i="2"/>
  <c r="K206" i="2"/>
  <c r="K207" i="2"/>
  <c r="K208" i="2"/>
  <c r="K209" i="2"/>
  <c r="K210" i="2"/>
  <c r="D2" i="2"/>
  <c r="D3" i="2"/>
  <c r="D4" i="2"/>
  <c r="D5" i="2"/>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123" i="2"/>
  <c r="D124" i="2"/>
  <c r="D125" i="2"/>
  <c r="D126" i="2"/>
  <c r="D127" i="2"/>
  <c r="D128" i="2"/>
  <c r="D129" i="2"/>
  <c r="D130" i="2"/>
  <c r="D131" i="2"/>
  <c r="D132" i="2"/>
  <c r="D133" i="2"/>
  <c r="D134" i="2"/>
  <c r="D135" i="2"/>
  <c r="D136" i="2"/>
  <c r="D137" i="2"/>
  <c r="D138" i="2"/>
  <c r="D139" i="2"/>
  <c r="D140" i="2"/>
  <c r="D141" i="2"/>
  <c r="D142" i="2"/>
  <c r="D143" i="2"/>
  <c r="D144" i="2"/>
  <c r="D145" i="2"/>
  <c r="D146" i="2"/>
  <c r="D147" i="2"/>
  <c r="D148" i="2"/>
  <c r="D149" i="2"/>
  <c r="D150" i="2"/>
  <c r="D151" i="2"/>
  <c r="D152" i="2"/>
  <c r="D153"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3" i="2"/>
  <c r="D184" i="2"/>
  <c r="D185" i="2"/>
  <c r="D186" i="2"/>
  <c r="D187" i="2"/>
  <c r="D188" i="2"/>
  <c r="D189" i="2"/>
  <c r="D190" i="2"/>
  <c r="D191" i="2"/>
  <c r="D192" i="2"/>
  <c r="D193" i="2"/>
  <c r="D194" i="2"/>
  <c r="D195" i="2"/>
  <c r="D196" i="2"/>
  <c r="D197" i="2"/>
  <c r="D198" i="2"/>
  <c r="D199" i="2"/>
  <c r="D200" i="2"/>
  <c r="D201" i="2"/>
  <c r="D202" i="2"/>
  <c r="D203" i="2"/>
  <c r="D204" i="2"/>
  <c r="D205" i="2"/>
  <c r="D206" i="2"/>
  <c r="D207" i="2"/>
  <c r="D208" i="2"/>
  <c r="D209" i="2"/>
  <c r="D210" i="2"/>
  <c r="C3" i="2"/>
  <c r="C4" i="2"/>
  <c r="C5" i="2"/>
  <c r="C6" i="2"/>
  <c r="C7" i="2"/>
  <c r="C8"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2" i="2"/>
  <c r="C123" i="2"/>
  <c r="C124" i="2"/>
  <c r="C125" i="2"/>
  <c r="C126" i="2"/>
  <c r="C127" i="2"/>
  <c r="C128" i="2"/>
  <c r="C129" i="2"/>
  <c r="C130" i="2"/>
  <c r="C131" i="2"/>
  <c r="C132" i="2"/>
  <c r="C133" i="2"/>
  <c r="C134" i="2"/>
  <c r="C135" i="2"/>
  <c r="C136" i="2"/>
  <c r="C137" i="2"/>
  <c r="C138" i="2"/>
  <c r="C139" i="2"/>
  <c r="C140" i="2"/>
  <c r="C141" i="2"/>
  <c r="C142" i="2"/>
  <c r="C143" i="2"/>
  <c r="C144" i="2"/>
  <c r="C145" i="2"/>
  <c r="C146" i="2"/>
  <c r="C147" i="2"/>
  <c r="C148" i="2"/>
  <c r="C149" i="2"/>
  <c r="C150" i="2"/>
  <c r="C151" i="2"/>
  <c r="C152" i="2"/>
  <c r="C153" i="2"/>
  <c r="C154" i="2"/>
  <c r="C155" i="2"/>
  <c r="C156" i="2"/>
  <c r="C157" i="2"/>
  <c r="C158" i="2"/>
  <c r="C159" i="2"/>
  <c r="C160" i="2"/>
  <c r="C161" i="2"/>
  <c r="C162" i="2"/>
  <c r="C163" i="2"/>
  <c r="C164" i="2"/>
  <c r="C165" i="2"/>
  <c r="C166" i="2"/>
  <c r="C167" i="2"/>
  <c r="C168" i="2"/>
  <c r="C169" i="2"/>
  <c r="C170" i="2"/>
  <c r="C171" i="2"/>
  <c r="C172" i="2"/>
  <c r="C173" i="2"/>
  <c r="C174" i="2"/>
  <c r="C175" i="2"/>
  <c r="C176" i="2"/>
  <c r="C177" i="2"/>
  <c r="C178" i="2"/>
  <c r="C179" i="2"/>
  <c r="C180" i="2"/>
  <c r="C181" i="2"/>
  <c r="C182" i="2"/>
  <c r="C183" i="2"/>
  <c r="C184" i="2"/>
  <c r="C185" i="2"/>
  <c r="C186" i="2"/>
  <c r="C187" i="2"/>
  <c r="C188" i="2"/>
  <c r="C189" i="2"/>
  <c r="C190" i="2"/>
  <c r="C191" i="2"/>
  <c r="C192" i="2"/>
  <c r="C193" i="2"/>
  <c r="C194" i="2"/>
  <c r="C195" i="2"/>
  <c r="C196" i="2"/>
  <c r="C197" i="2"/>
  <c r="C198" i="2"/>
  <c r="C199" i="2"/>
  <c r="C200" i="2"/>
  <c r="C201" i="2"/>
  <c r="C202" i="2"/>
  <c r="C203" i="2"/>
  <c r="C204" i="2"/>
  <c r="C205" i="2"/>
  <c r="C206" i="2"/>
  <c r="C207" i="2"/>
  <c r="C208" i="2"/>
  <c r="C209" i="2"/>
  <c r="C210" i="2"/>
  <c r="C2" i="2"/>
  <c r="B3" i="2"/>
  <c r="B4" i="2"/>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0" i="2"/>
  <c r="B121" i="2"/>
  <c r="B122" i="2"/>
  <c r="B123" i="2"/>
  <c r="B124" i="2"/>
  <c r="B125" i="2"/>
  <c r="B126" i="2"/>
  <c r="B127" i="2"/>
  <c r="B128" i="2"/>
  <c r="B129" i="2"/>
  <c r="B130" i="2"/>
  <c r="B131" i="2"/>
  <c r="B132" i="2"/>
  <c r="B133" i="2"/>
  <c r="B134" i="2"/>
  <c r="B135" i="2"/>
  <c r="B136" i="2"/>
  <c r="B137" i="2"/>
  <c r="B138" i="2"/>
  <c r="B139" i="2"/>
  <c r="B140" i="2"/>
  <c r="B141" i="2"/>
  <c r="B142" i="2"/>
  <c r="B143" i="2"/>
  <c r="B144" i="2"/>
  <c r="B145" i="2"/>
  <c r="B146" i="2"/>
  <c r="B147" i="2"/>
  <c r="B148" i="2"/>
  <c r="B149" i="2"/>
  <c r="B150" i="2"/>
  <c r="B151" i="2"/>
  <c r="B152" i="2"/>
  <c r="B153" i="2"/>
  <c r="B154" i="2"/>
  <c r="B155" i="2"/>
  <c r="B156" i="2"/>
  <c r="B157" i="2"/>
  <c r="B158" i="2"/>
  <c r="B159" i="2"/>
  <c r="B160" i="2"/>
  <c r="B161" i="2"/>
  <c r="B162" i="2"/>
  <c r="B163" i="2"/>
  <c r="B164" i="2"/>
  <c r="B165" i="2"/>
  <c r="B166" i="2"/>
  <c r="B167" i="2"/>
  <c r="B168" i="2"/>
  <c r="B169" i="2"/>
  <c r="B170" i="2"/>
  <c r="B171" i="2"/>
  <c r="B172" i="2"/>
  <c r="B173" i="2"/>
  <c r="B174" i="2"/>
  <c r="B175" i="2"/>
  <c r="B176" i="2"/>
  <c r="B177" i="2"/>
  <c r="B178"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<sst xmlns="http://schemas.openxmlformats.org/spreadsheetml/2006/main" count="874" uniqueCount="639">
  <si>
    <t>Indicador</t>
  </si>
  <si>
    <t>Meta 2020</t>
  </si>
  <si>
    <t>Meta 2021</t>
  </si>
  <si>
    <t>Meta 2022</t>
  </si>
  <si>
    <t>Meta 2023</t>
  </si>
  <si>
    <t>Avance 2020</t>
  </si>
  <si>
    <t>Avance 2021</t>
  </si>
  <si>
    <t>Avance 2022</t>
  </si>
  <si>
    <t>Avance 2023</t>
  </si>
  <si>
    <t>SACT 3.1.1</t>
  </si>
  <si>
    <t>SACT 3.2.1</t>
  </si>
  <si>
    <t>SACT 3.2.2</t>
  </si>
  <si>
    <t>SACT 3.2.3</t>
  </si>
  <si>
    <t>SACT 3.2.4</t>
  </si>
  <si>
    <t>SACT 4.1.4</t>
  </si>
  <si>
    <t>SACT 4.2.1</t>
  </si>
  <si>
    <t>SACT 4.3.1</t>
  </si>
  <si>
    <t>SACT 4.4.1</t>
  </si>
  <si>
    <t>SACT 4.4.2</t>
  </si>
  <si>
    <t>SACT 4.5.1</t>
  </si>
  <si>
    <t>SACT 4.5.2</t>
  </si>
  <si>
    <t>SACT 1.2.1</t>
  </si>
  <si>
    <t>SACT 1.2.2</t>
  </si>
  <si>
    <t>SACT 1.2.3</t>
  </si>
  <si>
    <t>SACT 1.3.3</t>
  </si>
  <si>
    <t>SACT 1.3.4</t>
  </si>
  <si>
    <t>SACT 1.3.5</t>
  </si>
  <si>
    <t>SACT 2.5.1</t>
  </si>
  <si>
    <t>SACT 2.5.2</t>
  </si>
  <si>
    <t>SACT 2.5.3</t>
  </si>
  <si>
    <t>SACT 9.2.1</t>
  </si>
  <si>
    <t>SACT 8.6.1</t>
  </si>
  <si>
    <t>SACT 8.1.1</t>
  </si>
  <si>
    <t>SACT 1.3.6</t>
  </si>
  <si>
    <t>SACT 2.1.1</t>
  </si>
  <si>
    <t>SACT 2.2.1</t>
  </si>
  <si>
    <t>SACT 2.2.2</t>
  </si>
  <si>
    <t>SACT 8.3.1</t>
  </si>
  <si>
    <t>SACT 8.3.2</t>
  </si>
  <si>
    <t>SACT 8.3.3</t>
  </si>
  <si>
    <t xml:space="preserve">Para el año 2021 quedaron en firmes tres (3) reglamentaciones, ubicadas en las Oficinas Territoriales Tahamies (Q. San José, 160TH-RES2102-673), Aburra Norte (Q. El Salado, 160-RES2112-9574) y Aburra Sur (Q. La Valeria, 160-RES2112-9572). 
Adicionalmente se encuentran en ejecución el contrato 160-CNT2109-119 con el Politécnico Colombiano Jaime Isaza Cadavid que tiene como objeto reglamentar las quebradas La Clara (Amagá y Angelópolis) y Las Juntas (Titiribí) y el convenio 040-COV2111-175 con la U de A cuyo objeto es la reglamentación de la Q. Doña María ubicada en jurisdicción de los municipios de Medellín e Itagüí (Oficina Territorial Aburra Norte). </t>
  </si>
  <si>
    <t>La declaratoria para los cuerpos de agua objeto de ordenamiento, se realizó a través de las siguientes resoluciones radicadas el día 18 de diciembre de 2020: Resolución: 040-RES2012-7295 (Quebrada La Víbora); Resolución: 040-RES2012-7296 (Quebrada Yarumalito); Resolución: 040-RES2012-7298 (Río Dolores); Resolución: 040-RES2012-7299 (Quebrada La Noque) Resolución: 040-RES2012-7300 (Quebrada Sabaletas – Trinidad)</t>
  </si>
  <si>
    <t>El Convenio de Exploración Hidrogeológica 040-COV2011-220, se encuentra en liquidación, pero contribuyó con la información técnica al 10%, de la fase de aprestamiento del PMAA a formularse el siguiente año.</t>
  </si>
  <si>
    <t>Sin meta programa para la vigencia.</t>
  </si>
  <si>
    <t>Para la vigencia 2021 mediante los convenios de restauración con los municipios de Carolina del Príncipe, Liborina, El Bagre, Titiribí y Vegachí, de la jurisdicción corporativa se pretende restaurar 69,9 ha y cercar 69900 metros lineales, conservando así tentativamente 459,58 ha.
El municipio de El Bagre se encuentra en proceso de firma del acta de inicio  así empezar su ejecución.
Se logró avanzar en reuniones con los municipios  para reiterar las obligaciones contractuales  en sus distintos alcances y actividades relacionadas en la ejecución de los procesos pactados por las partes.</t>
  </si>
  <si>
    <t>En la vigencia 2021 se hizo el desarrollo y sistematización en 26 municipios, con lo cual se logra alcanzar el 25% estimado como meta para la vigencia 2021 y el 50% de la meta total definida en el Plan de Acción Corporativo para el cuatrienio 2020-2023.
Los municipios con los cuales se logra el despliegue de la estrategia en su segunda etapa son: Amagá, Andes, Angelópolis, Belmira, Betania, Caramanta, Ciudad Bolivar, Concordia, Ebéjico, Entrerríos, Fredonia, Heliconia, Jardín, Jericó, Liborina, Olaya, Sabanalarga, Salgar, San Andrés de Cuerquia, San Jerónimo, San José de la Montaña, San Pedro de los Milagros, Sopetrán, Támesis, Tarso y Venecia.</t>
  </si>
  <si>
    <t xml:space="preserve">Se realiza informe de priorización, el cual se encuentra en el J/calidad ambiental/Saneamiento hídrico/urbano/Agua Potable
Se realizaron las visitas de diagnóstico de los sistemas de abastecimiento en el resguardo indígena Hermeregildo Chiakiama localizado en el Corregimiento Farallones, municipio de Ciudad Bolívar y en el Consejo Comunitario San Nicolás, en el municipio de Sopetrán.
Se elaboraron los estudios previos para ambos proyectos, los cuales fueron aprobados por los comités de contratación y de Dirección.  
Actualmente, están en elaboración las minutas de ambos procesos.
  </t>
  </si>
  <si>
    <t xml:space="preserve">El Fondo de Inversión Regional para la Descontaminación Hídrica aprobó la destinación de recursos por un valor de $8.849.075.679 para cofinanciar el suministro e instalación de sistemas sépticos en el área rural de los municipios de la jurisdicción de Corantioquia. Para lo cual se firmaron 40 convenios con municipios, para un total de 1.583 tanques sépticos, con los cuales se obtiene una remoción de DBO de 133.157,475 Kg/año y SST de 127.831,176 Kg/año, para beneficiar a 8.107 habitantes, logrando un porcentaje de ejecución del 100% en el cumplimiento del indicador de la subactividad 4.4.1 establecido en el Plan de Acción. De estos contratos suscritos, al cierre de la vigencia, se han reportado la instalación de 1.281 pozos séptico. </t>
  </si>
  <si>
    <t xml:space="preserve">El Fondo de Inversión Regional para la Descontaminación Hídrica de la Corporación aprobó la destinación de recursos por un valor de $3.850.000.000 con el fin de cofinanciar la construcción de Colectores y Plantas de Tratamiento de Aguas Residuales Domésticas (PTARD), en los municipios de Ciudad Bolívar, Liborina, Vegachí y Concordia, con los cuales se logrará la instalación de 4.2 km de colectores, beneficiando a una población de 2347 habitantes y eliminando 112 puntos de vertimiento a las quebradas La Cascada (Corregimiento San Bernardo de los Farallones, Ciudad Bolívar), Juan García (Liborina), Gazapa y el matadero (Corregimiento El Tigre, Vegachí) y el establo (Concordia). Igualmente, se realizó seguimiento a la ejecución de los convenios para las vigencias, 2019 y 2020. 
 </t>
  </si>
  <si>
    <t>La red de monitoreo aporta datos para valorar el estado y la dinámica de la oferta de las aguas lluvias y superficiales a nivel de la jurisdicción; en el mismo sentido, aporta datos para el conocimiento de las aguas subterráneas y el estado de la oferta del recurso hídrico en áreas estratégicas.  El propósito de la red es aportar datos de referencia para estimar la dimensión y las posibles causas de las variaciones espacio-temporales de la cantidad y calidad del agua, la afectación de la oferta y calidad y las condiciones para la gestión integral del recurso hídrico. La red opera en los 80 municipios de la jurisdicción y en las 34 cuencas de Nivel Subsiguiente 1 – NSS1. Esta red manual realiza monitoreo a las fuentes hídricas con Objetivos de Calidad - ODC adoptados, Clase I (no admite vertimientos) y Clase II (admite vertimientos), receptoras de vertimientos y los vertimientos puntuales al agua del sector doméstico e industrial, también a través de la implementación y ejecución del Programa Integral Red Agua –PIRAGUA, se hace el monitoreo de: 325 fuentes abastecedoras, 140 puntos en pozos o aljibes, 3 áreas protegidas, 5 complejos cenagosos y 325 puntos de ODC, Objetivos de Calidad y PTARD. Se cuenta con con la participación de 153 grupos Piragüeros, de los cuales 22 son grupos étnicos (afros e indígenas) y 50 empresas participantes del programa, también se creó el primer grupo fuera de la jurisdicción que se autogestionará a través del aplicativo móvil y la universidad del conocimiento de Corantioquia</t>
  </si>
  <si>
    <t xml:space="preserve">La meta planteada en el Plan de Acción 2020-2023, corresponde a 143.000 hectáreas, para la vigencia 2021 la meta proyectada correspondió a 70.000 Ha, dándose cumplimiento a la meta con el Área Protegida declarada mediante Acuerdo 626 del 23 de diciembre de 2021, denominada Distrito de Manejo Integrado Bosque Seco del Occidente Antioqueño, localizado en los municipios de Anzá, Armenia, Betulia, Buriticá, Ebéjico, Heliconia, Ituango, Liborina, Olaya, Sabanalarga, San Jerónimo, Santafé de Antioquia, Sopetrán y Toledo, con una extensión de 70.166 Hectáreas.  </t>
  </si>
  <si>
    <t xml:space="preserve">La meta anual para dar cumplimiento es adoptar el Plan de Manejo de tres áreas protegidas: Distrito Regional de Manejo Integrado Ciénaga de Chiqueros, en el cual se avanzó en el componente Ordenación y programático en marco de ejecución del Convenio de Cooperación 040-COV1812-129; Distrito Regional de Manejo Integrado de Barbacoas en el cual se ha avanzado en la propuesta que fue remitida mediante radicado 180-COE2108-28205 y del Distrito de Manejo Integrado el Sapo- Hoyo Grande el cual tiene plan de manejo ya formulado y se remitirá para presentar al consejo en el mes de noviembre.  </t>
  </si>
  <si>
    <t>Esta subactividad en el marco del Plan de Acción 2020-2023, tiene como fin la ejecución de acciones de manejo en 1.550 hectáreas, para la vigencia 2021 se cumplió con la meta fijada de 460 hectáreas y se adelantaron acciones en 243 adicionales (involucra a 120 Guardaboques, 45 veredas, 4 municipios y 1.200 hectáreas de ecosistemas estratégicos de humedales.</t>
  </si>
  <si>
    <t xml:space="preserve">Esta subactividad en el marco del Plan de Acción 2020-2023, tiene como fin la Adopción de áreas bajo sistemas sostenibles de conservación (restauración, sistemas agroforestales y manejo forestal sostenible) en 50.000 hectáreas, para la vigencia 2021 tiene como meta las 22.500 hectáreas acumuladas, que tienen como línea base 9.700 adoptadas en el año 2020, en el año 2021 se alcanzaron 164.565 hectáreas acumuladas (1.883 Hectareas declaradas como RNSC;  8.1200hectareas declaradas como Sistemas locales de areas protegidas, 145.400 hectareas declaradas como corredores de conservacion inscritas en la plataforma REAA - Corredor biológico del manatí)  
 </t>
  </si>
  <si>
    <t>El proceso de PSA propio de la Corporación se viene ejecutando, en los cuales, el contrato de caracterizaciones con Aitec tiene un buen avance, además, se están generando los convenios con Juntas de Acción para el pago en especie a los beneficiarios, hasta el momento se han generado los siguientes procesos:
040-COV2110-130
040-COV2110-128
040-COV2110-129
040-COV2110-127
040-COV211-159
040-COV2111-166
Con estos convenios se aportara se harán 22 hogares ecológicos y se hará una siembra de 22.372 que equivalen a un área conservada de 30,2 hectáreas, árboles que contribuyen a la meta de restauración y como aporte de la Corporación al pago en especie por los incentivos a la conservación.
Con el Programa Familia por la Vida, se vienen haciendo pagos desde el mes de abril de 2021 a 136 usuarios, con este programa se han conservado a la fecha 1266,39 hectáreas.
mediante el convenio que se tienen implementado con la Gobernación de Antioquia y los municipios, se lograron conservar 20.658.5 hectáreas, beneficiando a 2.157 familias; lo que ha elevado el cumplimiento de la meta anual de 1.500 hectáreas protegidas bajo la implementación de Pago por Servicios Ambientales a un total de 24.040,5 hectáreas.</t>
  </si>
  <si>
    <t>Se hizo la entrega en la modalidad de fomento (donaciones) de 5400 plantas de especies nativas desde los viveros corporativos a los aliados estratégicos y se realizó seguimiento a las siembras de este material; ingresaron al Hogar de Paso 1.454 individuos, por clase 633 aves, 503 mamíferos 318 reptiles, a los cuales se les realizo la recepción, valoración médica y se definió la atención requerida para cada individuo;  se registran 516 Entregas voluntarias, 841 Rescates, 85 Incautaciones, 4 aprehensión preventiva y 10 sin información; se realiazon liberaciones de 804 individuos, clase Amphibia 3, Arachnida: 3, Aves: 178, Mammalia: 289, Reptilia 331; Se realizaron 31 Puestos de control ambiental, donde abordaron a 3.133 personas llevándoles el mensaje de no incentivar el tráfico ilegal; Se realizaron 78 actividades de sensibilización en relación a la protección de los recursos naturales, con temas como conservación de fauna silvestre, manejo de residuos sólidos, especies invasoras, festival ambiental, donde abordaron a 2458 personas.; se definió la zona para implementar el plan piloto de manejo del conflicto con los felinos en la zona limítrofe entre los municipios de Caracolí, Puerto Nare y Puerto Berrio, en la veredas de la mesa, canutillo, el pescado, la suiza y la mina. Se avanza en la contratación del equipo técnico en el marco del contrato No 120-CNT2111-147 de 2021, suscrito con la Universidad de Antioquia, a través del Centro de Desarrollo Agrobiotecnológico de Innovación e Integración Territorial – CEDAIT para dar continuidad a estas acciones.</t>
  </si>
  <si>
    <t xml:space="preserve">Para la especie Jaguar (Panthera onca) Se inició el proceso de implementación de la metodología del Observatorio de Conflictos Sociambientales, en el municipio de Caracolí, aplicando la encuesta, se realizó la visita a los predios y la instalación de cámaras de fototrampeo.  con el objeto de guiar la implementación de los planes piloto para el manejo del conflicto con las interacciones por depredación con animales domesticos. 
para la especie manatí (Trichechus manatus) se recibió la donación por parte del proyecto de vida silvestre de un kit para la atención de emergencias por varamientos, empozamientos o crías abandonadas. 
 Se recibió la capacitación de parte de proyecto vida silvestre del manejo del kit. 
con polinizadores en el municipio de Girardota se realizo la reubicación de nido de avispas de la especie Synoeca septentrionalis.Se avanza en la contratación del equipo técnico en el marco del contrato No 120-CNT2111-147 de 2021, suscrito con la Universidad de Antioquia, a través del Centro de Desarrollo Agrobiotecnológico de Innovación e Integración Territorial – CEDAIT para dar continuidad a estas acciones.
</t>
  </si>
  <si>
    <t>Se realizaron acciones con las siguientes especies: Ojo de poeta y Retamo espinoso en flora; y  en fauna con Caracol gigante africano, Hipopotamo Rana Toro, abeja africana. Se avanza en la contratación del equipo técnico en el marco del contrato No 120-CNT2111-147 de 2021, suscrito con la Universidad de Antioquia, a través del Centro de Desarrollo Agrobiotecnológico de Innovación e Integración Territorial – CEDAIT para dar continuidad a estas acciones.</t>
  </si>
  <si>
    <t xml:space="preserve">Se continúa realizando la planeación, ejecución y seguimiento de acciones estratégicas, como parte de los mecanismos de articulación entre las diferentes autoridades ambientales. Con la ANLA, se impulsan tres líneas de acción encaminadas a los procesos de licenciamiento ambiental, desarrollo de jornadas de transferencia de conocimiento en aplicaciones para el manejo de información geográfica, procesos de evaluación y seguimiento a licencias ambientales, procesos de participación ciudadana, socialización de competencias ambientales con ente territorial y presencia en el territorio articulada a través de la unidad móvil. Con las Autoridades Ambientales del Departamento de Antioquia, se suscribe el memorando de entendimiento 040-ACU2011-594, con el fin de continuar articulando y coordinando acciones de protección ambiental en temas estratégicos para el territorio como control y seguimiento al territorio, en especial al tráfico ilegal de fauna y flora, educación ambiental, difusión de conocimiento en trámites ambientales y análisis de situaciones ambientales comunes. Con el AMVA y Terminales de Transporte de Medellín, se suscribe memorando de entendimiento 040-ACU2011-595, en el cual se viene promoviendo procesos de educación ambiental a través de la estrategia de dinamizadores ambientales, así como la gestión para promoción del sello de sostenibilidad de empresas transportadoras de pasajeros. Adicionalmente, con el AMVA, se vienen articulando acciones en la implementación de instrumentos de planificación hidrológica, a través del convenio 040-COV2012-226, asociado a proceso de reglamentación de los cuerpos de agua de La Valeria y El Salado, así mismo acciones de atención a contingencias ambientales ocasionadas por contaminación atmosférica, asociadas a PIGECA Y POECA. Se establece la alianza con el Nodo Occidental de Corporaciones Ambientales y otros actores para unificar los conceptos de Autoridad Ambiental en el territorio y reforzar el control del tráfico de fauna y flora.	</t>
  </si>
  <si>
    <t xml:space="preserve">Durante el año 2021, estuvieron operativas las estaciones fijas o permanentes ubicadas en: Corregimiento de Altavista (Medellín), Envigado, Itagüí, Girardota y Caucasia. Es importante resaltar que se presentaron algunos cambios en estas estaciones, específicamente lo siguiente:
· La estación de Altavista (Medellín) empezó a monitorear el contaminante material particulado menor a 2.5 micras (PM2.5) desde el mes de febrero de 2021.
· Desde mediados del mes de octubre de 2021, la estación de Altavista (Medellín) se encuentra ubicada en la Institución Educativa Débora Arango.
· La estación de Caucasia desde mediados del mes de diciembre de 2020 se encuentra en una nueva ubicación: las instalaciones de la Administración municipal (Alcaldía).
Desde el mes de julio de 2020, la estación tipo tráiler que se encontraba en Envigado se trasladó para el municipio de Girardota, vereda El Totumo, y en dicho municipio se instaló una estación de monitoreo de material particulado PM2.5.
</t>
  </si>
  <si>
    <t>A dicimebre de 2021, dos proyectos ejecutados y liquidados con aportes al indicador de 8.148m2. Dos proyectos en ejecución con aportes de 4.030 m2 (estimados). Para 2022 se espera contar con 12.178 m2. Para 2022 se estructuran tres proyectos en El Bagre, Tamesis y Olaya, con aportes estimados de 6.494 m2.</t>
  </si>
  <si>
    <t xml:space="preserve">El total acumulado al 27 de diciembre de 2021, en el marco de la estrategia Bio+, diferentes jornadas de siembra a través de las jornadas de sembratón, se adelantó el establecimiento de 2.029.444 árboles que corresponde a 2.137,64 hectáreas, así mismo se logró a través de la estrategia un árbol por millón, generando 11.888 árboles lo que equivale a 15,85 hectáreas. En total se logra la siembra de 2.041.332 árboles en 2.153 hectáreas.	</t>
  </si>
  <si>
    <t xml:space="preserve">Esta subactividad en el marco del Plan de Acción 2020-2023, tiene como fin la definición de conectividades ecosistémicas con enfoque diferencial, para la vigencia 2021 tienen como meta el 100% acumulado, el cual tiene como línea base el avance logrado en el 2021 del 50%, reportándose en el año 2021 un cumplimiento del 30% adicional del indicador que se logró con la cartografía del proceso con información corroborada con el modelo departamental, el cual se localiza en el disco J. </t>
  </si>
  <si>
    <t xml:space="preserve">Al 27 de diciembre de 2021, se efectuó mediante el convenio de la Organización Indígena de Antioquia-OIA, la preselección de identificación de 4.000 y en el convenio con la Unión Temporal Afroambiental la preselección de 4000 hectáreas, para un total de 8000 hectáreas, que servirán como línea base de selección para las áreas objeto de restauración, recuperación y /o rehabilitación. Así mismo, se realizó es establecimiento de 419 hectáreas a través de diferentes sistemas de siembra, el los resguardos indígenas El Pando, Vegas de Segovia y Tagua-La Po, generando así conectividad de ecosistemas estratégicos y mejorando las condiciones ecológicas del sitio.
Por último, se logra la declaratoria del Distrito Regional de Manejo Integrado de Bosque Seco del Occidente Antioqueño el cual se convierte en un ecosistemas estratégico que abarca 70.166 hectáreas de nuestra jurisdicción.
</t>
  </si>
  <si>
    <t>Para la vigencia 2021 mediante los convenios de restauración con los municipios de Cisneros, Campamento, Ituango, Caramanta, Maceo y Anorí, de la jurisdicción corporativa se pretende restaurar 80,5 ha y cercar 9118 metros lineales, contando con un área a proteger tentativamente de 753 ha. Estos convenios iniciaron en el tercer trimestre de este año, a la fecha no presentan reporte de avance en la ejecución física.
Se logró avanzar en reuniones con los municipios  para reiterar las obligaciones contractuales  en sus distintos alcances y actividades relacionadas en la ejecución de los procesos pactados por las partes.</t>
  </si>
  <si>
    <t>Para el cumplimiento de la meta se tiene contemplado el acompañar directamente a los municipios en el marco de varios convenios (Municipios provincias San Juan y Cartama; Municipios del valle de Aburrá y triangulo turístico de occidente; Puerto Nare, San José de la Montaña, Valdivia y Concordia); los demás municipios faltantes serán acompañados directamente por el personal de la subdirección en visitas presenciales o mediante reuniones virtuales. Se realizará además la actualización de la directriz de control y seguimiento a las metas de aprovechamiento de los PGIRS en asocio con las Oficinas Territoriales y en la participación de la Mesa Regional del Valle de Aburrá.</t>
  </si>
  <si>
    <t>Para terminar de dar cumplimiento a la meta anual se tiene pendiente la ejecución de los componentes de comunicaciones de los convenios en ejecución, así como implementar una campaña directamente con la Oficina de comunicaciones, con el fin de impactar a los 80 municipios con piezas comunicacionales enfocadas principalmente en la reducción en la generación de residuos.</t>
  </si>
  <si>
    <t/>
  </si>
  <si>
    <t>Cumplimiento 2020</t>
  </si>
  <si>
    <t>Cumplimiento 2021</t>
  </si>
  <si>
    <t>Soporte Avance 2020</t>
  </si>
  <si>
    <t>Soporte Avance 2021</t>
  </si>
  <si>
    <t>Cumplimiento 2022</t>
  </si>
  <si>
    <t>Soporte Avance 2022</t>
  </si>
  <si>
    <t>Cumplimiento 2023</t>
  </si>
  <si>
    <t>Soporte Avance 2023</t>
  </si>
  <si>
    <t>SACT 1.1.1</t>
  </si>
  <si>
    <t>SACT 1.2.4</t>
  </si>
  <si>
    <t>SACT 1.3.1</t>
  </si>
  <si>
    <t>SACT 1.3.2</t>
  </si>
  <si>
    <t>SACT 1.4.1</t>
  </si>
  <si>
    <t>SACT 1.4.2</t>
  </si>
  <si>
    <t>SACT 1.5.1</t>
  </si>
  <si>
    <t>SACT 1.5.2</t>
  </si>
  <si>
    <t>SACT 2.2.3</t>
  </si>
  <si>
    <t>SACT 2.3.1</t>
  </si>
  <si>
    <t>SACT 2.4.1</t>
  </si>
  <si>
    <t>SACT 2.6.1</t>
  </si>
  <si>
    <t>SACT 3.3.1</t>
  </si>
  <si>
    <t>SACT 4.1.1</t>
  </si>
  <si>
    <t>SACT 4.1.2</t>
  </si>
  <si>
    <t>SACT 4.1.3</t>
  </si>
  <si>
    <t>SACT 4.5.3</t>
  </si>
  <si>
    <t>SACT 5.1.1</t>
  </si>
  <si>
    <t>SACT 5.1.2</t>
  </si>
  <si>
    <t>SACT 5.2.1</t>
  </si>
  <si>
    <t>SACT 5.3.1</t>
  </si>
  <si>
    <t>SACT 5.3.2</t>
  </si>
  <si>
    <t>SACT 5.4.1</t>
  </si>
  <si>
    <t>SACT 5.4.2</t>
  </si>
  <si>
    <t>SACT 5.5.1</t>
  </si>
  <si>
    <t>SACT 5.6.1</t>
  </si>
  <si>
    <t>SACT 5.6.2</t>
  </si>
  <si>
    <t>SACT 6.1.1</t>
  </si>
  <si>
    <t>SACT 6.2.1</t>
  </si>
  <si>
    <t>SACT 6.3.1</t>
  </si>
  <si>
    <t>SACT 6.4.1</t>
  </si>
  <si>
    <t>SACT 6.5.1</t>
  </si>
  <si>
    <t>SACT 6.5.2</t>
  </si>
  <si>
    <t>SACT 7.1.1</t>
  </si>
  <si>
    <t>SACT 7.1.2</t>
  </si>
  <si>
    <t>SACT 7.1.3</t>
  </si>
  <si>
    <t>SACT 7.1.4</t>
  </si>
  <si>
    <t>SACT 7.1.5</t>
  </si>
  <si>
    <t>SACT 7.1.6</t>
  </si>
  <si>
    <t>SACT 7.1.7</t>
  </si>
  <si>
    <t>SACT 7.2.1</t>
  </si>
  <si>
    <t>SACT 7.3.1</t>
  </si>
  <si>
    <t>SACT 7.3.2</t>
  </si>
  <si>
    <t>SACT 7.4.1</t>
  </si>
  <si>
    <t>SACT 7.5.1</t>
  </si>
  <si>
    <t>SACT 8.2.1</t>
  </si>
  <si>
    <t>SACT 8.2.2</t>
  </si>
  <si>
    <t>SACT 8.4.1</t>
  </si>
  <si>
    <t>SACT 8.5.1</t>
  </si>
  <si>
    <t>SACT 9.1.1</t>
  </si>
  <si>
    <t>SACT 9.1.2</t>
  </si>
  <si>
    <t>SACT 9.2.2</t>
  </si>
  <si>
    <t>SACT 9.2.3</t>
  </si>
  <si>
    <t>SACT 9.2.4</t>
  </si>
  <si>
    <t>SACT 9.2.5</t>
  </si>
  <si>
    <t>SACT 9.2.6</t>
  </si>
  <si>
    <t>SACT 9.2.7</t>
  </si>
  <si>
    <t>SACT 9.2.8</t>
  </si>
  <si>
    <t>SACT 9.2.9</t>
  </si>
  <si>
    <t>SACT 9.2.10</t>
  </si>
  <si>
    <t>SACT 9.2.11</t>
  </si>
  <si>
    <t>SACT 9.2.12</t>
  </si>
  <si>
    <t>SACT 9.2.13</t>
  </si>
  <si>
    <t>SACT 9.3.1</t>
  </si>
  <si>
    <t>SACT 10.1.1</t>
  </si>
  <si>
    <t>SACT 10.1.2</t>
  </si>
  <si>
    <t>SACT 10.1.3</t>
  </si>
  <si>
    <t>SACT 10.2.1</t>
  </si>
  <si>
    <t>SACT 10.2.2</t>
  </si>
  <si>
    <t>SACT 10.2.3</t>
  </si>
  <si>
    <t>SACT 10.2.4</t>
  </si>
  <si>
    <t>SACT 10.2.5</t>
  </si>
  <si>
    <t>SACT 10.2.6</t>
  </si>
  <si>
    <t>SACT 10.2.7</t>
  </si>
  <si>
    <t>SACT 10.2.8</t>
  </si>
  <si>
    <t>SACT 10.2.9</t>
  </si>
  <si>
    <t>SACT 10.2.10</t>
  </si>
  <si>
    <t>SACT 10.2.11</t>
  </si>
  <si>
    <t>SACT 10.2.12</t>
  </si>
  <si>
    <t>SACT 10.2.13</t>
  </si>
  <si>
    <t>SACT 10.2.14</t>
  </si>
  <si>
    <t>SACT 10.2.15</t>
  </si>
  <si>
    <t>SACT 10.2.16</t>
  </si>
  <si>
    <t>SACT 10.2.17</t>
  </si>
  <si>
    <t>SACT 10.2.18</t>
  </si>
  <si>
    <t>SACT 10.3.1</t>
  </si>
  <si>
    <t>SACT 10.3.2</t>
  </si>
  <si>
    <t>SACT 10.3.3</t>
  </si>
  <si>
    <t>SACT 10.3.4</t>
  </si>
  <si>
    <t>SACT 10.4.1</t>
  </si>
  <si>
    <t>SACT 10.4.2</t>
  </si>
  <si>
    <t>SACT 10.4.3</t>
  </si>
  <si>
    <t>SACT 10.4.4</t>
  </si>
  <si>
    <t>SACT 10.5.1</t>
  </si>
  <si>
    <t>SACT 10.5.2</t>
  </si>
  <si>
    <t>SACT 10.5.3</t>
  </si>
  <si>
    <t>SACT 10.5.4</t>
  </si>
  <si>
    <t>SACT 10.5.5</t>
  </si>
  <si>
    <t>SACT 10.6.1</t>
  </si>
  <si>
    <t>SACT 10.6.2</t>
  </si>
  <si>
    <t>SACT 10.6.3</t>
  </si>
  <si>
    <t>SACT 10.7.1</t>
  </si>
  <si>
    <t>SACT 11.1.1</t>
  </si>
  <si>
    <t>SACT 11.1.2</t>
  </si>
  <si>
    <t>SACT 11.2.1</t>
  </si>
  <si>
    <t>SACT 11.3.1</t>
  </si>
  <si>
    <t>SACT 11.3.2</t>
  </si>
  <si>
    <t>SACT 11.3.3</t>
  </si>
  <si>
    <t>ACT 1.1</t>
  </si>
  <si>
    <t>ACT 1.2</t>
  </si>
  <si>
    <t>ACT 1.3</t>
  </si>
  <si>
    <t>ACT 1.4</t>
  </si>
  <si>
    <t>ACT 1.5</t>
  </si>
  <si>
    <t>ACT 2.1</t>
  </si>
  <si>
    <t>ACT 2.2</t>
  </si>
  <si>
    <t>ACT 2.3</t>
  </si>
  <si>
    <t>ACT 2.4</t>
  </si>
  <si>
    <t>ACT 2.5</t>
  </si>
  <si>
    <t>ACT 2.6</t>
  </si>
  <si>
    <t>ACT 3.1</t>
  </si>
  <si>
    <t>ACT 3.2</t>
  </si>
  <si>
    <t>ACT 3.3</t>
  </si>
  <si>
    <t>ACT 4.1</t>
  </si>
  <si>
    <t>ACT 4.2</t>
  </si>
  <si>
    <t>ACT 4.3</t>
  </si>
  <si>
    <t>ACT 4.4</t>
  </si>
  <si>
    <t>ACT 4.5</t>
  </si>
  <si>
    <t>ACT 5.1</t>
  </si>
  <si>
    <t>ACT 5.2</t>
  </si>
  <si>
    <t>ACT 5.3</t>
  </si>
  <si>
    <t>ACT 5.4</t>
  </si>
  <si>
    <t>ACT 5.5</t>
  </si>
  <si>
    <t>ACT 5.6</t>
  </si>
  <si>
    <t>ACT 6.1</t>
  </si>
  <si>
    <t>ACT 6.2</t>
  </si>
  <si>
    <t>ACT 6.3</t>
  </si>
  <si>
    <t>ACT 6.4</t>
  </si>
  <si>
    <t>ACT 6.5</t>
  </si>
  <si>
    <t>ACT 7.1</t>
  </si>
  <si>
    <t>ACT 7.2</t>
  </si>
  <si>
    <t>ACT 7.3</t>
  </si>
  <si>
    <t>ACT 7.4</t>
  </si>
  <si>
    <t>ACT 7.5</t>
  </si>
  <si>
    <t>ACT 8.1</t>
  </si>
  <si>
    <t>ACT 8.2</t>
  </si>
  <si>
    <t>ACT 8.3</t>
  </si>
  <si>
    <t>ACT 8.4</t>
  </si>
  <si>
    <t>ACT 8.5</t>
  </si>
  <si>
    <t>ACT 8.6</t>
  </si>
  <si>
    <t>ACT 9.1</t>
  </si>
  <si>
    <t>ACT 9.2</t>
  </si>
  <si>
    <t>ACT 9.3</t>
  </si>
  <si>
    <t>ACT 10.1</t>
  </si>
  <si>
    <t>ACT 10.2</t>
  </si>
  <si>
    <t>ACT 10.3</t>
  </si>
  <si>
    <t>ACT 10.4</t>
  </si>
  <si>
    <t>ACT 10.5</t>
  </si>
  <si>
    <t>ACT 10.6</t>
  </si>
  <si>
    <t>ACT 10.7</t>
  </si>
  <si>
    <t>ACT 11.1</t>
  </si>
  <si>
    <t>ACT 11.2</t>
  </si>
  <si>
    <t>ACT 11.3</t>
  </si>
  <si>
    <t>PROG I</t>
  </si>
  <si>
    <t>PROG II</t>
  </si>
  <si>
    <t>PROG III</t>
  </si>
  <si>
    <t>PROG IV</t>
  </si>
  <si>
    <t>PROG V</t>
  </si>
  <si>
    <t>PROY 1</t>
  </si>
  <si>
    <t>PROY 2</t>
  </si>
  <si>
    <t>PROY 3</t>
  </si>
  <si>
    <t>PROY 4</t>
  </si>
  <si>
    <t>PROY 5</t>
  </si>
  <si>
    <t>PROY 6</t>
  </si>
  <si>
    <t>PROY 7</t>
  </si>
  <si>
    <t>PROY 8</t>
  </si>
  <si>
    <t>PROY 9</t>
  </si>
  <si>
    <t>PROY 10</t>
  </si>
  <si>
    <t>PROY 11</t>
  </si>
  <si>
    <t>COD</t>
  </si>
  <si>
    <t>Descripción</t>
  </si>
  <si>
    <t>Meta Financiera 2020</t>
  </si>
  <si>
    <t>Avance Financiero 2020</t>
  </si>
  <si>
    <t>Cumplimiento Financiero 2020</t>
  </si>
  <si>
    <t>Meta Financiera 2021</t>
  </si>
  <si>
    <t>Avance Financiero 2021</t>
  </si>
  <si>
    <t>Cumplimiento Financiero 2021</t>
  </si>
  <si>
    <t>Meta Financiera 2022</t>
  </si>
  <si>
    <t>Avance Financiero 2022</t>
  </si>
  <si>
    <t>Cumplimiento Financiero 2022</t>
  </si>
  <si>
    <t>Meta Financiera 2023</t>
  </si>
  <si>
    <t>Avance Financiero 2023</t>
  </si>
  <si>
    <t>Cumplimiento Financiero 2023</t>
  </si>
  <si>
    <t>Meta Financiera</t>
  </si>
  <si>
    <t>Avance Financiero</t>
  </si>
  <si>
    <t>Cumplimiento Financiero</t>
  </si>
  <si>
    <t>Esta subactividad en el marco del Plan de Acción 2020-2023, tiene como fin la formulación e implementación del modelo de administración, para la vigencia 2021 tienen como meta el 70% acumulado, el cual tiene como línea base el avance logrado en el 2021 del 50%, reportándose en el año 2021 un cumplimiento del 20% adicional del indicador que se logró con  los aportes de Convenio 040-COV2010-182.</t>
  </si>
  <si>
    <t>En la actualidad la corporación cuenta con 19 áreas protegidas, de las cuales 13 presentan el instrumento de plan de manejo como una de las estrategias para administrar las áreas protegidas, la corporación implementa la estrategia de guardabosques, las principales acciones que ejecutan los Guardabosques son: Desarrollar las actividades necesarias para la conservación, manejo y administración de las áreas protegidas, las fuentes abastecedoras de acueductos y ecosistemas estratégicos en la jurisdicción de Corantioquia. A través de recorridos en campo para realizar el control y seguimiento, generando procesos educativo-ambientales que permitan la apropiación de las áreas protegías, seguimiento a los valores objeto de conservación y reporte a posibles eventos naturales o antrópicos  (34 municipios 71 Guardabosques).</t>
  </si>
  <si>
    <t>A través de la ejecución del convenio 040-COV2005-15 mediante el cual se realiza la Ejecución de acciones enmarcadas en los planes de manejo de las áreas protegidas, fuentes abastecedoras de acueductos y ecosistemas estratégicos por medio de la estrategia de guardabosques apoyada en procesos de apropiación social basados en la estrategia del territorio de la zona de vida en la jurisdicción de la corporación.</t>
  </si>
  <si>
    <t xml:space="preserve">Este indicador depende del reporte del IDEAM quien a la fecha no ha aportado el reporte de deforestación </t>
  </si>
  <si>
    <t xml:space="preserve">En la vigencia 2021 se realizó la elaboración del marco político y normativo para fortalecer la participación de los pueblos étnicos en la construcción del Modelo de Administración de áreas protegidas y otras estrategias de conservación. De igual forma, se realizó la focalización de actores étnicos y caracterización mediante el diligenciamiento de fichas, el análisis de información y elaboración de cartografía referente a las áreas que son o serán protegidas desde el gobierno propio y que aportan a la conectividad de ecosistemas estratégicos. en el marco de los convenios número 040-COV2010-182 y 040-COV2010-214 se vienen desarrollando acciones de información, capacitación y diálogo a escala local, municipal, zonal o territorial y jurisdiccional para la apropiación de áreas protegidas y la corresponsabilidad en la conservación con comunidades indígenas del pueblo senú, embera chamí y embera eyábida; y con comunidades afrocolombianas. De manera directa, por medio de los grupos internos de Educación Ambiental y Participación, y Areas Protegidas de las Subdirecciones de Participación y Cultura Ambiental y Ecosistemas, respectivamente,  se implementó una estrategia de participación basada en el reconocimiento y apropiación de los planes de manejo de áreas protegidas priorizadas en la jurisdicción de CORANTIOQUIA, y la aplicasción del Modelo de Particiapción con Enfoque Diferencial GOTA, cuya sistematización fue realizada a través del convenio 040-COV2108-62 suscrito entre CORANTIOQUIA y el Instituto de Estudios Regionales INER de la Universidad de Antioquia.
  </t>
  </si>
  <si>
    <t xml:space="preserve">Las áreas protegidas declaradas por la Corporación al tercer trimestre de 2021, cuentan con estrategias de apropiación sociocultural basadas en las siguientes herramientas y procesos:
1. Los Guardabosques y la Escuela de Guardabosques de Antioquia que vincula a los actores locales seleccionados y formados como guardabosques para la gestión del conocimiento, la educación, el control y seguimiento y el aporte al modelo de administración de las áreas protegidas.
2. El desarrollo de un proceso de educación propia para el fortalecimiento de capacidades en las autoridades indígenas, líderes y grupos representativos, a través del diseño e implementación de un modelo integral para contribuir a los procesos de restauración, reforestación, recuperación y rehabilitación ecológica en Cristiania y Dojuru, que hace parte de la Reserva Forestal Protectora Regional Farallones del Citará. 
3. Se dió inicio a la sistematización de la participación social y ciudadana en las acciones de actualización de Planes de Manejo Ambiental de tres áreas protegidas: DMI Divisoria Valle De Aburra Rio Cauca, DMI Sistema De Páramos Altoandinos De Noroccidente Medio Antioqueño, DMI Cuchilla Jardín Támesis con actores campesinos, sector productivo, propietarios, organizaciones socioambientales, administraciones municipales, Juntas de Acción Comunal, entre otros, para con ello aportar a la identificación y fortalecimiento de estrategias de apropiación propias según los contextos y realidades del área protegida y la relación con los actores sociales,  mediante convenio 040-COV2108-62 suscrito con el Instituto de Estudios Regionales –INER- de la Universidad de Antioquia.
5. Acompañamiento y fortalecimiento de la formulación participativa de los Planes de Manejo los DRMI Ciénagas Chiqueros y Barbacoas en articulación con la Fundación Natura. Las Estretegias de apropiación social buscan por un lado garantizar la administración efectiva de las áreas protegidas, por otro aumentar los niveles de colaboración y corresponsabilidad de las comunidades y actores locales en la adopción y segimiento a los planes y medidas de manejo, y gestionar los conflictos socioambientales.
6. Se lanzó la convocatoria "Olimpiadas Ambientales Territorios de Vida" que busca reconocer y fortalecer la educación ambiental como herramienta para reconocer y apropiar las áreas protegidas entre las comunidades locales, a la cual se presentaron 25 Instituciones educativas con diferentes propuestas de educación, investigación y divulgación de conocimientos sobre las áreas protegidas de la jurisdicción.
</t>
  </si>
  <si>
    <t>En el marco del convenio firmado entre la Gobernación de Antioquia, EPM, Corantioquia y RIA, se efectuó el establecimiento forestal bajo sistemas forestales mixtos de 420 hectáreas principalmente en municipio del bajo cauca como El Bagre predio La Lucia 120 hectáreas, Resguardo Indígena Pablo Muera en el municipio de Zaragoza con 78 hectáreas y El predio Caucayá en el municipio de Tarazá un total de 51.5 hectáreas, entre otros.
Por otro lado, bajo diferentes jornadas de siembra en los municipio de Maceo, Nechí, Zaragoza y El Bagre, se apunta a generar procesos de restauración a zonas degradadas por diferentes activiades, logrando así la siembra de 646683 árboles lo que equivales a 1293,36 hectáreas.</t>
  </si>
  <si>
    <t>Esta subactividad 2.3.1. busca fomentar la conectividad ecosistémica, mediante actividades concretas que propicien la conectividad ecosistémica, en este orden de ideas atraves del Convenio Interadministrativo 040-COV2105-15 de  que incluyó en sus alcances la contratación de guardabosques en los municipios de Ituango con 2 guardabosques, Campamento con 2 guardabosques, Barbosa con 1 guardabosque para corredores estratégicos, Angostura con 2 guardabosques y Cisneros con 1 guardabosque; se adelantaron acciones correspondiente a la recorridos de control y vigilancia de los corredores de conectividad establecidos</t>
  </si>
  <si>
    <t>Teniendo en cuenta la necesidad de actualización del instrumento en el marco de lo lineamientos establecidos por el Ministerio de Medio Ambiente y Desarrollo Sostenible, en los Lineamientos y Guía para la Ordenación Forestal en Colombia, la corporación mediante acuerdo No. 180-ACU2011-624 suspende de  manera temporal la entrada en vigencia del acuerdo 180-ACU2012-597 dl 17 de diciembre de 2020 que adopta el Plan de Ordenación Forestal Integral y Sostenible en la Jurisdicción de la Corporación Autónoma Regional del Centro de Antioquia- CORANTIOQUIA.</t>
  </si>
  <si>
    <t>Se acompañaron dos actores: Juntas de Acción Comunal y técnicos de las Alcaldías Municipales, representados principalmente por los técnicos de las Umatas o Secretarías de Agricultura. Esto se hizo mediante encuentros educativos donde se fortalecieron las capacidades técnicas o productivas, ambientales y sociales o comunitarias a través de la implementación de Bioviveros Counitarios.  
En 2021 se tienen 15 convenios solidarios y en ejecución, acompañados directamente por la Subdirección.  Y con 17 organizaciones que se vienen fortaleciendo desde 2020, se tiene un total de 32 Juntas de Acción Comunitarias de 31 municipios de la Jurisdicción de Corantioquia que se acompañan para fortalecer sus capacidades de gestión corrresponsable de conectividad ecológica. Cada uno de los 15 convenios aportará la siembra de 30.000 plantas nativas; Actualmente se llevan 2000 sembradas de los convenios de este año y más de 5000 plantas sembradas con los Bioviveros del año 2020.</t>
  </si>
  <si>
    <t xml:space="preserve">Para el año 2021 se continuó con el proceso de formulación del POMCA Directos Río Cauca entre Río San Juan -  río Ituango (código 2621-01), Contrato 110-CNT2010-138. Teniéndose a fecha de corte del 31 de diciembre de 2021 un valor del indicador del 68%, para este proyecto; representado esto en un cumplimiento del 100% de las actividades previas, 100% de la fase de Aprestamiento, 98.50% de la fase Diagnóstico y 15% de la fase de Prospectiva y Zonificación Ambiental.
Por otro lado, se proyectó avanzar para esta misma vigencia en la formulación de los POMCA de los ríos San Bartolo y otros directos al Magdalena Medio (código 2310) y Río Guadalupe y Medio Porce (código 2701-03). 
A fecha de corte del 31 de diciembre de 2021, se tiene que el proyecto de formulación del POMCA San Bartolo y otros directos al Magdalena Medio (código 2310), fue adjudicado mediante concurso de méritos abierto al CONSORCIO POMCA MAGDALENA MEDIO (contrato 110-CNT2107-105). Este proceso cuenta con acta de inicio 110-ACT2108-3584 del 04 de agosto de 2021 y a la fecha, se encuentra surtiendo la fase de aprestamiento y diagnóstico. Se anota que, este proyecto cuenta con una interventoría externa a cargo de CONESTUDIOS S.A.S. (contrato 110-CNT2107-106).
Lo antes descrito, representa un avance del indicador para dicho proyecto del 24%, correspondiente al cumplimiento del 100% de la etapa de actividades previas y el 48.8% de la fase de Aprestamiento. 
En relación al proyecto de formulación del POMCA del Río Guadalupe y Medio Porce, se tiene un avance del 80% de las actividades previas, representado esto con la aprobación de dicho proceso por parte del Comité Directivo de Contratación No. 61 sesión 1 presencial ordinaria del 22/10/2021, como por el Comité de Dirección del 23/10/2021. A la fecha, se encuentra surtiéndose en la plataforma Secop II el concurso de méritos 110-CM2111-9 asociado a la contratación de este objeto, así como su interventoría (110-CM2111-10). Especificamente, el Concurso de Méritos 110-CM2111-10 fue declarado desierto mediante Resolución 110-RES2112-9148 del 24 de diciembre de 2021.
En relación, al avance en el rezago del año 2020 (90%), se indica que este fue surtido en su totalidad, toda vez que, dicho valor se encontraba sujeto al cumplimiento del 100% de las fases de actividades previas y aprestamiento del proyecto de formulación del POMCA Directos Río Cauca entre Río San Juan río Ituango (mi). Este porcentaje fue alcanzado para cada una de las fases antes mencionadas durante el año 2021. 
</t>
  </si>
  <si>
    <t xml:space="preserve">En la vigencia 2021, se hicieron distintos encuentros de participación durante la formulación del POMCA San Juan Ituango y los (5) PORH en formulación, con lo cual se dio continuidad al proceso de fortalecimiento de las capacidades de diferentes actores en instrumentos de planificación del patrimonio hídrico, donde participaron representantes de las Juntas de Acción Comunal (JAC) y las Juntas Administradoras de Acueductos Rurales (JAAR).
Adicionalmente, con el convenio No. 040-COV2108-62 suscrito entre Corantioquia y el INER se logra fortalecer las JAC y JAAR de (13) municipios: Yolombó, Yalí, Vegachí, Maceo, Amalfi, Puerto Berrío, Yondó, Puerto Nare, Remedios, Carolina del Príncipe, Gómez Plata, Guadalupe y Santa Rosa de Osos. Lo anterior, para brindarles información que permita  su participación en la formulación de los POMCA de las cuencas hidrográfica del río San Bartolo y otros directos al Magdalena Medio (código 2310) y río Guadalupe y Medio Porce (código NSS 2701-03). </t>
  </si>
  <si>
    <t>El proceso de Gobernanza del agua 2020-2021 se ejecutan acciones relacionadas con los determinantes ambientales, fortalecimiento, apoyo a comunidades y consejos de cuenca en 4 cuencas ordenadas</t>
  </si>
  <si>
    <t>Dentro del proyecto Piragua Étnico se realiza el seguimiento a los acuerdos protocolizados con estas comunidades.
Con el programa Piragua se realizó la actualización de los indicadores de oferta del Estudio Regional del Agua para el año 2021, específicamente los variables de: Precipitación, Evapotranspiración, Temperatura, Escorrentía Superficial, Oferta Hídrica total disponible, Índice del Uso del Agua e Índice de Aridez.
Con el cumplimiento de la  subactividad 4.4.1 Instalación de pozos sépticos, se está dando cumplimiento en la implementación de los 18 PORH adoptados.</t>
  </si>
  <si>
    <t>Con la ejecución programa Piragua (Actividad 9 del convenio  040-COV2106-23), se ejecutó para el año 2021, el monitoreo de fuentes subterráneas con el fin de contar con información primaria de los sistemas acuíferos de Bajo Cauca, Magdalena Medio, Occidente antioqueño, Suroeste y Aburrá sur. También se llevó a cabo la jornada de limpieza en pozos y aljibes en comunidades étnicas. Se orientó a las comunidades que hacen parte del programa que se encuentran ubicadas en las subregiones: Bajo Cauca, Magdalena Medio y Occidente Antioqueño sobre las restricciones de prácticas y/o actividades en los perímetros de protección definidos, y sobre las medidas de protección necesarias en cuanto a infraestructura. Por último, se llevaron a cabo socializaciones con las administraciones municipales y las oficinas territoriales sobre la importancia de la implementación de los PMAA y el uso de los modelos numéricos, también se realizaron pruebas de bombeo en todos los sistemas acuíferos para conocer su oferta</t>
  </si>
  <si>
    <t xml:space="preserve"> Para la vigencia 2021 se contaba con una línea base de 31 PSMV aprobados, de los cuales, se logró realizar con ciclo completo (actuación técnico-jurídica), el 100% de los PSMV vigentes.</t>
  </si>
  <si>
    <t xml:space="preserve">Se logra el cumplimineto del 100% de la meta del indicador, donde se logró realizar seguimiento a 239 PUEAAs. La mayor parte de los PUEAAs aprobados con control y seguimiento para la vigencia 2021, se concentran en las oficinas territoriales de Cartáma (32%), Citará (23%) y Aburrá Sur (20%), en un menor porcentaje encontramos PUEAA aprobados en oficias territoriales de Aburrá norte (9%), Hevéxicos (6%), Tahamíes (6%) y Panzenú y Zenufaná (2%).   </t>
  </si>
  <si>
    <t>Solo tenía meta para el 2020. Se ejecutó el 100% en el año 2020.</t>
  </si>
  <si>
    <t xml:space="preserve">Considerando lo establecido en la guía técnica de acotamiento de las rondas hídricas, se estableció que la fase 0 del proceso incluyera únicamente las acciones preliminares para el acotamiento de rondas hídricas, y en este sentido, en los alcances técnicos del Contrato 110-CNT2009-127, se estableció que como punto de partida se debía considerar la información oficial de cuerpos de agua lóticos (indiferente si son permanentes, estacionales o efímeros) y lénticos a escala de trabajo, como mínimo en una escala de 1:25000 dentro la respectiva subzona hidrográfica o nivel subsiguiente de la zonificación hidrográfica nacional, y que la red de drenaje se debía también estructurar hasta el nivel que sea identificable en la escala de trabajo, teniendo en cuenta los casos particulares que surjan en el proceso de priorización.Es por ello que, como acciones preliminares para el acotamiento de las rondas hídricas, Corantioquia valida la selección de 50 corrientes hídricas identificadas y sujetas a acotamiento a partir de la información suministrada por la Gobernación de Antioquia en el documento “EVALUACIÓN DE LA SUSCEPTIBILIDAD, VULNERABILIDAD Y RIESGO ANTE AVENIDAS TORRENCIALES EN EL DEPARTAMENTO DE ANTIOQUIA Y DEFINIR UMBRALES CRÍTICOS DE LLUVIA PARA UN SISTEMA DE ALERTA TEMPRANA”. </t>
  </si>
  <si>
    <t xml:space="preserve">Desde los procesos de educación ambiental, participación y gestión de la Diversidad Cultural, se ha construido y puesto en marcha esta estrategia para robustecer la capacidad de los actores de gestionar el conocimiento social hacia la ordenación y ocupación sostenible del territorio, en un marco de gobernanza territorial y corresponsabilidad.   Mediante el Convenio 040-COV2108-62 se realizó proceso formativo (diplomado) en apropiación de la planificación ambiental del territorio con énfasis en investigación participativa en Planificación Ambiental y Ordenamiento Ambiental Territorial”. Este proceso formativo buscó apropiar a los actores priorizados en la “Gestión del Conocimiento Social, y Apropiación de la Planificación Ambiental del Territorio”.  La ruta de formación debe estar guiada por el modelo de Participación GOTA “Gobernanza Territorial Ambiental para la participación ciudadana”. Se graduaran 35 actores en Participación y Gestión del Conocimiento Social para la Planificación Ambiental de 13 municipios: Montebello, Puerto Nare, Zaragoza, Anorí, Ituango; Belmira, Santa Rosa de Osos, Támesis, Medellín, Briceño, Girardota, Santa Bárbara, Cáceres. También se realizó  5 apoyos desde la Subdirección de Participación y Cultura Ambiental a la revisión de los instrumentos de planificación territorial en temáticas de participación, diversidad cultural y espacio público, para el EOT de Carolina del Príncipe, el EOT Buriticá, PBOT de Girardota y el EOT de Angostura.  Se realizó acompañamiento en Formación en  Gestión del Conocimiento Social, y apropiación de la Planificación Ambiental del Territorio al Concejo Municipal de Amaga y Caramanta al CIDEAM.  Se acompañó y participó en la Mesa de Articulación de Instrumentos de Planificación Ambiental - MAPA.  se apoya en la revisión y ajuste del Documento de asuntos y determinantes ambientales para el Ordenamiento Territorial de la Jurisdicción de Corantioquia. 
 </t>
  </si>
  <si>
    <t xml:space="preserve">Se realizaron asesorías a total de sesenta y cinco (65) municipios:  
mediante reuniones virtuales  y presenciales de forma general y con temáticas específicas, para la presentación por parte de los municipios de los avances en la revisión y ajustes de los POT, lo anterior, a Veintinueve (29) municipios (Santa Rosa de Osos, Segovia, Venecia, Ebéjico, Buriticá, Yarumal, Betulia, Puerto Berrio, Armenia, Carolina del Príncipe, Yalí, Itagüí, La Estrella, Amagá, Girardota, Liborina, Olaya, Amalfi, Sopetrán, Caldas, Támesis, Fredonia, Betania, Montebello, La Pintada, Tarso, Salgar, Copacabana y Briceño) estas asesorías se realizaron con la participación de los funcionarios de la Gobernación de Antioquia, Municipios, equipo consultor de los municipios y CORANTIOQUIA.  Para el caso de los municipios del Valle de Aburrá asesoría conjunta con el Área Metropolitana del Valle de Aburrá - AMVA.
En el tema de las densidades máximas de vivienda rural, se validó el modelo construido en el 2016-2017, para ocho (8) municipios: El Bagre, Nechí, Tarazá, Cáceres, Zaragoza, Caucasia y Valdivia, para el municipio de Medellín., Información que se entregó en reuniones realizadas con los municipios en el año 2021.
Conjuntamente con la Gobernación de Antioquia, para la vigencia 2021, se realizó una matriz de los municipios de la jurisdicción de CORANTIOQUIA, en la cual se esboza, entre otros aspectos: el estado actual de los POT, la solicitud por parte de los municipios en el acompañamiento para la revisión y ajuste de los mismos, municipios apoyados en la realización de estudios para la Gestión del Riesgo y las entidades interesadas en su cofinanciación. 
Se realizó el segundo y tercer encuentro “Hacia un modelo de ocupación Regional sostenible” dirigido a los alcaldes, secretarios de planeación, concejos municipales y consejos territoriales de planeación de los municipios de la jurisdicción. Asistieron 42 y 43 municipios respectivamente para cada uno de los encuentros.
La jornada del segundo encuentro realizada el 22 de junio, contó con el apoyo de los Ministerios de Ambiente y Desarrollo Sostenible; Ministerio de Vivienda y Desarrollo Territorial, la UPRA (Unidad de Planificación Rural Agropecuaria) y el IGAC (Instituto Geográfico Agustín Codazzi).
Se realizó mesa técnica entre el IGAC, Gobernación de Antioquia y CORANTIOQUIA, para impulsar la entrega por parte de los municipios de la información relacionada con los POT vigentes para el Sistema de Información Geográfico para el Ordenamiento Territorial -SIGOT.
</t>
  </si>
  <si>
    <t xml:space="preserve">Definición línea base: Para el desarrollo de esta subactividad se trabajará con los esquemas asociativos Área Metropolitana y con las provincias definidas para la Jurisdicción de Corantioquia: 1. Provincia Cartama (Caramanta, Fredonia, Jericó, La Pintada, Montebello, Pueblo Rico, Santa Bárbara, Támesis, Tarso, Valparaíso y Venecia). Ordenanza No. 054 de 2016. 2. Provincia San Juan (Andes, Betania, Ciudad Bolívar, Hispania, Jardín y Salgar). Ordenanza 05 de 2018. 3. Provincia penderisco - Sinifaná (Anzá, Caicedo, Amagá, Angelópolis, Betulia Concorida, Titiribí y Urrao). Ordenanza 04 de 2018. 4. Provincia Minero -agroecológica (Vegachí, Yalí, Yolombó, Remedios y Segovia). Ordenanza 30 de 2019. 
Priorización año 2021: Mediante reuniones realizadas conjuntamente, y con la información aportada por la Gobernación de Antioquia, se realizó un análisis del estado actual de cada una de las provincias y los municipios que la conforman y se priorizó la Provincia Cartama y el esquema asociativo Área Metropolitana del Valle de Aburrá-AMVA, para la vigencia 2021. 
Gestión para la formulación de planes de acción ambiental de orden regional o provincial que contienen el escenario de sostenibilidad: Se realizó el cruce de las determinantes ambientales que le aplica a todos los esquemas asociativos. Así mismo la preparación de la información, invitaciones, E-card y otras actividades para los encuentros realizados en los meses de octubre y noviembre, a los cuales asistieron los municipios que hacen parte de los dos (2) esquemas asociativos priorizados (Provincia Cartama y Área Metropolitana del Valle de Aburrá - AMVA). Convoca Gobernación de Antioquia y CORANTIOQUIA, con el apoyo del AMVA.
</t>
  </si>
  <si>
    <t xml:space="preserve">En el periodo, se realizaron siete (7) procesos de concertación de los asuntos exclusivamente ambientales, con seis (6) municipios de la jurisdicción, verificando la adecuada incorporación de las determinantes y asuntos ambientales y el escenario de sostenibilidad regional del PGAR, aunado con el trabajo realizado en el Modelo de Ocupación Regional Sostenible durante el año 2020: Titiribí, Carolina del Príncipe, Angostura, Girardota, Buriticá y Segovia.  CONCERTADOS: Titiribí, Segovia y Carolina del Príncipe
</t>
  </si>
  <si>
    <t xml:space="preserve">Con el fin de realizar seguimiento y monitoreo a los POT concertados con la Corporación se realizó la verificación a los POT de seis (6) municipios que finalizaron la etapa de adopción de los POT (Guadalupe, Cisneros, San Jerónimo, Hispania, Yolombó y Entrerrios), el municipio hace la entrega de la información adoptada. Actualmente, se avanzó en el mes de diciembre en la verificación de Titiribí, que aportaron la información en el mes de septiembre de 2021.  
Se elaboró un protocolo con el paso a paso de las tareas a desarrollar y a partir de la entrega del POT adoptado por parte del municipio, para la verificación con relación a lo concertado.
</t>
  </si>
  <si>
    <t xml:space="preserve">El año pasado fueron armonizados 4 PORH (Ité, Anorí, Taraza y San Andrés) y 3 PMAP (Bajo Cauca, Magdalena medio, PMAA Occidente) los cuales han sido articulados con el Plan de acción y PGAR de la Corporación. En el primer semestre de este año, se avanzó en la armonización de 7 instrumentos de planificación: PMAA aburra, PMAP DRMI Cacica Noria, PMAP DRMI Cuchilla Cerro Plateado Alto de San José, PMAP DRMI Cuchilla Jardín Támesis, PMAP DRMI Nubes Trocha Capota, PMAP DRMI Divisoria Valle de Aburrá - Río Cauca y PMAP DRMI Ríos Barroso y San Juan, avanzado así en un 74% de la meta de este año. Durante el tercer trimestre se realizó la articulación de 3 POMCA (ABURRÁ, AMAGÁ y ARMA) para un porcentaje de cumplimiento del 89% de la meta de este año.  </t>
  </si>
  <si>
    <t xml:space="preserve">El año pasado se realizó la articulación del PGAR y el PA de 3 corporaciones con el Plan de acción y el PGAR de CORANTIOQUIA. En este año, se avanzó en la articulación del plan de acción y PGAR de la CARDER, CODECHOCO y la CAS, con esta articulación se logra avanzar en un 100% de la meta del indicador para este año que corresponde a 50%. </t>
  </si>
  <si>
    <t xml:space="preserve">Se Implementaron 3 estudios mediante la concertación de los EOT de los municipios de Titiribí, Segovia y Carolina del Príncipe, se realizó el estudio Básico de Amenazas de Montebello y  mediante Resolución 040-RES2106-3217 del 02 junio de 2021, del POMCA del río San Juan -código 2619-, se realizaron los estudios de amenaza a escala 1:25.000 para los municipios de Andes, Ciudad Bolívar, Jardín, Betania e Hispania. </t>
  </si>
  <si>
    <t xml:space="preserve">Se actualizaron los Planes Municipales de Gestión del Riesgo (PMGRD y la Estrategia Municipal de respuesta a Emergencias (EMRE) de los municipios de Ituango, Barbosa, Salgar, Buriticá, Titiribí, Fredonia y Támesis y se incorporó al PMGRD el Cambio climático como un escenario de riesgo. </t>
  </si>
  <si>
    <t>La ejecución de medidas de gestión del riesgo, adaptación y mitigación de cambio climático en articulación con entidades territoriales en coordinación con los PIGCCS se realizó en los 80 municipios de la jurisdicción corporativa.</t>
  </si>
  <si>
    <t xml:space="preserve">El indicador se cumplió a partir de lossiguientes procesos:
Se culminó la ejecución del Contrato 140-CNT2010-144, en el marco del cual, se realizó un proceso piloto de creación y dinamización de La Red Mujeres Tierra y Vida, con la construcción de nodos de cambio climático liderados por mujeres en 13 municipios priorizados, donde participaron 166 mujeres, dentro de las principales conclusiones de este ejercicio piloto, se destaca el papel de las mujeres en la comprensión de los cambios y la capacidad de reconstruir la memoria del paisaje y de las formas de respuesta social frente a los cambios, hallándose en ellas una capacidad de adaptación y resiliencia que les permite ser agentes dinamizadoras de cambio y adaptación en sus comunidades y territorios. 
Convenio 040-COV2108-82 que tiene como propósito aunar esfuerzos entre CORANTIOQUIA y la Oficina de las Naciones Unidas Contra la Droga y el Delito - UNODC, en la implementación de estrategias de desarrollo alternativo con enfoque de género que contribuyan a la adaptación al cambio climático y al fortalecimiento y transformación de las condiciones de vida de las mujeres en la jurisdicción de CORANTIOQUIA en los territorios seleccionados para ser intervenidos, entre ellos los municipios de Barbosa, Medellín, Amaga, Caldas, Heliconia, Titiribí, Fredonia, Jericó, Montebello, Támesis, Venecia, Andes, Betulia, Concordia, Salgar, Anzá, Buriticá, Caicedo, Ebéjico, Santa Fé de Antioquia, Cáceres, Caucasia, El Bagre, Nechí, Zaragoza, Anorí, Belmira, Carolina del Príncipe, Don Matías, Gómez Plata, Guadalupe, Ituango, Santa Rosa de Osos, San Andrés de Cuerquia, Cisneros, Puerto Berrio, Remedios, Segovia, Yolombó, Yondó. En 2021, se inició con la estructuración de un diploma para fortalecer y ampliar la red a 280 mujeres, 7 por municipio, a partir de la experiencia del proceso piloto y con la integración de la metodología de la UNODC. 
En desarrollo del Proceso Educativo Ambiental Hogares Ecológicos, se revisaron y actualizaron los lineamientos pedagógicos para fortalecer la incorporación de conocimiento y espacios de diálogo acerca del cambio climático y sus posibles efectos en los sistemas de agricultura familiar y comunitaria, del mismo modo, se orientó al equipo técnico que hace parte del Convenio 040-COV2106-35 celebrado con el Programa Mundial de Alimentos, para el fortalecimiento de Hogares Ecológicos, adoptar medidas de adaptación basada en ecosistemas para fortalecer las prácticas sostenibles en los sistemas productivos familiares y el manejo agroecológico de fincas, predios y parcelas, basados en diagnósticos y aplicación participativa de indicadores de sustentabilidad que permiten identificar posibles riesgos a escala veredal y las medidas de adaptación pertinentes. En este proceso educativo participan 1150 Hogares Ecológicos, de los cuales 500 Hogares son nuevos y 650 de fortalecimiento en 65 veredas, en más de 50 municipios, principalmente comunidades campesinas, étnicas, rurales y urbanas en la Jurisdicción de Corantioquia. 
De igual manera, el proceso educativo desarrollado para la formación de comunidades Guardaciénagas en convenios 040-COV1906-133 con EPM y 040-COV1906-187 con la Universidad de Antioquia, apropió la estrategia de reconocimiento de la memoria adaptativa para entender los cambios en los sistemas cenagosos, y desde allí construir con las comunidades medidas de manejo de humedales que permitan avanzar en la mitigación y en la adaptación de las comunidades. La metodología del proceso fue ajustada durante el primer semestre de 2021, para garantizar la transversalidad del enfoque de adaptación y se avanzó en el proceso de sistematización que permita su seguimiento y evaluación. 
De manera directa, la Corporación construyó la Estrategia “ECOESCUELAS: construyendo resiliencia desde las comunidades educativas” como proceso que integra la infraestructura de la escuela con los procedimientos, interacciones y experiencias de la comunidad educativa, buscando con ello recuperar el territorio como escenario educativo por excelencia. En este sentido, la Escuela facilitará la comprensión del territorio, la experimentación, el aprendizaje e integración de conocimientos, la participación y desarrollo de capacidades y habilidades para adaptarse mejor a los ecosistemas y a sus dinámicas, aportando con ello a la construcción de estilos de vida, relaciones y desarrollo más armónicos. En 2021, se identificaron 32 y caracterizaron 23 instituciones y centros educativos urbanos y rurales en igual número de municipios, que fundamentados en los PRAE recibirán acompañamiento integral por parte de CORANTIOQUIA, destacando que serán epicentro de la adopción de medidas y tecnologías para la adaptación y la sostenibilidad, que servirán de modelo y de escenario educativo con proyección territorial y comunitaria, entre ellas las siguientes: instalación de sistemas de energía solar fotovoltaica (según pertinencia y viabilidad técnica, social y económica), instalación de composteras y puntos de separación de residuos, sistemas de tratamiento de aguas residuales, sistemas de captación y almacenamiento de agua lluvia, huertas agrobiodiversas, arborización, biovivero, pérgolas o aulas ambientales abiertas e inclusivas para la comunidad educativa. El proceso educativo que acompaña la Ecoescuela está basado en la Política Nacional de Educación Ambiental y en la educación para la adaptación al cambio climático y gestión del riesgo según los escenarios global, del país y los planes regionales de cambio y climático y gestión del riesgo. 
De conformidad con el indicador y la meta proyectada para el año 2021, esta subactividad cuenta con un avance del 23,5%, por lo tanto presenta un porcentaje de cumplimiento del 100%. </t>
  </si>
  <si>
    <t xml:space="preserve">Se realizó la ejecución de 41 medidas de adaptación, mitigación y mitigación-adaptación Contempladas en el Plan Regional para el Cambio Climático de CORANTIOQUIA implementadas con un porcentaje de ejecución mayor al 35% y cuya implementación es responsabilidad directa de la Corporación </t>
  </si>
  <si>
    <t xml:space="preserve">Se realizó la ejecución de 23 Medidas de Mitigación y mitigación-adaptación Contempladas en el Plan Regional para el Cambio Climático de CORANTIOQUIA implementadas con un porcentaje de ejecución mayor al 35% y cuya implementación es responsabilidad directa de la Corporación. </t>
  </si>
  <si>
    <t xml:space="preserve">El fortalecimiento de las prácticas de economía propia bajo los principios de la sostenibilidad, parte de apropiarse de los bienes y servicios ecosistémicos presentes en el territorio, como son los servicios de abastecimiento (suministro de alimentos, agua, de fibras, madera, entre otros) y/o servicios de regulación (regulación de la calidad de agua, fertilidad del suelo, control de las enfermedades y la polinización), y/o los servicios de apoyo y los servicios culturales, además de apropiarse del modelo de producción que contribuya al fortalecimiento de los mercados locales. Teniendo la anterior contextualización, se realizó acompañamiento al emprendimiento Awaite, el cual integra miembros de varias etnias de la comunidad indígena Zenú, entre ellas Campanario, Omagá, José de los Santos, Puerto Bélgica, Guarumo, Puerto Santo, El Manantial, Isla de la dulzura y el corregimiento de Jardín, en Cáceres, el cual tiene como materia prima base la palma de Caña Flecha (Gynerium sagittatun). Tambien,en la región Cártama, el resguardo indígena de La María, Marcelino Tascón, cuenta con un emprendimiento de producción panelera, en la que se encuentran vinculadas más de 16 familias del resguardo, donde se observó la disminución de especies productoras de mucilagos vegetales para la clarificación de la panela, por lo que se apoyó el establecimiento de un banco de producción de mucilago vegetal para la clarificación de la panela con el fin de mejorar la calidad de la panela y tener mayor aceptación en el mercado local. en el resguardo indígena de Cristiania Karmata Rua, se observa una gran vocación a la producción cafetera, donde apropiaron mejores técnicas disponibles y buenas prácticas ambientales en al menos 20 familias cafeteras del resguardo, asociadas con la valoración de subproductos de cosecha como la pulpa derivada del café y otros materiales residuales orgánicos resultantes de la parcela indígena, para la elaboración de una enmienda orgánica, como mejorador del contenido orgánico del suelo, y la apropiación de un sistema modular de tratamiento anaerobio SMTA, para disminuir la carga contaminante de las aguas mieles y contribuir a la disminución de olores y vectores. en el resguardo de La María Marcelino Tascón, se estableció un modelo agroforestal en 100 parcelas del resguardo, para que los excedentes productivos se transformen en bienes con valor agregado o se comercialicen como fruta fresca en el mercado local. </t>
  </si>
  <si>
    <t xml:space="preserve">Los sectores estratégicos priorizados en la política de P&amp;CS, son: Energético, Alimentos Organicos, Manufacturero, Pymes y Minero-arcillas rojas. La Corporación para motivar la Gestión Sostenible de los sectores económicos de su jurisdicción creo el reconocimiento “EL SELLO DE SOSTENIBILIDAD” el cual se constituye en una estrategia de reconocimiento ambiental a las organizaciones que en el marco de sus procesos productivos involucran buenas prácticas ambientales, y que van más allá del cumplimiento de la normativa ambiental vigente, disminuyendo significativamente el efecto sobre los recursos naturales, ocasionados directa o indirectamente por el proceso de manufactura del bien o prestación del servicio. Para la tercera versión 2021 se contó con la postulación de 50 empresas de diferentes sectores productivos y la postulación de 2 iniciativas étnicas. De las 52 organizaciones postuladas, 50 cumplieron con los requisitos que habilitan, entre ellas dos (2) iniciativas étnicas y han sido objeto de auditoría de verificación de requisitos calificables. La entrega de los reconocimientos se realizó el día 09 de diciembre de 2021, donde a las organizaciones y/o empresas productivas se otorgaron 22 reconocimientos. 
 </t>
  </si>
  <si>
    <t xml:space="preserve">En la vigencia 2021 fueron verificados 51 Negocios verdes potenciales, geográficamente estos negocios se encuentran ubicados en las Oficinas Territoriales Cártama, Zenufaná, Aburrá Norte y Panzenú, clasificados en las categorías Ecoproductos industriales, subcategoría aprovechamiento y valoración de residuos 10 negocios; Mercado de carbono, subcategoría mercado voluntario un negocio y de la categoría Bienes y servicios sostenibles provenientes de Recursos naturales, subcategorías de agrosistemas sostenibles 31 negocios y de la subcategoría biocomercio 9 negocios, donde se potencializa la actividad de turismo de naturaleza – ecoturismo. </t>
  </si>
  <si>
    <t xml:space="preserve">La corporación conforma un Comité para el impulso, acompañamiento y desarrollo de los Emprendimientos de Negocios Verdes y de los Negocios Verdes identificados de la Corporación Autónoma Regional del Centro de Antioquia, CORANTIOQUIA, el cual se institucionaliza en la Resolución 040-RES2106-3602. Se realizó la socialización del plan regional de negocios verdes en las oficinas territoriales de Zenufaná, Panzenú y Tahamíes, en los municipios de Caracolí, Puerto Nare, Vegachí, El Bagre, Caucasia y Donmatías. Se realizó la novena versión de Bioexpo, durante los días 18, 19 y 20 de noviembre de 2021, para promover los diferentes bienes y servicios  que producen los Negocios Verdes de la Nación, en este evento Corantioquia acompaño y propicio la participación de 11 negocios verdes en Bioexpo 2021 </t>
  </si>
  <si>
    <t xml:space="preserve">Con el propósito de promover el uso sostenible de todas las formas de energía alternativas, se implementó una unidad piloto de generación de energía fotovoltaica en la región Panzenú, que brinda oportunidades para el centro poblado de Santa Rosita y el plantel educativo del centro poblado en el municipio de Caucasia. 
El sistema energético instalado consta de un sistema solar con baterías de soporte con capacidad de 5,58 kWp, beneficiando a 80 familias del caserío del cual aproximadamente 485 personas que se abastecen del mismo. 
Durante el periodo comprendido en el año 2021, desde la subdirección ambiental se gestionó y dirigió diferentes estrategias en el marco de la promoción de energía alternativas en los diferentes municipios de la jurisdicción aplicando acciones de apoyo a las comunidades más vulnerables y en las zonas rurales con grandes falencias del servicio energético. Igualmente, Con el propósito de contar con una estrategia de promoción de uso de energía alternativa en la jurisdicción de Corantioquia, se instalaron 23 estaciones autónomas de carga de dispositivos móviles, en espacios públicos de 23 municipios de la jurisdicción. Además, fueron divulgados por los diferentes medios de comunicación entre estos programas radiales, desarrollo de ecards y videos promocionales divulgados en las páginas oficiales de la corporación, así como la instalación de 6 vallas en diferentes municipios de la jurisdicción de la corporación. 
  </t>
  </si>
  <si>
    <t xml:space="preserve">Subactividad: Acompañamiento a los sectores en la generación de articulaciones socio-cultural que permitan consolidar escenarios económicos locales y regionales sostenibles, donde el indicador es el Número de sectores acompañados en la generación de articulaciones socio-cultural, la cual en el siguiente informe se hace un reporte de cumplimiento del 100% a la meta estipulada en el plan de acción 2020 - 2023.
El cumplimiento de este indicador se evidencia en: 
1.	El fortalecimiento de Mercados de verdes, que hace parte la Estrategia de Educación Ambiental, denominada Hogares ecológicos, liderada por la Subdirección de Participación y Cultura Ambienta.
2.	Estrategia de acompañamiento a dos (2) sectores productivos con manejo de unidad productiva beneficiando familias y comunidades del territorio. 
</t>
  </si>
  <si>
    <t xml:space="preserve">La aplicación de los criterios de sostenibilidad planteados dentro de las metas de la Corporación, hace compatible cada uno de estos con la preservación del valor del Capital Natural y, por ende, los servicios de los ecosistemas, asegurando el bienestar humano; por tal motivo la Corporación actúa en consecuencia, incorporando los criterios de sostenibilidad en la toma de decisiones frente a la contratación para la adquisición de bienes y/o servicios, logrando que, en cada uno de estos, se fortalezcan compromisos que le apuntan al cumplimiento de la meta: Retie para eficiencia energética y Retilap para iluminación led, Vehículos con tecnologías limpias en Eléctricos, Híbridos o EURO6;  AC inverter, gas ecológico; Disposición final de Residuos de la Construcción y Demolición, sistemas ahorradores de agua en unidades sanitarias y demas elementos; Café Organico; Los productos que requieran de etiquetas (pinturas para marcación), deben provenir de tintas sin contaminantes mayores y libres de metales pesados; Los elementos que requieran de plástico deben garantizar que sean a base de polipropileno; Para aquellos productos que así lo requieran, se exige que el proponente demuestre que el producto que ofrece fue elaborado cumpliendo las normas ambientales. En caso que el producto que ofrece genere residuos peligrosos deberá indicar la manera como hará la recolección y disposición responsable del residuo. </t>
  </si>
  <si>
    <t>En el desarrollo del convenio 040-COV2111-179 suscrito la Universidad Nacional de Colombia, sede Medellín, se trabaja con los sectores panelero y ganadero de la jurisdición.</t>
  </si>
  <si>
    <t xml:space="preserve">Con el desarrollo de las bases conceptuales de las agendas o acuerdos cero deforestaciones se consolidará la metodología para el seguimiento y monitoreo a las actividades de la agenda o acuerdo. 
Para avanzar en la consolidación de la metodología para el seguimiento de las agendas se ha suscrito el convenio 040-COV2111-179 con la Universidad Nacional y con el objeto de “Aunar esfuerzos técnicos y financieros para la adopción y apropiación de desarrollos tecnológicos generados y/o apropiados para el uso eficiente de los recursos naturales y la agrobiodiversidad, y el fortalecimiento de la agenda cero deforestaciones en la jurisdicción de CORANTIOQUIA”. </t>
  </si>
  <si>
    <t>En el desarrollo sel convenio 040-COV2111-179, se propician nuevos desarrollosde uso alternativo de la biodiversidad. Con la especie justicia segunda (Singamochila) la obtención de un colorante rojo acuoso para el teñido de fibras textiles. Otra planta que se explora es la palma de Caña Flecha (Gynerium sagittatun), de la cual la comunidad Zenú obtiene la fibra de la nervadura de las hojas para la elaboración de sombreros, bolsos y otros artículos, dado que el mayor porcentaje de la hoja no se utiliza en la elaboración de artículos, se evalúa la alternativa de elaborar bloques nutricionales para el uso en ganadería. La biga (Arrabidaea chica), se prueba como colorante para fibras naturales, en algunos segmentos de las etnias se emplea como pigmento cosmético de labios, dado su coloración rojiza. se logró establecer una población de 100 individuos de papayuela (Vasconcellea sp), e incrementar el jardín de medicina tradicional en el resguardo Karmata Rua, además de brindar una buena fuente de alimento para los pobladores del resguardo y la fauna de la zona</t>
  </si>
  <si>
    <t xml:space="preserve">  Lineamiento 1. Control a Fuentes de Emisión
- Fuentes fijas
Durante el año 2021, se realizaron un total de 81 visitas de control y seguimiento a 65 empresas con fuentes fijas de emisión, ubicadas en 23 municipios de la jurisdicción de Corantioquia.
- Fuentes móviles
Con respecto a las mediciones de control y seguimiento de las emisiones generadas por fuentes móviles, durante el año 2021 se realizaron un total de 6849 mediciones de gases, distribuidas en 343 operativos  en vía y 54 operativos en empresas del sector transporte o empresas con flota vehicular de carga, los cuales se llevaron a cabo en más de 60 municipios de la jurisdicción de Corantioquia.
Lineamiento 2. Fortalecimiento Institucional
Durante el año 2021, estuvieron en operación cinco (5) estaciones fijas o que operan de forma permanente, ubicadas en los municipios de Itagüí, Girardota, Envigado, Medellín (Corregimiento de Altavista) y Caucasia.
Adicionalmente, se continuó con algunas campañas de monitoreo de calidad del aire en los municipios de: Amagá, Jardín, La Pintada, Yarumal y Yondó; y en el segundo semestre, se realizaron dos (2) campañas de monitoreo con una duración de cuatro (4) meses en los municipios de Medellín (Corregimiento de Altavista, vereda Aguas Frías) y San José de la Montaña, y se instaló una estación de monitoreo adicional en el municipio de Girardota, en la vereda El Totumo. 
Lineamiento 4. Planes y Organización del Territorio
Se han llevado a cabo procesos de concertación o revisión de los POT, PBOT o EOT durante el año 2021, en los siguientes municipios: Carolina del Príncipe, Segovia, Titiribí, Girardota, Angostura, Buriticá.
Lineamiento 5. Articulación al PIGECA en el Valle de Aburrá
En el marco de esta articulación se desarrollaron las siguientes actividades durante 2021:
- Participación activa en las reuniones periódicas del Comité Gestor del PIGECA, Consejo Asesor Científico del AMVA, las mesas de calidad del aire y ruido de los municipios, Mesa Permanente de Calidad del Aire, entre otras.
- La Corporación elaboró y ejecutó su Plan de Acción para la Implementación del POECA en la Zona Rural de los Municipios del Valle de Aburrá, con el fin de atender de forma oportuna y eficaz los episodios de contaminación atmosférica del Valle de Aburrá durante el año 2021.
- Elaboración de un Programa localizado de Reducción de la contaminación atmosférica para el Municipio de Girardota, en conjunto con el AMVA y la administración municipal, en el marco del Fallo del Consejo de Estado - Sala de lo Contencioso Administrativo 05001-23-33-000-2018-00501-02.
Lineamiento 6. Niveles de Prevención, Alerta o Emergencia
La Corporación elaboró y ejecutó su Plan de Acción para la Implementación del POECA en la Zona Rural de los Municipios del Valle de Aburrá, con el fin de atender de forma oportuna y eficaz los episodios de contaminación atmosférica del Valle de Aburrá durante el año 2021. El primer episodio tuvo lugar entre el  8 de febrero y el 10 de abril de 2021, y el segundo episodio de contaminación atmosférica se presentó desde el 29 de septiembre hasta el 16 de octubre de 2021.
Eje transversal de educación y prevención poblacional
En el año 2021 se realizaron dieciocho (18) jornadas con el aula móvil de educación ambiental de la Subdirección de Gestión Ambiental en los municipios de Copacabana, La Estrella, Itagüí, Bello, Caldas, Girardota, Amagá, Yondó y Caucasia.
Se realizaron dieciocho (18) capacitaciones en conducción eco – eficiente y buenas prácticas ambientales, las cuales se llevaron a cabo en cuarenta y un (41) empresas de transporte, de pasajeros o de carga, ubicadas en dieciocho (18) municipios.</t>
  </si>
  <si>
    <t>Considerando el Artículo 7 de la Resolución 1379 del 16 de junio de 2017, en el cual se especifica que: “Cada entidad, institución, organización o empresa pública y privada deberá reportar al Área Metropolitana del Valle de Aburrá, la evaluación de las estrategias formuladas e implementadas en los Planes MES a través de los mecanismos que la Entidad defina para tal fin”. Corantioquia en el año 2021 actualizó el Plan MES de la Corporación y reportó el avance y los resultados de cada estrategia formulada; información que cuenta con el radicado del Área Metropolitana del Valle de Aburrá 00-017266 del 28 de mayo de 2021 y radicado interno 190-MEM2109-6323 del 17 de septiembre de 2021.</t>
  </si>
  <si>
    <t xml:space="preserve"> Se cumple con un 100% en el despliegue el proceso desde la Educación, la educomunicación, la participación y la diversidad cultural en el marco de la Estrategia de Gestión de la Cultura y la Educación Ambiental apropiada por Corantioquia, de las 3 prácticas ambientales sostenibles: conservación y restauración de suelos con Hogares Ecológicos, consumo responsable con Mercados Verdes, y Reforestación; desde la implementación del convenio con el PMA con la instauración de hogares ecológicos nuevos y fortalecimiento, convenios con Municipios y Juntas de Acción Comunal con Bioviveros, sello Ecouniversidades, Negocios Verdes, Sello de Sostenibilidad, Ecoescuelas, Aula Móvil de Educación Ambiental, Sembratón, Cada Uno Un Árbol, Un Árbol por Millón, convenios y contratos de Restauración Ecológica.</t>
  </si>
  <si>
    <t xml:space="preserve">Tiene como objetivo Contribuir a la construcción de territorios sostenibles con comunidades campesinas, étnicas, rurales y urbanas, para el cuidado del patrimonio ambiental mediante el proceso de hogares ecológicos., la cual en el siguiente informe se hace un reporte de cumplimiento del 100% a la meta estipulada en el plan de acción 2020 - 2023.
El cumplimiento de este indicador se evidencia en: 
1.	Mediante el convenio 040-COV2106-35 que se está ejecutando con el Programa Mundial de alimentos. 
2.	Proyección metodológica y coordinación que se realiza desde la capacidad instalada de la Subdireccion de participación y cultura ambiental.
3.	Apoyo a la coordinación mediante el contrato de prestación de servicios No 140-CNT2101-22 para el accionar de los hogares ecológicos en 57 municipios de la jurisdicción de CORANTIOQUIA. 
</t>
  </si>
  <si>
    <t>Sin meta programada para la vigencia</t>
  </si>
  <si>
    <t xml:space="preserve">La Corporación realiza la implementación de la metodología desarrollada por el Ministerio de Ambiente, como una herramienta para la toma de decisiones que permita la recuperación de ecosistemas posterior a la materialización de un riesgo o evento como incendio forestal, movimiento en masa, avenida torrencial, inundación, creciente súbita, entre otros. En el inicio del proceso, se realizó un taller de validación de la metodología EDANA C y un ejercicio de enfoque Reducción de Riesgo de Desastre basado en Ecosistemas Eco-RRD con el Ministerio de Ambiente y Desarrollo Sostenible – MADS-, en el cual se avanzó en la evaluación de los resultados de una prueba piloto, analizando el fenómeno natural de Avenida Torrencial ocurrido en el año 2015 en la quebrada La Liboriana, enmarcada en la cuenca del Río San Juan, en el municipio de Salgar.  
Durante la vigencia 2021, se realizaron jornadas de trabajo con el equipo interno corporativo, acompañado del Ministerio de Ambiente y Desarrollo Sostenible – MADS, para ejecutar la etapa de priorización, validación de la metodología, selección y análisis del fenómeno natural de avenida torrencial en la microcuenca denominada Quebrada Ahitón en el municipio de Santa Rosa de Osos, logrando la selección de criterios de evaluación, calificación de variables, levantamiento y tratamiento de información cartográfica del área de estudio y análisis del modelo a implementar (ModelBuilder). 
Posteriormente, se evalúan los resultados obtenidos de la prueba piloto para la avenida torrencial en la microcuenca denominada Quebrada Ahitón en el municipio de Santa Rosa de Osos y se procede con la validación y adopcion a través del radicado No. 160-ACT2112-6984 del 31 de diciembre de 2021, para ser incorporado al Sistema de Gestión Ambiental   </t>
  </si>
  <si>
    <t xml:space="preserve">En la vigencia 2021 se realizó un proceso participativo para la validación y reglamentación del Esquema de Coordinación  esquema de coordinación entre la Corporación Autónoma Regional Del Centro De Antioquia - CORANTIOQUIA y, las autoridades de los pueblos indígenas que habitan en la jurisdicción, para el desarrollo del capítulo étnico contenido en el Plan De Gestión Ambiental Regional -PGAR 2020-2031, el cual fue adoptado mediante resolución N°040-RES2012-7335.  Con las comunidades afrocolombianas se avanzó durante esta vigencia en la construcción y validación del Modelo de Coordinación con las autoridades afrocolombianas, expertos comunitarios y Corantioquia en espacios a escala jurisdiccional, territorial y local propiciados por el convenio 040-COV2010-214, con el propósito de reconocer y salvaguardar la identidad cultural y diversidad étnica presente en el territorio, contribuir al fortalecimiento mutuo y se coordinen acciones para la gestión ambiental territorial.   </t>
  </si>
  <si>
    <t xml:space="preserve">Durante la vigencia 2021, se logró la definición de una ruta de gestión de un conflicto ambiental al uso del bosque, lo cual representa un avance físico del 75% de cumplimiento de esta subactividad.  El conflicto analizado realizado en los Municipios de Puerto Berrío, Puerto Nare y Caracolí, conllevó a una ruta para efectuar el cumplimiento del indicador y se incorporó al Observatorio de Conflictos Socioambientales, desde donde se diseñará un plan de seguimiento permanente y atención oportuna.  </t>
  </si>
  <si>
    <t xml:space="preserve">En la vigencia 2021 se realizaron reuniones de articulación y concertación con los Consejeros Étnicos, autoridades de los Consejos Comunitarios, Resguardos indígenas, y la Asociación de Cabildos Indígenas de Antioquia -OIA- en representación de las autoridades de la jurisdicción, con el fin de garantizar que la coordinación de estas acciones se establecieran con idoneidad e inclusión de las comunidades étnicas, tanto desde su definición, como desde la ejecución de las mismas, a través de la incidencia en estudios previos y en los criterios técnicos para definir la forma de contratación. 
Producto de este ejercicio de concertación y coordinación de acciones, se realizó la formulación de estudios previos y la firma de los convenios 040-COV2109-92, 040-COV2109-100, 040-COV2110-94, 040-COV2110-123, 040-COV2110-117. De igual forma,  se continuó con el proceso desarrollado a través del convenio N°040-COV2010-214 suscrito con la Unión Temporal Afroambiental para promocionar y fortalecer la diversidad étnica ambiental, cultural, alimentaria, organizacional y territorial de los consejos comunitarios de las comunidades afrocolombianas de la jurisdicción de Corantioquia, mediante el desarrollo de las acciones concertadas y establecidas en el PGAR 2020- 2031 y la ejecución de los programas y proyectos del Plan de Acción Institucional 2020 -2023. 
 </t>
  </si>
  <si>
    <t>1. MINERIA ILEGAL: Atención permanente en minería ilegal, Capacitación a pequeños mineros sobre el trámite de licencia ambiental temporal, puesto de mando unificado en bajo cauca, articulación con PONAL, avances en alianza con PNUD para acompañar minería de oro artesanal.
2. CONTINGENCIA ATMOSFÉRICA: Se logran atender las dos contingencias atmosféricas en el valle de aburrá. Se intensificaron los controles y seguimientos a las fuentes fijas y móviles de contaminación.  
3. ESPECIES INVASORAS: Aprestamiento y atenciones a especies de fauna invasora en el magdalena medio (Hipopótamo, Rana Toro y Caracol Africano y garzas). 
4. DEFORESTACIÓN: Avances en estrategia para, implementar libro de operaciones en línea y reconocimiento a empresas forestales.
5. DERRAME HIDROCARBUROS: Se logra realizar entrenamiento de funcionarios para atención de derrames, mediante curso/taller que se realizó entre los meses de noviembre y diciembre.</t>
  </si>
  <si>
    <t xml:space="preserve">Durante la vigencia 2021, realizó diferentes acciones de acompañamiento a los sectores estratégicos, tales como sector institucional, minero, hidroeléctrico, infraestructura, constructor, maderero, pecuario (porcícola y ganadero de leche) y agrícola (aguacatero).   </t>
  </si>
  <si>
    <t>El Modelo de Administración de los Recursos Naturales fue formulado y adoptado por la Corporación mediante Resolución 040- RES2012-7723 del 31 de diciembre de 2020, incorporando cuatro líneas de gestión denominadas Línea de gestión de permisos integrados, Línea de gestión de atención al ciudadano, Línea de gestión de control y seguimiento integral y participativo y Línea de gestión de Sistemas de incentivos y reconocimientos. Igualmente, incorpora aspectos transversales como Gobernanza, Estudio de estructura, planta de personal y funciones, Tecnología robusta, Redefinición de procesos y Definición del proceso de seguimiento y evaluación a la implementación del Modelo, los cuales corresponden a los componentes establecidos desde el Plan de Gestión Ambiental Regional.  
Durante la vigencia 2021, se logró un avance importante en la implementación del modelo de administración de los recursos naturales, principalmente en las líneas de gestión de atención al ciudadano, control y seguimiento integral y participativo, permisos integrados y sistemas de incentivos y reconocimientos, igualmente en el componente estratégico que aborda la definición del seguimiento y evaluación a la implementación del modelo</t>
  </si>
  <si>
    <t>Durante el año 2021, se logró la legalización del uso y aprovechamiento de los recursos naturales renovables de algunos de los actores que hacen parte de los sectores priorizados, como el sector institucional especialmente de centros educativos rurales con las administraciones municipales, así como de actores de sectores productivos minero, cafetero, hidroeléctrico e infraestructura.</t>
  </si>
  <si>
    <t>A nivel sectorial se brindan espacios tendientes al fortalecimiento de la cultura al no uso de mercurio, con el fin de gestionar la eliminación del mercurio y contribuir a la disminución de riesgos y afectaciones a la salud humana, buscando sinergias con el fin de generar una mayor eficiencia en los resultados. La Corporación participa activamente en el Plan de Acción Sectorial Ambiental de Mercurio del Sistema Nacional Ambiental (PASAHg), participando en la mesa de trabajo de Mercurio SINA, “Plan Sectorial Ambiental de Mercurio 2021, en la que intervienen los institutos Humboldt, Sinchi, Ideam, Anla, MADS, INVEMAR y Corantioquia. .Considerando que aún persiste la utilización del Mercurio en las actividades no licitas de beneficio de oro en algunos territorios en la jurisdicción de la Corporación, se realizaran algunos monitoreos en el territorio rural de los municipios de Buritica, Zaragoza y Segovia, con el fin de rastrear emisiones fugitivas al ambiente del mercurio gaseoso, que pueda a coaccionar daño a los grupos poblacionales a la salud ambiental y en especial a la salud de la población joven y adulta ante la exposición de Hg.</t>
  </si>
  <si>
    <t xml:space="preserve">En la vigencia 2021 ingresaron 23 trámites de solicitud y modificación de licencias ambientales con acto de inicio (incluyendo las ingresadas en el último trimestre del año 2020), de las cuales trece (13) se decidieron en los tiempos de ley, lo que equivale al 56.52% de las solicitudes, alcanzando así, el 80.75% de la meta estipulada para la vigencia 2021. </t>
  </si>
  <si>
    <t>Durante el año 2021, ingresasron 1.717 trámites ambientales, de los cuales, se decidieron 1.435 y de este total se decidieron sin superar el tiempo establecido.</t>
  </si>
  <si>
    <t>Para el año 2021 se inicio con un total de expediente sancionatorios con acto de inicio de 1.694 y durante el año 2021 se elaboraron 141 acto de inicio de procesos sancionatorios, para un total de 1.841 expedientes y de estse total se decidieron 296, equivalente al 16%.</t>
  </si>
  <si>
    <t>Durante el año 2021, se realizaron acciones de control y seguimiento a los trámites ambientales de los asuntos Concesión de aguas, Permisos de Estudios, Licencias Ambientales, Aprovechamientos Forestales, Permisos de Emisiones, Permisos de Vertimientos y Permisos de Ocupación de Cauce que al 31 de diciembre de 2020 se encontrasen otorgados, vigentes y en firme. Logrando así, un cumplimiento de acciones control y seguimientos del 100% en todos los trámites identificados excepto en los permisos de ocupación de cauce, donde se alcanzó una ejecución del 98%</t>
  </si>
  <si>
    <t xml:space="preserve">En la vigencia 2021 se realizó el levantamiento de la línea base de comunidades indígenas y se presentan avances en la recolección de información comunidades afrocolombianas cuyo ejercicio fue desarrollado a través del diligenciamiento de un instrumento en 65 cabildos y 80 consejos comunitarios para establecer el estado actual de las comunidades étnicas en materia de fortalecimiento organizativo y capacidades para la apropiación y colaboración social en la administración ambiental.  Asimismo, como parte de la estrategia, se construyó el marco político y normativo para la participación de autoridades étnicas en la administración ambiental y en el marco del proceso de desarrollado con la Organización Indígena de Antioquia se elaboró un documento como parte de la sistematización de la estrategia. Como parte de la implementación de la estrategia, se desarrolló un ejercicio de capacitación e implementación de encuentros educativos y de participación a escala local, zonal, territorial y jurisdiccional con comunidades indígenas y afrocolombianas a través de los convenios N°040-COV2010-182, 040-COV2010-214 para la formación de autoridades y construcción, validación y operación del esquema o mecanismo de coordinación entre las autoridades de los pueblos étnicos y Corantioquia para el desarrollo del capítulo étnico contenido en el Plan De Gestión Ambiental Regional -PGAR 2020-2031. Finalmente, se informa que durante esta vigencia se desarrollaron acciones para el fortalecimiento de la corresponsabilidad ambiental, la cultura, la participación y comunicación; el control y el seguimiento ambiental entre otros actores estratégicos de las territoriales de Aburrá Norte, Aburrá Sur, Panzenú Tahamies, Zenufaná, Cartama, Citará y Hevéxicos 
Mediante el  Convenio 040-COV2108-62, celebrado entre CORANTIOQUIA y el Instituto de Estudios Regionales de la Universidad de Antioquia, se avanzó en el fortalecimiento de capacidades para la apropiación y colaboración social en la administración ambiental desde el cumplimiento de tres alcances que tenían como propósito educar ambientalmente a integrantes de juntas de acción comunal, acueductos comuntarios  y actores participantes de los procesos de formulación y aprobación de planes de ordenamiento territorial en temáticas asociadas con la participación en la planificación hídrica y en el ordenamiento territorial, como elementos fundamemtales de la administración ambiental. En los tres alcances mencionados se logró realizar caracterización y diagnósticos de actores, construcción e implementación de estrategias educativas y se avanzó en procesos de sistematización. 
 </t>
  </si>
  <si>
    <t>En estos desarrollos se tienen los siguientes avances: La Fase de levantamiento y análisis de requerimientos tiene un avance del 12% sobre un 20%, y la Fase de Diseño tiene un avance del 8% sobre un 20%.
De acuerdo a los anterior se podría decir que tenemos un avance del 20%, esto equivale a 0.4 de la meta.
1.	Se tiene una primera versión del informe de levantamiento de requerimientos, producto del análisis realizado con los servidores públicos de Corantioquia, y de las necesidades expuestas por las comunidades Afrocolombianas (18 de noviembre 2021) e Indígena (23 de noviembre de 2021). Este informe ha sido revisado y ajustado con la subdirección de Participación y Cultura Ambiental. Si bien se tiene un significativo avance en esta etapa, se considera que este ejercicio está sujeto a mejora en la medida que se concrete el alcance del desarrollo. Por lo anterior se estima un avance del 12% en esta fase
2.	En adición a lo anterior, se ha avanzado el diseño del prototipo del sistema. Con base en el análisis de los requerimientos se han generado ilustraciones o vistas de la interfaz del sistema, lo que permita concretar con los usuarios e interesados la versión final del desarrollo. Se estima que el avance en esta fase es del 8%.</t>
  </si>
  <si>
    <t>En la vigencia 2021, se desarrollaron los siguientes aplicativos Web integrados con la aplicación SIRENA: Autogestión de Trámites en Línea y el tablero de control de Trámites Ambientales. El aplicativo Web de Fauna está integrado con  el aplicativo Sembratón.
Adicionalmente, se desarrollaron los siguientes tableros de control integrados con las aplicaciones SAFIX y PGAR: Plan de Acción y Procesos Contractuales.</t>
  </si>
  <si>
    <t xml:space="preserve">  Respecto a SNIF: Se han realizado 7 registros de incendios de la cobertura vegetal. En cuanto al módulo de aprovechamiento forestal se reportaron y validaron 96 registros. Es importante mencionar que persisten los problemas con la plataforma lo que dificulta el reporte de parte de la información. Cumplida la fecha de reporte se tiene que: RUA (mes de Julio) se han validado 104 registros y RESPEL (mes de agosto) se han validado 352 registros. Respecto a SISAIRE se registran y validan en el año 13348 registros. Con base en el reporte de septiembre de RURH, se realiza la diferencia de los registros reportados por Corantioquia entre diciembre 2020 y diciembre de 2021. Esta diferencia da como resultado 241 nuevos registros. Es importante indicar que la información SIRH, ha tenido dificultades para cargar, inicialmente por los ajustes que venía realizando IDEAM en la plataforma, y actualmente por el ajuste.</t>
  </si>
  <si>
    <t xml:space="preserve">En el seguimiento a los controles y a las acciones para mitigar los riesgos de corrupción, se presentan las siguientes fortalezas: Al mes de diciembre de 2021 no se han proferido fallos disciplinarios relacionados con actos de corrupción. Se destaca la implementación de la declaración del compromiso con la independencia, imparcialidad y confidencialidad, a través de la firma del formato (F-PMA-04), el desarrollo 79 Comités Directivos de Contratación, con el objetivo de monitorear y asegurar la transparencia en los procesos contractuales, y el diseño de una pieza gráfica con el fin de socializar los controles orientados a prevenir la materialización de estos riesgos.
Las acciones a de mejora sugeridas por la Oficina de Control Interno en este componente, están asociadas a la revisión de controles propuestos, específicamente asociados a la gestión del talento humano y del laboratorio ambiental, acción desarrollada durante la formulación de este documento.
Con relación  la estrategia antitrámites, en el seguimiento y evaluación al PAAC (070-MEM2201-203, 2022), se destaca la campaña comunicacional "Cero intermediarios", con mensajes permanentes a la ciudadanía sobre el acceso directo y transparente a los servicios de Corantioquia, así mismo, el correo denunciacorrupcion@corantioquia.gov.co, a través del cual la ciudadanía  puede comunicar presuntos actos irregulares. 
La inscripción de la estrategia de racionalización de trámites, el seguimiento y monitoreo en el SUIT, permitió desarrollar una estrategia integral y trazable, como puede visualizarse en el  memorando (070–MEM2112–8743, 2021) por medio del cual la Oficina de Control Interno presentó los resultados de la evaluación a la estrategia de racionalización de trámites en el SUIT, con un valor ejecutado del 100 %. 
Sumado a lo anterior, asociado al componente de rendición de cuentas se hace reconocimiento del seguimiento periódico y oportuno al Plan de Acción 2020-2023, los eventos con transmisión de microprogramas por el canal Tele Antioquia, el plan de medios para difusión de mensajes ambientales e institucionales en emisoras regionales y locales y El Consultorio Ambiental, como mecanismo para dar a conocer los logros y retos corporativos. El informe de ejecución del Plan de Acción 2020-2023 fue aprobado en sesión ordinaria 325 del consejo directivo, llevada a cabo el día 29 de julio de 2021, se evidencia en (180-CON2107-2269, 2021).
El Modelo de participación ciudadana fue formulado y validado por los grupos de interés de la corporación y se realizaron ejercicios de rendición de cuentas por parte del SGI y la Oficina Asesora de Comunicaciones.
Adicionalmente, con respecto al componente de atención al ciudadano, es importante la estandarización a través del procedimiento de atención al ciudadano (P-PAC-01) del análisis de recurrencia de PQRSDIF y la generación del informe de caracterización de usuarios (090-MEM2112-8269, 2021). Se actualizó el módulo de PQRSDIF en el aplicativo Sirena, con el fin de mejorar el análisis de las solicitudes presentadas por el usuario. Se cuenta con el desarrollo de chatbots y asesores virtuales, los cuales están pendientes por incorporar en la página web.
El informe de seguimiento a PQRSDIF fue actualizado en el primer semestre de 2021, realizándose un análisis de tendencias comparativo con años anteriores (070-MEM2107-5185, 2021). Desde el Grupo Interno de Trabajo Servicio De Orientación al Ciudadano, se solicitó la designación formal de dos funcionarios responsables para el manejo de las PQRSDIF en el aplicativo E-Sirena, con el fin incrementar el autocontrol y monitoreo a estas solicitudes. 
Para el primer semestre de 2021, las dependencias que recibieron mayor proporción de PQRSDIF fueron: la Oficina Territorial Aburrá Norte (16,7 %), la Subdirección de Ecosistemas (11,7 %) y la Oficina Territorial de Tahamíes (9,7 %). Las peticiones son la tipología de PQRSDIF más interpuestas por los usuarios, seguida por solicitud de información. El tiempo promedio de respuesta fue de 12 días hábiles.
La recomendación general a las dependencias de la Oficina de Control Interno es priorizar la respuesta de la PQRSDIF teniendo en cuenta la temática, urgencia de la situación y la antigüedad en que fueron radicadas.
Por otro lado, en cuanto al componente transparencia y acceso a la información pública, se resalta el proceso de ajustes realizados en los contenidos publicados en el portal web, sección Ley de Transparencia, de acuerdo con la nueva estructura de publicación de contenidos indicados en el anexo 2 - Estándares de publicación y divulgación de información, de conformidad con lo indicado en los artículos 4 y 5 de la (Resolución 1519, 2020), así como la designación de enlaces por dependencias, responsables de aportar la información que se debe mantener actualizada en el portal web corporativo, botón de ley de transparencia y acceso a información pública, así como las acciones desarrolladas con el fin de realizar el rediseño y optimización del sitio web de Corantioquia, ajustándolo de acuerdo con los criterios de la normatividad vigente. 
De igual manera, se resalta la estrategia de publicación abierta en la página Web, dirigida a usuarios, personal de la corporación y comunidad interesada en temas ambientales, que se alimenta permanentemente con contenidos sobre la gestión institucional y las diversas acciones que se realizan en los 80 municipios que tiene como jurisdicción. 
Para facilitar la participación de la población rural en diferentes procesos se ha empleado la Red Social WhatsApp, la cual es de fácil acceso y permite tener mayor cercanía en el territorio. El CIA se ha fortalecido implementando estrategias de virtualidad como subir la información a la nube, de modo que los usuarios en cualquier momento puedan acceder a esta, adicionalmente se han implementado estrategias cómo miércoles del conocimiento y la atención al usuario de manera remota, como llamadas tanto a usuarios internos como externos.
Para concluir, desde el componente de otras iniciativas, el informe de la Oficina de Control Interno Respecto a la implementación de iniciativas adicionales, señala como logros la adopción del Código de Integridad Corporativo en la Corporación Autónoma Regional del Centro de Antioquia mediante (Resolución n.° 040-RES2112-9588, 2021) y la capacitación a 213 servidores públicos en materia de supervisión e interventoría y seguimiento contratos.
</t>
  </si>
  <si>
    <t>En la vigencia 2021, se ejecutaron los contratos 190-CNT2101-13 y 190-CNT2101-16, dando continuidad a actividades propias en cumplimiento de las normas archivísticas que debemos implementar, socializar y cumplir en materia documental, así como el acompañamiento a las dependencias en aplicación y actualización de instrumentos archivísticos.  
Se adelanto el proceso de selección abreviada 190-SA2109-23 cuyo objeto “Prestar los servicios de almacenamiento, custodia y administración del archivo físico de la sede central y oficinas territoriales de la Corporación Autónoma Regional del Centro de Antioquia” suscribiendo contrato 190-CNT2111-140 con la empresa GRM COLOMBIA, se hizo entrega en custodia de 810 cajas con información de la Oficina Territorial Aburrá Sur (462), Oficina Territorial Aburrá Norte (130) y Procesos Contractuales (218).</t>
  </si>
  <si>
    <t>La Corporación elaboró su Plan Anual de Adquisiciones, en el cual plasmó todas las necesidades que permitieran el logro de este objetivo durante la vigencia 2021, logrando de esta manera una respuesta oportuna a los requerimientos y necesidades que se derivaron del ejercicio de la Administración.  El cumplimiento de las metas establecidas dentro del Plan de Acción se logró a través de las siguientes contrataciones: Servicio de Vigilancia, Servicio de  Aseo y Cafeteria, servicios de Transporte, adquisición de papelería, adquisición de recipientes para separación de recipientes, intermediación y pólizas de seguros, recarga y adquisición de extintores, mantenimiento de equipos ofimáticos, arrendamientos entre otros.</t>
  </si>
  <si>
    <t xml:space="preserve">El Plan Anual de Vacantes (PAV) se define como un instrumento de gestión que tiene como finalidad la administración y actualización de la información sobre los cargos en vacancia definitiva de la Entidad y el número de cargos existentes que deban ser objeto de provisión de manera tal, que se pueda proyectar y programar su provisión y contar con la respectiva disponibilidad presupuestal para garantizar el adecuado funcionamiento de la entidad. 
La formulación del PAV 2021 de la Corporación fue adoptada mediante Resolución No. 040-RES2101-445 del 29 de enero de 2021 y publicada en la página Web de Corantioquia. 
A 31 de diciembre de 2021 la Corporación cuenta con 120 vacantes definitivas de su planta de empleos de 461 cargos, dentro de la convocatoria de la  CNSC 
 Se adelantó el proceso de convocatoria por parte de la Comisión, la cual tiene proyectado publicar las listas de elegibles en el mes de marzo de 2022. </t>
  </si>
  <si>
    <t xml:space="preserve">El Plan de Previsión de Recursos Humanos (PPRH) tiene la finalidad de identificar las necesidades de personal para diseñar estrategias de planeación anual de la provisión del talento humano dentro de la planta global de personal de la Corporación y que son asignadas en cada una de las dependencias que la conforman. 
La formulación del PPRH 2021 de la Corporación fue adoptada mediante Resolución No. 040-RES2101-445 del 29 de enero de 2021 y publicada en la página Web de Corantioquia. 
A 31 de diciembre de 2021 la Corporación cuenta con 18 vacantes sin proveer. Se realizaron entre enero 01 y diciembre 31 de 2021, seis (6) procesos de Encargo, permitiendo de esta manera cubrir dieciocho (18) vacantes e incentivando de esta manera a los servidores públicos, con la oportunidad de ocupar otros empleos dentro de la planta corporativa. 
 </t>
  </si>
  <si>
    <t xml:space="preserve">La formulación del PETH 2021 de la Corporación fue adoptada mediante Resolución No. 040-RES2101-445 del 29 de enero de 2021, el cual tuvo como punto de partida el resultado de las mediciones realizadas, como son “clima y cultura”, y la articulación que se debe tener con el “Modelo Integrado de Planeación y Gestión - MIPG”, las cuales han permitido detectar las necesidades relacionadas con su población (servidores públicos de carrera administrativa, libre nombramiento y provisionales, de acuerdo con lo permitido por la normatividad. 
Una de las siete (7) dimensiones que integran el Modelo Integrado de Planeación y Gestión - MIPG, es el “Talento Humano”, el cual contribuye con su trabajo, dedicación y esfuerzo, al cumplimiento de la misión corporativa y a responder a la demanda de los funcionarios, de ahí que esta dimensión, esté orientada al desarrollo y cualificación de los servidores públicos, con el desarrollo de sus competencias, la aplicación de estímulos, la vocación del servicio, así como brindar las herramientas para gestionar adecuadamente el ciclo del servidor público: Ingreso, Permanencia y Retiro, teniendo muy en cuenta las prioridades estratégicas de la Corporación y partiendo del proceso de planeación, donde se identifican las necesidades cuantitativas y cualitativas de personal y se definen acciones para el desarrollo de este ciclo, de ahí que, la finalidad del PETH sea garantizar dicho desarrollo del talento humano de CORANTIOQUIA, para la consecución de los objetivos corporativos, a través de la ejecución del Plan de Bienestar Social, Estímulos e Incentivos, el Plan Institucional de Capacitación, el Plan Anual de Vacantes, el Plan de Previsión de Talento Humano y el Plan de Seguridad y Salud en el Trabajo. 
A 31 de diciembre de 2021 los planes tienen la siguiente ejecución física: 
Ejecución del Plan de Bienestar Social: 100%
Ejecución del Plan de Capacitación: 80%
Ejecución del Plan de Incentivos: 100%
Ejecución del Plan Anual de Vacantes: 100%
Ejecución del Plan de Previsión de Recursos Humanos: 98%
Ejecución del Plan de Seguridad y Salud en el Trabajo: 100%
</t>
  </si>
  <si>
    <t xml:space="preserve">El Plan Institucional de Capacitación aprobado por medio de la Resolución 040-RES2101-445 del 29 de enero de 2021 y fue publicado en el portal web y socializado el 30 de enero de 2021 al personal de la Corporación. 
Para este cuarto trimestre se realizó la jornada de Inducción del personal vinculado en Provisionalidad, Carrera Administrativa y Libre Nombramiento y Remoción Acta No. 3 Inducción 190-ACT2110-4756 del 05 de octubre de 2021.  Invitación a todo el personal en la reinducción capacitación virtual en miércoles del conocimiento en el tema Régimen en Derecho Disciplinario nuevos cambios normativos. 
También se realizó capacitación en el tema evento Compliance IV LA 5TA REVOLUCIÓN INDUSTRIAL según acta 190-ACT2111-5390 del 02 de noviembre de 2021. 
Se avanzó con el Sena el curso de Alturas este iniciará a finales de enero principio de febrero del año 2022,  para esa fecha se continuará con el proceso para que un aproximado de 100 funcionarios se capaciten.
Otras  capacitaciones en entrenamiento puesto de trabajo en Ofimática Básica Excel, Word, power point, Gestión de residuos diferenciados, Teams (Con sus nuevas funcionalidades), forms, planner, protección de datos personales, residuos orgánicos, nuevas utilidades del aplicativo PGAR.
</t>
  </si>
  <si>
    <t xml:space="preserve">A través de los contratos vigentes para la ejecución del plan de bienestar social No. 190-CNT2105-88, y 150-CNT2009-124, se da continuidad a las actividades propuestas en la resolución que implementa el plan de Bienestar social a nivel institucional, como la implementación del teletrabajo, las actividades del Clima organizacional (eventos de reconocimiento a las mejores dependencias y/o oficinas), Fortalecimiento de Grupos Primarios, actividades de fortalecimiento de la familia como vacaciones recreativas, Halloween, Actividad lúdica de fin de año, bienvenida la navidad,  
fortalecimiento a las dependencias para favorecer el ser y su adaptación organizacional.
Se da continuidad al deporte (gimnasios, baloncesto, voleibol, natación) recreación, (actividades como guardianes de la naturaleza, Vacaciones Recreativas, caminatas ecológicas),y la cultura con el grupo vocal.
se fortalece la salud a través de la promoción de hábitos de vida saludable con la entrega del  servicio de alimentación para los servidores públicos, igualmente continua la  actividad de asesoría por parte de nutricionista a los servidores públicos de la corporación tanto en sede Medellín como en la oficina territorial donde se atienden a todos los servidores públicos frente al tema de fomento de hábitos de vida saludable. 
</t>
  </si>
  <si>
    <t xml:space="preserve">Se ha realizado un total de un (1) proceso de Encargo para el trimestre, igualmente Se da continuidad al Apoyo a  Educación Formal para  los funcionarios que cumplieron los requisitos y solicitaron este apoyo para un total de 3 en el IV trimestre.
En relación al incentivo de apoyo a la educación de los hijos de los servidores públicos con evaluación del desempeño sobresaliente (  resolución No. 040-RES2102-692)  se   reconoce a un total de (2)  servidores públicos con el beneficio para IV trimestre.
Igualmente se emite circular de incentivos  para el personal sobresaliente 2020 (donde 27 solicitan bono turístico y los 167 restantes, solicitan tres días de descanso remunerado).
</t>
  </si>
  <si>
    <t>Durante el cuarto trimestre de la vigencia 2021 se llevaron a cabo las actividades que se mencionan a continuación:
• Se compilaron todas las sedes en una sola pestaña.
• Se realizó la investigación de los accidentes de trabajo con la identificación de causas.
• Sensibilización del Plan de Intervención de Riesgo Público dirigida a la Oficina Territorial Panzenú.   
• Programación de exámenes médicos ocupacionales periódicos y de egreso.
• Socialización de segunda versión de Lineamientos del SGI para contratistas, conveniantes y proveedores. 
• Revisión de contratos y convenios frente al componente de Seguridad y Salud en el Trabajo. 
• Participación en la exposición de la Inducción Corporativa - componente SST.
 • Sensibilización sobre Riesgo Biológico dirigido a las Oficinas Territoriales Cartama, Hevéxicos y Panzenú.
• Entrega de Elementos de Protección Personal (Tapabocas desechables, de tela, guantes, alcohol y gel antibaterial).
• Se realizó Simulacro de evacuación de la Sede Central por Sismo y atención de lesionados.
• Formación en atención de Emergencias y  Primeros Auxilios dirigida a Sede Central y Oficinas Territoriales.
• Documentos del SGI transversales a todos los sistemas, se encuentran publicados en MEGATESO.
• Participación Plan de Mejoramiento producto de Auditorías Internas y externas.</t>
  </si>
  <si>
    <t>Mediante la Resolución 040-RES2112-9432 del 30 de Diciembre del 2021, se adopta el PETIC  2022-2023  de CORANTIOQUIA. Los proyectos más significativos de la implementación del Plan Estratégico de Tecnologías de la Información y las Comunicaciones en la vigencia 2021: 1) se rediseñó el sitio Web de la corporación de conformidad con la Ley de Transparencia y del Derecho de Acceso a la Información Pública Nacional (Ley 1712 de 20214) y Resolución N° 001519 de 2020 del MinTIC, Anexos 1 y 2. 2) e renovó el licenciamiento de antivirus de la entidad, adicionando nuevas funcionalidades de protección como la respuesta a amenazas no clasificadas. 3) e adquirieron 38 equipos portátiles y 4 estaciones de trabajo. 4) contrato 190-CNT2108-111 con objeto “Prestar los servicios especializados que garanticen el buen funcionamiento de la infraestructura informática y de telecomunicaciones de la Corporación Autónoma Regional del Centro de Antioquia”</t>
  </si>
  <si>
    <t xml:space="preserve">Dentro del desarrollo y cumplimiento de esta actividad se tiene:  
El mejoramiento de la Oficina Territorial Cártama y de la Oficina Territorial Panzenú, a nivel de infraestructura. 
Mejoramiento de cableado estructurado dentro de las oficinas territoriales Hevéxicos, Tahamíes y Cártama, permitiendo una mejor conectividad y velocidad; lo que redunda en una mejor eficiencia de los sistemas para los funcionarios.  
Adquisición de aires acondicionados para el mejor funcionamiento del Data Center.  
Adquisición de aire acondicionado para el auditorio de la Oficina Territorial Panzenú, con el fin de brindar un mejor confort, tanto al usuario interno como eterno. 
Se brindó para las Oficinas territoriales Panzenú, Hevéxicos y Zenufaná, la reinstalación de aires acondicionados, mejorando su operatividad y eficiencia.   
Instalación de lámparas externas con sistema de celda fotovoltaica en la Oficina Territorial Panzenú. Mecanismo eléctrico que consiguen transformar la energía lumínica en energía eléctrica. Dicho de otro modo, son dispositivos que producen electricidad cuando la luz solar les alcanza o recae sobre ellos. Lo que permite ahorrar energía y apuntar al cumplimiento del Sistema de Gestión Ambiental corporativo  
Se mejoró el funcionamiento de los ascensores a través de la reposición de sus contactores y espadines, reflejándose esto en un mejor desempeño de los equipos, brindado de esta manera más seguridad y agilidad.    
 </t>
  </si>
  <si>
    <t xml:space="preserve">El cumplimiento de la presente actividad fue del 100% ya que a todas las solicitudes se les asignó el abogado que llevó a cabo la debida representación judicial de la Corporación.
Se tiene como 299 solicitudes, donde 161 son notificaciones de demandas y 138 corresponden a conciliaciones prejudiciales. En el último trimestre ingresaron 33 autos admisorios de demandas y 26 conciliaciones prejudiciales ante la procuraduría para un total 59 solicitudes de representaciones judiciales.
</t>
  </si>
  <si>
    <t xml:space="preserve">Corantioquia suscribió el Contrato No. 150-CNT2004-61 de 2020 con la Escuela Superior de Administración Pública – ESAP con el objeto: Estudio técnico para realizar el fortalecimiento de la capacidad institucional, a partir del proceso de modernización corporativa. Dicho estudio se enmarca en la revisión de los procesos, procedimientos y estructura de la entidad, medición de las cargas laborales, ajuste de la planta de personal, ajuste del manual de funciones y competencias laborales y distribución de empleos por dependencias, con el propósito de fortalecer la capacidad institucional de la Corporación, con el fin de dar cumplimiento a los retos institucionales planteados en el PGAR 2020 – 2031 y a las metas del Plan de Acción 2020 – 2023. 
Se cuenta con el estudio técnico entregado por la ESAP, sin embargo, a 31 de diciembre de 2021, no se adelantaron acciones para la implementación. </t>
  </si>
  <si>
    <t xml:space="preserve">Las políticas evaluadas durante el periodo presentaron avances significativos, entre estas, se destacan aquellas que alcanzaron un cumplimiento del 100 % (Política de defensa jurídica, Política de gestión presupuestal, Política de planeación institucional, Política de rendición de cuentas) y las que tienen un porcentaje superior al 90% (Política de control interno, Política de evaluación y seguimiento de desempeño institucional, Política de gestión estratégica de talento humano, Política de participación ciudadana en la gestión pública, Política de racionalización de trámites, Política de servicio al ciudadano, Política de transparencia y acceso a la información). En cuanto a la Política de Gestión del Conocimiento y la Innovación, se destaca el avance que se obtuvo con relación a la documentación del plan, el cual se espera sea adoptado mediante acto administrativo en enero. Así mismo, la publicación del PETIC supone un avance importante en tanto se definen las estrategias a adoptar por la corporación. </t>
  </si>
  <si>
    <t xml:space="preserve"> Se documenta en el SGI la definición del proceso de gestión del conocimiento y la innovación. Se define objetivo, alcance y cadena de valor público (Entradas-actividades-salidas). En términos de Cultura de compartir y difundir el conocimiento (Conocimiento tácito): se realizan 43 miércoles del conocimiento. Se formula e implementa, de forma articulada con Ruta N y Universidad de Antioquia, el concurso de innovambite. En este se ha realizado una campaña comunicacional de expectativa e invitación a participar y también respecto al reconocimiento de los participantes y ganadores. Con la participación de 22 iniciativas de innovación y la selección de dos iniciativas ganadores (una corporativa y una territorial), se concluyó satisfactoriamente este ejercicio de innovación. 
A la fecha se han entregado y se tiene en operación los tableros de Plan de Acción, Trámites ambientales, seguimiento proceso de liquidación contratos, tablero IEDI y protección de datos personales; así mismo se entrega una solución para la información de los procesos de incautación, y entrega voluntaria de fauna silvestre. Respecto a las herramientas de uso y apropiación del conocimiento. Se avanza en la documentación de los manuales técnicos y de usuario para la herramienta Moodle, en el marco de la estrategia Universidad virtual del conocimiento.  
En adición a lo anterior se avanza en la gestión técnica de materiales bibliográficos corporativos: organizando y disponiendo dichos ejemplares para consulta de la comunidad en general. De igual forma se avanza en la formulación de una herramienta para la gestión de los procesos contractuales en su etapa precontractual. 
En cuanto alianzas para impulsar procesos de investigación, innovación y desarrollo en alianza con el sector académico y laboratorios de investigación, la Corporación ha suscrito convenios con el Tecnológico de Antioquia (040-COV2105-15), con la Universidad de Antioquia (040-COV2106-23) y el CES (040-COV2108-70). De igual forma a realizado acercamiento a la Corporación Ruta N y la Universidad de Antioquia para la formulación y acompañamiento en el concurso Innovambiente. </t>
  </si>
  <si>
    <t xml:space="preserve">Se ha tenido un recaudo importante en las transferencias del sector eléctrico y las que realizan los municipios por sobretasa y/o porcentaje ambiental, y una cifra significativa en la tasa forestal. El presupuesto definitivo al cierre de la vigencia 2021 fue de $158.171.843.590 y efectivamente se recaudó $165.148.271.709, lo que equivale a un cumplimento del 104% de la meta 
 </t>
  </si>
  <si>
    <t xml:space="preserve">Auditoría a la Gestión Documental. Apertura el 26-04-2021 y cierre el 28-05-2021. 
CUMPLIMIENTO DEL 100%
070-ACT2104-1939 – Acta de inicio
070-MEM2104-2589 – Remisión Plan de Auditoría
190-MEM2105-3451 – Memorando de representación
070–MEM2104-2780 – Requerimiento de información
070-ACT2105-2245 – Acta aplazamiento cierre de auditoría
070–ACT2106-2533 – Acta de cierre
070-MEM2106-3776 – Memorando cierre e Informe final
Auditoría a la Gestión de Cobro persuasivo y coactivo, del proceso 5. Fortalecimiento Administrativo y Financiero - FAF con reunión de apertura el 29-07-2021. CUMPLIMIENTO DEL 100%
070–ACT2111–5553 – Acta de cierre
070–MEM2111–7686 – Informe Final
070–MEM2111–7687 – Informe Ejecutivo a la Dirección General
Auditoría a la Gestión de Atención y valoración de flora y fauna incautada y CAV´s (Tema de fauna), del proceso 3. Administración integral de los Recursos Naturales Renovables - AIRNR. 
CUMPLIMIENTO DEL 100%
070-ACT2108-3696 – Acta de inicio
070–ACT2111–5553 – Acta de cierre
070–MEM2111–7686 – Informe Final
070–MEM2111–7687 – Informe Ejecutivo a la Dirección General
</t>
  </si>
  <si>
    <t xml:space="preserve"> Se cumplió con el plan anual de adquisiciones y al cierre de la vigencia 2021, mediante acto administrativo “Resolución de acreditación 0173 del 04 de marzo de 2021 otorgada por el IDEAM”, fue actualizado el alcance de la acreditación del Laboratorio Ambiental para producir información cuantitativa, física, química y biótica, para los estudios o análisis ambientales requeridos por las autoridades ambientales competentes e información de carácter oficial, relacionada con la calidad del medio ambiente y de los recursos naturales renovables, superando los parámetros acreditados con los cuales se inició el cuatrienio.</t>
  </si>
  <si>
    <t xml:space="preserve">  Respecto a la operación técnica de los viveros corporativos, la cual se ejecutará en la vigencia 2021-2022, a través del contrato No 120-CNT2111-147 de 2021, suscrito con la UdeA (Centro de Desarrollo Agrobiotecnológico de Innovación e Integración Territorial – CEDAIT), y cuyo objeto es “Ejecutar acciones de conservación, manejo y control de especies de flora nativa e invasora en la red de viveros Corporativos y de aliados estratégicos en la jurisdicción”, con un tiempo de duración de 10,5 meses y con fecha de inicio del 29 de noviembre de 2021; y donde se realizara la contratación del personal técnico (viveristas, recolectores y demás profesionales), con el fin de retomarán las labores de propagación, producción y mantenimiento de material vegetal de especies nativas priorizadas y amenazadas.
Por obras asociadas al proyecto vial Mar1 (vía Medellín - Santa Fe de Antioquia ejecutado por Devimar, se gestionará el traslado del vivero y el hogar de paso del predio Loma Hermosa del Municipio de San Jerónimo. Razón por la que no estará activo en la vigencia 2021-2022 dicho vivero, hasta su reubicación final.
Respecto al Hogar de Paso Loma Hermosa, y considerando que no se avanzaran las labores de vivero en la infraestructura asociada, y teniendo en cuenta que no se cuenta con oficinas y archivo para las actividades asociadas al manejo de fauna en el marco del convenio 040-COV2108-70 de 2021, que actualmente se tiene suscrito con la Universidad CES de Medellín, donde el volumen de documentación, procesos y personal ha crecido a través de los últimos tres años, y el espacio usado actualmente para este fin es compartido con el consultorio veterinario de pequeñas dimensiones. Para esto se está acondicionar un sitio que anteriormente funcionaba como bodega para el vivero Loma Hermosa, con la finalidad de destinarlo como área limpia de alimentación y descanso, y como zona de hospedaje para practicantes. Y la actual área de alimentación, en el edificio principal del hogar de paso, sería el nuevo espacio para las oficinas que se requieren. Se han realizado varias cotizaciones para la adecuación de esta bodega como zona de alimentación, y se espera la selección y aprobación de dichas cotizaciones para iniciar las laboras constructivas. 
La dotación de equipos médicos es esencial para brindar un servicio médico cada vez más completo y oportuno a la fauna silvestre recuperada por la autoridad ambiental, buscando siempre aportar bienestar animal y seguridad en los procedimientos médicos realizados tanto para el paciente como para el equipo profesional y operativo, la consecución de equipos como una máquina de anestesia inhalada, una unidad de cuidado intensión o incubadora, entre otros equipos, ayudarían a alcanzar este objetivo. </t>
  </si>
  <si>
    <t xml:space="preserve">Gestión y disposición de material bibliográfico: se realizó la gestión para el registro de ISBN ante la Cámara Colombiana del Libro, para 3 publicaciones corporativas, tanto para formato impreso como digital.  
Dentro del proceso de la gestión bibliográfica, se procesaron técnicamente y se ingresaron 118 títulos nuevos al sistema integrado para la administración bibliográfica Koha, de los cuales 69 son producidos por otras entidades y 49 corresponden a la memoria institucional corporativa; los registros bibliográficos pueden ser consultados a través del Catálogo Digital del Centro de Información ambiental – CIA.  
Se revisaron 366 documentos de la colección electrónica (CD, DVD) de la memoria institucional, para identificar y ajustar en el sistema Koha los registros con la información faltante.  
Se agregaron 196 url nuevas que permiten descargar en formato pdf publicaciones e informes finales de convenios y contratos Corporativos. Se revisaron, depuraron y organizaron según los lineamientos para la gestión de colecciones 984 materiales del Centro de Información Ambiental – CIA de la Oficina Territorial Citará; con lo que se espera identificar el estado de los documentos y tomar decisiones con respecto a su destino final (Aula Móvil, Rincón Ambiental, CIA central, entre otros).  
Para dinamizar la información y el conocimiento ambiental y mantener informados a la comunidad, se desarrollaron las siguientes estrategias: 17 entregas de Información Ambiental a tu Alcance, 43 Miércoles del Conocimiento, 33 Tertulia Literaria. 
Se publicaron 4 Ecard para difundir los recursos y servicios de Información. 
Se atendieron de manera presencial los requerimientos de los recursos y servicios de información de 107 usuarios de forma presencial y de manera virtual 89 usuarios a través de respuestas a PQRS. 
Finalmente, se tiene proyectado para 2022 una adecuación y modernización del espacio físico del CIA. De forma articulada con el servidor Juan Carlos Londoño se realizó propuesta de adecuación espacial y de mobiliario, la cual fue socializada en comité directivo, y recibió aprobación por parte de la dirección. </t>
  </si>
  <si>
    <t xml:space="preserve">Para dar cumplimiento a la meta determinada para este indicador, la subdirección Administrativa y Financiera – por medio del Grupo Interno de trabajo de Recursos Físicos, atendió de manera eficiente, eficaz y efectiva, los diferentes requerimientos para la operatividad en un 100% de las unidades de servicio (laboratorio, viveros, CAV y CIA); buscando día a día su buen funcionamiento, permitieron que estas unidades funcionaran de una manera adecuada, propendiendo siempre por el bienestar tanto de los usuarios internos como externos. Se atendieron una serie de acciones preventivas y/o correctivas, para su mejoramiento y funcionamiento tales como:  
Reparación y mantenimiento de pisos.  
Reparaciones y mantenimiento de las unidades hidrosanitarias  
Mantenimiento de acabados.  
Reparaciones y mantenimiento de carpintería metálica y de madera  
Reparaciones y mantenimiento de cielos falsos  
Reparaciones, adecuaciones y mantenimiento de redes eléctricas, voz y datos. </t>
  </si>
  <si>
    <t>El Plan de Comunicaciones fue formulado en 2020, con alcance al cuatrenio de la vigencia del Plan de Acción. Este respondió a los criterios de comunicación pública, según las orientaciones en la materia para las entidades estatales en Colombia, y fue proyectado en respuesta a la responsabilidad de aportar, desde la integralidad y transversalidad de las estrategias de comunicación, al logro de los retos y metas fijadas para Corantioquia durante el cuatrienio.  Se destaca la formulación y caracterización del proceso Gestión de las Comunicaciones, implementado a partir del año 2021 dentro del Sistema de Gestión Integral de la Corporación, al cual se adapta el Plan de Comunicación Estratégica, para responder al objetivo de gestionar estrategias y acciones comunicacionales dirigidas a los grupos de valor para garantizar el acceso a información transparente y oportuna, incentivar la corresponsabilidad y promover la cultura ambiental. El proceso Gestión de las Comunicaciones formulado incluyó 7 procedimientos, 2 manuales y 12 formatos que orientan las acciones más relevantes y funciones de la Oficina Asesora de Comunicaciones.  
El Plan de Comunicaciones se ejecutó mediante 4 estrategias: informativa, movilizadora, relacionamiento institucional y organizacional. Como resultado, el indicador registró un cumplimiento mayor al 100 % (121 %), superando todas las expectativas,</t>
  </si>
  <si>
    <t xml:space="preserve">
Mediante la Resolución 040-RES2112-9432 del 30 de Diciembre del 2021, se adoptó el PETIC  2022-2023  de CORANTIOQUIA. En este instrumento de planificación está incluido como una de las iniciativas de transformación digital y modernización tecnológica, la formulación del Plan de Seguridad y Privacidad de la Información para la vigencia 2022 donde se contempla la entrega del plan en mención, para su ejecución.</t>
  </si>
  <si>
    <t>Mediante la Resolución 040-RES2112-9432 del 30 de Diciembre del 2021, se adoptó el PETIC  2022-2023  de CORANTIOQUIA. En este instrumento de planificación está incluido como una de las iniciativas de transformación digital y modernización tecnológica, la formulación del Plan de Tratamiento de Riesgos de Seguridad y Privacidad de la Información para la vigencia 2022 donde se contempla la entrega del plan en mención, para su ejecución.</t>
  </si>
  <si>
    <t xml:space="preserve">Los 11 proyectos corporativos recibieron asesoría, acompañamiento y apoyo para la incorporación de acciones de comunicación, el diseño de estrategias y la ejecución de acciones contempladas en los componentes de comunicación.  
El acompañamiento realizado por la Oficina Asesora de Comunicaciones incluyó en general diseño de piezas comunicacionales (impresas, digitales, audiovisuales), generación de contenidos, organización y ejecución de eventos, apoyo logístico, producción y distribución de distintivos, emisión de planes de medios, gestión de prensa, diseño de campañas y divulgación institucional, de acuerdo con la demanda de los mismos proyectos y las condiciones de estudios previos revisados y asesorados por la Oficina de Comunicaciones. </t>
  </si>
  <si>
    <t>La Subdirección de Participación y Cultura Ambiental en la vigencia 2021, desplegó una estrategia de acompañamiento y asesoría a los Programas y proyectos Corporativos; el despliegue de dicha estrategia se implementó a través de: 1. Verificar que los Estudios Previos generados en los procesos pre-contractuales que adelantan las diferentes dependencia, incorporen procesos de gestión y educación ambiental alineados a la estrategia “El territorio como Zona de Vida”. 2. Encuentros de inducción a los equipos externos que las diferentes dependencias, vinculan para dar cumplimiento a los indicadores; 3. Socialización de la Estrategia “El territorio como Zona de Vida” en el marco de procesos de formación a públicos focalizados como: ejército nacional; guardabosques; guardaciénagas; Promotores ambientales de Guardianes de la Naturaleza, grupos étnicos, entre otros. 3. Actividades internas (13) de sensibilización y apropiación de la estrategia de Gestión de la Cultura y la Educación Ambiental el Territorio como Zona de Vida con el fin de fortalecer la implementación de procesos de gestión cultural y educación ambiental en los programas y proyectos corporativos, estas actividades fueron destinadas a los equipos internos de las Oficinas Territoriales y las diferentes Subdirecciones; permitió reconocer las percepciones y opiniones frente a la labor de la Corporación en materia de educación, participación y construcción de cultura ambiental en aspectos de la gestión y administración del patrimonio ambiental.</t>
  </si>
  <si>
    <t xml:space="preserve">Participación en los Comités Técnicos Interinstitucionales de Educación Ambiental departamental y municipal: Durante este año se atendieron a. CIDEAM: Se realizó acompañamiento técnico 28 comités (Envigado, Sabaneta, Suscripción de acuerdos o alianzas para la implementación de estrategias de educación ambiental. estas se realizaron con la universidad Lasallista, Concesión Vial la Pintada, Ejercito nacional con la cuarta Brigada y la séptima división, ganaderos, otras universidades, ONG´S. 
Acompañamiento e implementación de los PRAE. Los Proyectos Ambientales Escolares a través de: Programa Ecoescuelas (22 escuelas), encuentros de Red PRAE (2 encuentros atendidos) Acompañamiento de los Proyectos Ciudadanos y Comunitarios de Educación Ambiental (Proceda). Con la el proceso de Guardianes de la Naturaleza se acompañaron 90 encuentros presenciales, y con los grupos en encuentros autónomos, con apoyos y articulaciones se realizaron 400 encuentros en todo el año. 
La estrategia de educación ambiental el territorio como zona de vida fue socializada a todas las subdirecciones de la corporación y las oficinas territoriales y se realizaron 30 encuentros en los que se socializó la estrategia a diferentes públicos. Entre los que está el ejército, instituciones educativas,  
Acciones específicas de educación ambiental a cargo de las autoridades ambientales regionales. Se realizó la capacitación virtual en formación ambiental a cerca de 600 soldados, pertenecientes a la cuarta brigada, Se implemento la estrategia de Corantioquia en tu colegio, donde realizamos 4 acompañamientos. Los encuentros de participación a través de la socialización de los planes de manejo de las áreas protegidas.
</t>
  </si>
  <si>
    <t>Su objetivo es medir el avance en la construcción e implementación de dos espacios etnoeducativos fortalecidos desde los saberes ancestrales, culturales, espirituales orientados a la protección del medio ambiente en articulación con la estrategia Gestión de la Cultura y la Educación Ambiental, El territorio como Zona de Vida, uno por comunidad étnica: Indígena y Afrodescendiente. Desde los convenios N° 040-COV2010-182 y 040-COV2010-214, se implementaron  dos espacios etnoeducativos y/o de educación propia para el fortalecimiento del patrimonio agroalimentario y la soberanía alimentaria en las comunidades afrocolombianas e indígenas. En desarrollo de los proyectos de Piragua, Guardianes de la Naturaleza y Hogares Ecológicos se implementaron procesos de educación con enfoque diferencial en las comunidades indígenas: Omagá (Cáceres), El Pando (Caucasia), Puerto Bélgica (Cáceres), Carupia (Cáceres), Miguel Certiga – La Mirla (Támesis), Hermeregildo Chakiama (Ciudad Bolivar), Marcelino Tascón (Valparaiso), Bernardino Panchí Pueblorrico), Cristiania (Jardín), Jaidezabi (Tarazá), Jaidukamá (Ituango), Los Aguacates (El Begre), Korodó Ité (Remedios). 
En el marco del proceso de implementación de los POMCA Río Aburrá y Río Aurra, se implementó un proceso educativo con enfoque diferencial con los consejos comunitarios de Sopetrán: San Nicolás, La Puerta, Tafetanes, Guaymaral, Córdoba, Los Almendros, El Rodeo y Juntas; y con el consejo comunitario de San Andrés del municipio de Girardota. 
En convenio con Empresas Públicas de Medellín y la Universidad de Antioquia se generó un proceso de formación de formadores en comunidades Guradaciénagas,</t>
  </si>
  <si>
    <t xml:space="preserve">En la vigencia 2021 se fortalecieron capacidades asociadas a la autonomía territorial, el desarrollo propio, el gobierno propio, gestión de la información y el conocimiento propio y la incidencia en la institucionalidad local y regional en las autoridades indígenas, afrocolombianas y actores representativos como líderes, guardia indígena, expertos comunitarios afro, lideres docentes, guardacienagas y mujeres, en el marco de los convenios 040-COV2010-180, 040-COV2010-182 y 040-COV2010-214. </t>
  </si>
  <si>
    <t xml:space="preserve">Durante el año se han venido acompañando diferentes grupos juveniles, mesas ambientales, CIDEAM, formación de Guardacienagas en el bajo Cauca, así como indígenas, fortaleciendo su conocimiento en la gestión ambiental y en los procesos de gestión que los mismos realizan en el territorio. Así mismo, se terminó de realizar el ejercicio de participación de distintos actores, entre ellos, JAC, JAR, propietarios y sectores productos en la declaratoria de las áreas protegidas de DMI CJT, DMI DVARC y DMI SPAANMA. Para el caso de los Piragüeros, se reportan 149 grupos con procesos de fortalecimiento abarcando la totalidad de los municipios que hacen parte de la jurisdicción. </t>
  </si>
  <si>
    <t xml:space="preserve">En la vigencia 2021 se realizó el levantamiento del estado del arte y la implementación de la metodología  para la formación de comunidades indígenas en métodos y técnicas de investigación social desde criterios técnicos diferencias en el marco del convenio 040-COV2010-182 suscrito con la Asociación de Cabildos Indígenas de Antioquia –OIA y la Gerencia Indígena de Antioquia, tomando como referente las metodologías promovidas o implementadas desde la pedagogía de la madre tierra. </t>
  </si>
  <si>
    <t xml:space="preserve">Para el año 2021 se logró un avance del 50% establecido como meta, en relación a la priorización de temáticas de investigación, asociadas a: 
-Impactos en los procesos de cultura ambiental, 
-Relaciones y apropiación del territorio, 
- Gestión de conflictos ambientales, 
- Memorias adaptativas y fortalecimiento de capacidades institucionales, 
- Prácticas locales insostenibles y degradación ambiental de los territorios, 
- Dinámicas socio espaciales y presión antrópica sobre áreas protegidas y suelos de protección u otras estrategias de conservación
- Tierra y Minería: Conflictos socioculturales e impactos ecosistémicos
- Turismo, naturaleza y conflictos. 
Cada temática de investigación cuenta con su categorización, sus preguntas problematizadoras, su justificación y su planteamiento metodológico. Por su parte, en relación teórica, se orienta que la investigación en la Corporación sea desde una investigación aplicada, y con enfoque de ciencia ciudadana. 
</t>
  </si>
  <si>
    <t>Sin meta programada para la presente vigencia del Plan de Acción.</t>
  </si>
  <si>
    <t> Para la presente subactividad se presenta un avance en relación a la apropiación e implementación del Observatorio Ambiental, en relación al componente de articulación (interna y externa), específicamente en el diseño del Sistema de Información y del Conocimiento sobre problemáticas y conflictos ambientales, mediante convenio interadministrativo No 040-COV2110-112 (alcance 4), avances en la estrategia de comunicaciones y el procedimiento para el Centro de Atención de Emergencias con código P-PEI-02 (versión 1). Se avanzó en el componente de funcionamiento en relación a atención de casos seleccionados (interacción negativa humanos – felinos), lo que da cuenta el radicado No 160-IT2112-16995, por medio del cual se diseñó una ruta de gestión para el problema ambiental.  Por último, se tuvo avances en seguimiento y evaluación, en el componente de gestión del conocimiento, desde donde el observatorio Ambiental ha contribuido a los lineamientos para el levantamiento y diseño de líneas base, lineamientos para caracterización de actores socioambientales, orientación para identificación de actores y realización de mapa de actores, y actualización de base de datos.</t>
  </si>
  <si>
    <t xml:space="preserve">Para el año 2021, se desarrolló parte la implementación del modelo de participación, denominado “Gobernanza Territorial Ambiental para la participación Ciudadana – GOTA”. Esta implementación tuvo varios ejercicios que permitieron validar y evaluar lo formulado; lo primero de ello, fue lo desarrollado en los procesos de participación de la formulación de los planes de manejo de las áreas protegidas, lo segundo fue el desarrollo del convenio con el INER 040-COV2108-62, para validar los elementos propios del modelo, incluyendo los asuntos del patrimonio hídrico y el ordenamiento ambiental territorial, y por último el desarrollo del proceso de participación en el acompañamiento de distintos actores para fortalecimiento de la participación, con Mesas Ambientales, jóvenes CIDEAM, desde la capacidad propia de la corporación. </t>
  </si>
  <si>
    <t>Durante el año, 2021, se desarrollaron varios procesos de gestión ambiental propios de la planeación ambiental del territorio y en los cuales los distintos actores desarrollaron una participación efectiva en sus decisiones. El proceso de participación llevado a cabo en tres áreas protegidas; DMI Cuchilla Jardín Támesis, DMI Divisoria Valle de Aburra Rio Cauca y el DMI Sistema de Páramos Altoandinos del Norocidente Medio Antioqueño. 
Frente a este proceso, los diferentes actores; propietarios, sectores productivos, campesinos, administraciones municipales y organizaciones socio-ambientales, pudieron desarrollar propuestas, observaciones, sugerencias, preguntas o ampliaciones a los planes de manejo de las tres áreas protegidas.</t>
  </si>
  <si>
    <t xml:space="preserve">Para el año 2021, la corporación promovió acciones de incidencia con los siguientes actores Juntas de Acción Comunal, las Juntas de Acueducto Veredal, los propietarios de las áreas protegidas intervenidas, los sectores productivos asociadas a las mismas áreas, las ONGS y las Mesa Ambientales, funcionarios. En estos espacios se promovieron ejercicios de construcción colectiva, con ellos se promueven acciones para que se generen aportes y logren establecer criterios de incidencia en los instrumentos de planeación. La mayoría de estos procesos se realizan a través de la formación. En total se fortalecen 272 actores en la promoción de acciones de incidencia en espacios e instrumentos de participación. 
 </t>
  </si>
  <si>
    <t>En lo corrido de la vigencia 2021 se continuo con la estrategia de capacitar e incentivar a los municipios para participar en las convocatorias realizadas por la corporación; para este año se realizaron 4 en los siguientes temas: saneamiento hídrico, Bioviveros, Conservación del patrimonio hídrico y acciones de manejo en humedales, la estrategia permitió recibir 172 subproyectos que permiten la apropiación social para la ejecución de los retos del PGAR.
En esta vigencia se firmaron 96 contratos en corresponsabilidad, producto de las convocatorias realizadas en 2020 y 2021; logrado abordar 41 retos; consolidando un 82% de los retos trabajados entre 2020 y 2021</t>
  </si>
  <si>
    <t xml:space="preserve">Reb Bioviveros: Implementación de la Red de Bioviveros Comunitarios para la vida y el Desarrollo Sostenible; Para fortalecer la gestión ambiental participativa de los actores para la conectividad ecológica territorial mediante los Bioviveros comunitarios de la red BIO+.  
Implementación de la estrategia de apropiación social y gestión corresponsable del patrimonio hídrico se suscribió en el 2020 el contrato 140-CNT2009-132 con la Corporación Interuniversitaria de Servicios (CIS), consistía en Formular línea base y la Estrategia para la Apropiación Social y Gestión Corresponsable del Patrimonio Hídrico y se cumplió con la meta definida. Para el 2021 se implementó  la Estrategia de Apropiación Social y Gestión Corresponsable del Patrimonio Hídrico En la vigencia 2021 se realizó la implementación en 26 municipios (Amagá, Angelópolis, Ebéjico, Heliconia, San Jerónimo, San pedro de Los milagros, Belmira, Entrerríos, Liborina, Olaya, Sabanalarga, San Andres de Cuerquia, San Jose de la Montaña; Sopetrán, Andes, Caramanta, Jardín, Jericó, Támesis, Betania, Ciudad Bolívar, Fredonia, Venecia, Tarso, Salgar, Concordia,) con los actores representantes de Juntas de Acción Comunal (JAC), Juntas Administradoras de Acueductos Rurales (JAAR), comunidades en general, sectores productivos y organizaciones Socioambientales (incluidas las ONG), con lo cual se lograría alcanzar el 50% de la meta total definida en el Plan de Acción Corporativo para el cuatrienio 2020-2023.
Estrategia de Participación de Áreas Protegidas de la Jurisdicción de CORANTIOQUIA: Implementar procesos de participación ciudadana para fortalecer ejercicios de corresponsabilidad, la apropiación social del territorio y la construcción de miradas compartidas en articulación con la actualización de los planes de manejo, para asegurar la conservación de la vida, el patrimonio ambiental y los servicios ecosistémicos.
</t>
  </si>
  <si>
    <t>Mediante circular con radicado No. 040-CIR2112-23 de diciembre 28 de 2021, se impartieron instrucciones a las dependencias de la Corporación para la realización del reporte de cumplimiento a metas del Plan de Acción y del Plan de Gestión Ambiental – PGAR en la vigencia 2021. Para el seguimiento del PGAR 2020-2031, en la plataforma MEGATESO se ha dispuesto la estructura de este instrumento con la definición de la dependencia responsable de cada indicador. Para aquellos indicadores del PGAR que corresponda a indicador del Plan de acción 2020-2023, se utilizará la misma información de avance que se reporte en el Plan de acción. En la vigencia 2021, la corporación suscribió con la Corporación Interuniversitaria de Servicio - CIS el contrato No. 090-CNT211-149 con el fin de “Apoyar la formulación de líneas base, pruebas de escritorio y medición del PGAR 2020-2031</t>
  </si>
  <si>
    <t xml:space="preserve">Se ha avanzado hasta la estructuración del modelo, cuyo contenido es: Presentación (antecedentes); conceptualización; definición de roles y responsabilidades; articulación del modelo con el SGI y otros modelos, política, orientaciones generales del modelo; objetivos; ámbito de aplicación del esquema (PHVA); descripción del modelo con enfoque participativo, diferencial y de gobernanza; medición y seguimiento a la implementación del modelo; rendición de cuentas; documentos de referencia, siglas y anexos. 
Además, se avanza en la caracterización de actores en conjunto con la Subdirección de Participación y Cultura Ambiental.  </t>
  </si>
  <si>
    <t>El Consejo Directivo de Corantioquia, mediante Acuerdo N° 596 del 17 de diciembre de 2020 determina declarar, reservar, delimitar y alinderar un área de 6887,5 ha, como Distrito Regional de Manejo Integrado Quitasol La Holanda, en jurisdicción de los municipios de Bello, Barbosa, Copacabana, Girardota, San Pedro de Los Milagros y Don Matías en el Departamento de Antioquia. 
La segunda área en proceso declaratoria, corresponde al polígono del Bajo Cauca Nechí, el cual se adelantó bajo el Convenio 040-COV1906-211. Este proceso no se pudo concluir debido a que para cumplir el requisito de Consulta Previa, no se presentaron las condiciones debido a la pandemia.
 Igualmente se avanza en la Avance en la declaratoria de Bosque Seco Tropical; mediante convenio 040-COV2007-55 se concretó el documento técnico – jurídico, considerando el diagnóstico del área, línea base de flora y fauna y la conectividad ecológica.
También se adelantaron gestiones en articulación con CORNARE, con el objetivo de realinderar la RFP Nare.</t>
  </si>
  <si>
    <t>Actualmente se tienen 13 áreas protegidas con planes de manejo de las 18 áreas declaradas e inscritas en RUNAP.  
En lo corrido de la vigencia 2020, mediante el convenio 040-COV1906-211 suscrito con PNUD, se adelantó el proceso de formulación del plan de manejo del DRMI Alto de Ventanas, el cual llegó a su adopción por el Consejo Directivo de Corantioquia, mediante Acuerdo N° 598 del 17 de diciembre de 2020.  
Se viene adelantando la formulación del plan de manejo del DMI El Sapo – Hoyo Grande, sobre el cual se realizó consulta al Ministerio del Interior sobre la procedencia y oportunidad de la consulta previa, en este mismo proceso se encuentran los DMI Ciénaga Barbacoas.
Se adelantaron acciones para la formulación del Plan de Manejo del DMI Ciénaga Chiqueros, a través de convenio con Fundación natura 040-COV1812-129.   
Adicionalmente bajo el Convenio 040-COV1906-211 suscrito con el PNUD, se continúa avanzando en el proceso de la revisión y ajuste de los planes de manejo de cinco áreas protegidas (DMI del Sistema de Páramos y Bosques Altoandinos del Noroccidente Medio Antioqueño, DMI Divisoria Valle Aburra Rio Cauca, RFP Farallones del Citará, RFP Cerro Bravo y DMI Cuchilla Jardín Támesis)</t>
  </si>
  <si>
    <t>Sin meta programada para la vigencia 2020.</t>
  </si>
  <si>
    <t>De las 17 áreas protegidas que se toman como línea base para este indicador, 12 cuentan con plan de manejo en ejecución. El cumplimiento se da a través del desarrollo de convenios para la ejecución de acciones enmarcada en los planes de manejo de las áreas protegidas, por medio de la figura de Guardabosques (38 convenios firmados: 23 en marco con el convenio con la Gobernación de Antioquia y 15 directos con los municipios)</t>
  </si>
  <si>
    <t>Se realizó convenio marco con la Secretaria de Medio Ambiente de la Gobernación de Antioquia 040-COV2006-16, el cual tiene como objeto: “Implementar acciones de vigilancia, control y administración de los predios públicos en los municipios de la jurisdicción de Corantioquia para la protección de las áreas protegidas y fuentes abastecedoras de acueductos por medio de la estrategia de guardabosques apoyada en procesos de apropiación social en el Departamento de Antioquia” este acoge 23 municipios, 10 Áreas protegidas y 48 predios que protegen el recurso hídrico; permitiendo realizar un trabajo con 77 guardabosques. Igualmente, se firmaron 15 convenios directos con el mismo número de municipios, cuyo objeto fue realizar acciones en marco de los planes de manejo de las áreas protegidas, a través de la estrategia de Guardabosques, incorporando 44 personas de los mismos territorios para el desarrollo de este importante trabajo.
Con el objetivo de cualificar al equipo de Guardabosques para que desempeñen las labores que les corresponden con un mayor conocimiento de los temas y procedimientos propios de la Corporación y la Gobernación de Antioquia, se llevó a cabo el diploma en Conservación del patrimonio natural de la Escuela de los bosques y la biodiversidad, el cual tuvo una duración de 120 horas, distribuidas en clases virtuales y trabajo en campo. A este proceso se vincularon 127 Guardabosques.
Bajo el esquema de pago por servicios ambientales propio de la Corporación, se tienen vinculados 151 predios en las áreas estratégicas Parque Natural Regional Corredor de las Alegrías (PNRCA), Distrito de Manejo Integrado (DMI) de los Recursos Naturales Renovables Cuchilla Jardín - Támesis y en las cuencas de Río Grande - Río Chico con 1.387,5. Se firmó convenio marco 040-COV2012-224 con el Politécnico Jaime Isaza Cadavid y el SENA para conformar la escuela de Guardabosques. A finales de 2020, fueron matriculados y empezaron el proceso formativo 33 Guardabosques en la tecnología en Gestión de los Recursos Naturales.   
Con los convenios antes referenciados, se logró desarrollar acciones en las 4 líneas estratégicas estándar de los 12 planes de manejo de las áreas protegidas, como son: Gobernanza, acciones de conservación y restauración, modelos de uso sostenible e investigación y generación de conocimiento</t>
  </si>
  <si>
    <t xml:space="preserve">Se logró la firma de 3 convenios con los municipios de Yondó (040-COV2010-202 , 120 Ha), Nechí (040-COV2010-209 , 100 Ha) y Puerto Berrío (040-COV2010-212 , 100 Ha); mediante los cuales se realizarán acciones en manejo de humedales; estas intervenciones buscan impactar los espejos de agua con remoción de material que obstruye el cause; restaurar las coberturas cercanas a los humedales y desarrollar procesos de participación y apropiación social con las comunidades que residen cerca a estos ecosistemas. Debido a las dificultades administrativas el inicio de estos convenios presentó retrasos, por lo que se requirió ampliar el plazo de ejecución mediante Otrosí, lo cual permitirá ejecutar todas las actividades en el primer trimestre del 2021, en el tiempo de ejecución de la vigencia 2020, se llevó a cabo la contratación del personal necesario para cumplir con los objetos propuestos.  
 </t>
  </si>
  <si>
    <t xml:space="preserve">Las 360 ha. que aportan al cumplimiento de la meta corresponden a declaradas como Reserva Nacional de la Sociedad Civil El Globo, la cual se encuentra ubicada en municipio de Támesis, con una extensión de 360,4508 hectáreas, ubicada en los cerros tutelares las tetas de doña “Quiteria” 
Se firmó un Acuerdo protocolario entre Corantioquia y EPM, el cual tiene meta de 9.162 has, destinadas a conservación por iniciativas privadas.  
Además, se firmaron convenios para apoyar la consolidación de la fase de avance de los SILAP: 
Campamento (040-COV2009-103), Bello (040-COV2009-85), Buriticá (040-COV2009-135), Sopetrán (040-COV2010-213).Los productos de estos SILAPs, los cuales se lograrán concretar en la vigencia 2021. </t>
  </si>
  <si>
    <t xml:space="preserve">Se implementó acciones de conservación de ecosistemas estratégicos mediante el Pago por Servicios Ambientales en el Parque Natural Regional Corredor de las Alegrías (PNRCA), en el Distrito de Manejo Integrado (DMI) de los Recursos Naturales Renovables Cuchilla Jardín - Támesis y en las cuencas de Río Grande - Río Chico,  concretamente en los municipios de Anzá, Caicedo, Santa fe de Antioquia, Jardín, Belmira y Entrerríos, en los cuales se entregó el incentivo a 151 usuarios beneficiarios. Con este proyecto se logró conservar 1.387,47 ha para el 2020. 
Suscripción de 4 convenios interinstitucionales entre la Gobernación de Antioquia – Secretaría de Medio Ambiente, Corantioquia, la Corporación para el Manejo Sostenible de los Bosques – MASBOSQUES y la vinculación de 35 municipios: Amalfi, Andes, Angostura, Anorí, Anzá, Belmira, Betulia, Briceño, Caicedo, Campamento, Caracolí, Ciudad Bolívar, Concordia, Ebéjico, El Bagre, Gómez Plata, Guadalupe, Hispania, Jardín, Jericó, Liborina, Montebello, Olaya, Puerto Nare, Remedios, Sabanalarga, Salgar, San Andrés de Cuerquia, San Jerónimo, Santa Fe de Antioquia, Segovia, Sopetrán, Vegachí, Yolombó, Yondó, distribuidos en cuatro Territoriales de Corantioquia, se lograron conservar 19.789,19 hectáreas, beneficiando a 1,444 familias; lo que ha elevado el cumplimiento de la meta anual de 1.500 hectáreas protegidas bajo la implementación de Pago por Servicios Ambientales a un total de 21.176,69 hectáreas.  </t>
  </si>
  <si>
    <t xml:space="preserve">La meta equivale a 223.5 hectáreas, la línea base inicia en 72% de porcentaje de ecosistemas restaurados para la vigencia 2020 se debe avanzar en un 3%. 
La meta se alcanza por los avances obtenidos en las siguientes estrategias que ha emprendido la corporación para dar cumplimiento a las metas nacionales: 
Sembratón: 139,2 ha. - 204.015 árboles. 
Un árbol por millón:  2,07 ha. - 1.285 árboles 
Portones verdes: 0.68 ha. - 610 árboles.  
Alcanzando un total de 223.5 ha. en procesos de restauración activa. </t>
  </si>
  <si>
    <t xml:space="preserve">Se priorizaron actividades de Control y Seguimiento para once (11) áreas protegidas declaradas por parte de la Corporación y las cuales poseen su respectivo Plan de Manejo: DMI cuchilla Jardín Támesis, DMI Divisoria Valle de Aburra Rio Cauca, DMI Sistema de Paramos Altoandinos, DMI Cañón del Rio Alicante, DMI Nubes Trocha Capota, DMI Rio Barroso San Juan, DMI Cerro Plateado Alto San José, RFP Cerro Bravo, RFP Farallones del Citará, PNR Corredor de las Alegrías, 
Zona Ribereña del Rio Cauca 
</t>
  </si>
  <si>
    <t>De acuerdo con los reportes del IDEAM para el año 2019 se logró una reducción de la deforestación en el país de 19,2% respecto al año 2018, con un aporte del departamento de Antioquia de 11.601 ha y para la jurisdicción de Corantioquia de 9.003 ha.   
Los datos con los cuales se calcula el indicador provienen de la base de datos aportada por el IDEAM - Sistema de Monitoreo Bosques y Carbono a través de correo electrónico en la cual se discrimina cada uno de los municipios de la jurisdicción de Corantioquia, en total se redujo 611 ha. 
Ojo: como aplico las 611???</t>
  </si>
  <si>
    <t>Se desarrollaron las siguientes acciones durante el 2020: 
i. elaboración y análisis de encuestas con autoridades étnicas o sus delegados de 63 comunidades indígenas y 99 consejos comunitarios. ii. La revisión de la información como: normatividad del orden nacional, jurisprudencia, capítulo étnico PGAR 2020-2031, Planes de Vida y Planes de Etnodesarrollo. iii. construcción de espacios concretos de articulación entre los consejos comunitarios y las comunidades indígenas de la jurisdicción de Corantioquia en el marco de los convenios N°040-COV2010-182 y 040-COV2010-214</t>
  </si>
  <si>
    <t>Se incorporó la estrategia de Gestión de la Cultura y la Educación Ambiental, orientada a la apropiación socio-cultural y el fortalecimiento de la capacidad adaptativa del Territorio, en los procesos que adelantó la Subdirección de Ecosistemas para la formulación de planes de manejo.
Alrededor de 40 procesos incorporaron la estrategia de gestión de la Cultura y la educación ambiental para apropiación socio-cultural. Se desarrolló un proceso de diseño, capacitación y validación de un instrumento tipo encuesta orientado a la caracterización de actores en el territorio con los guardabosques y los profesionales supervisores de los 40 convenios.
Se firmó el convenio N°040-COV2010-180 con el resguardo indígena Cristiania mediante el cual se dinamizan procesos de apropiación sociocultural del área protegida RFPR Farallones del Citará, se firmaron dos convenios, uno para comunidades afrocolombianas con la Unión Temporal Afroambiental y otro para comunidades indígenas con la Asociación de Cabildos Indígenas -OIA con los cuales se espera contribuir a la apropiación sociocultural de áreas protegidas que traslapan con sus territorios o que hacen parte integral de sus dinámicas territoriales.
Firma del convenio N°040-COV2010-209 con el municipio de Nechí para la conservación y gestión ambiental corresponsable de los humedales existentes en la jurisdicción de Corantioquia; y del convenio N°040-COV2010-181 con el Municipio de Caldas para ejecutar acciones enmarcadas en los planes de manejo de las áreas de reserva existentes en la jurisdicción de la corporación.</t>
  </si>
  <si>
    <t>El esquema de conectividad ecosistémica, se entregó con la  información cartográfica, mediante una Geodatabase inicial, la cual contiene el esquema de conectividad funcional propuesto, los corredores resultantes tipo raster y polígonos, además de un conjunto de shapefile.
Esta información incluye:  áreas nodo, líneas conectoras, niveles más bajos de resistencia ambiental (1, 2 y 3) para la movilidad de la fauna silvestre, conectores potenciales (vacíos de conectividades), intersecto rutas conectividad con coberturas boscosas del Plan de ordenación forestal, conflicto de felinos en el territorio, con niveles de resistencia de 1, 2 y 3 en las rutas de movilización de especies (ver  actas con radicado 120-ACT2012-4690 y 120-ACT2007-2072.)</t>
  </si>
  <si>
    <t xml:space="preserve">Corresponde a las hectáreas sembradas, a través de la estrategia  Sembratón y la declaratoria del área protegida Quitasol-La Holanda mediante el Acuerdo 596 de 2020, sobrepasando la meta de 540 hectáreas para la vigencia que suma un total de 6.969 ha. Lo anterior teniendo en cuenta las variables que alimentan el indicador.  </t>
  </si>
  <si>
    <t>Durante el III y IV trimestre de 2020, se suscribieron convenios con los municipios de Yondó, Anorí, Bello, Girardota, Vegachí y Segovia, lo que representaría la siembra de 22.300 árboles y la conservación de 1295,5 hectáreas en cuencas abastecedoras de acueductos y Ecosistemas Estratégicos; sin embargo, hubo ejecución física en tres municipios, lo que sumó un número menor de hectáreas al proyectado para la vigencia.
Adicionalmente, para esta subactividad, se suman 35,91 ha de restauración asistida como pago en especie a beneficiarios de PSA en los ecosistemas estratégicos, Parque Natural Regional Corredor de las Alegrías (PNRCA), Distrito de Manejo Integrado (DMI) de los Recursos Naturales Renovables Cuchilla Jardín - Támesis y en las cuencas de Río Grande - Río Chico</t>
  </si>
  <si>
    <t>El 0,5% de la meta equivale a 800 ha.  esta se pretende cumplir a través del contrato interadministrativo de mandato sin representación con número interno de Corantioquia 040-CNT2011-154, suscrito entre Gobernación de Antioquia, EPM, RIA y Corantioquia, por solicitud de RIA se realizó Otro Sí de ampliación en tiempo por 6 meses.   
El proyecto inició la etapa de ejecución, a través de visitas de evaluación de predios.  
Además, se suma a la meta 326 ha. Cumplidas a través de la estrategia Sembratón y 25 ha. de los procesos de restauración a través de convenios 040-COV2009-144 con el municipio de Anorí, 040-COV2009-154 con el municipio de Yondó</t>
  </si>
  <si>
    <t xml:space="preserve">Mediante Acuerdo 597 del 17 de diciembre de 2020, el Consejo Directivo de Corantioquia aprobó el Plan de Ordenación Forestal Integral y Sostenible de la jurisdicción de Corantioquia, en el cual se define la ordenación para 2.506.118 has. equivalente a un 70% del territorio de la corporación. Con ello se logró la meta de la vigencia. </t>
  </si>
  <si>
    <t>El 50% de la meta equivale a 30 especies priorizadas. 
Se han intervenido 40 especies con medidas de conservación y manejo entre fauna y flora, estas son:  
 Flora: Aguacatillo, Aguadulce, Aliso, Amarrabollo, Arboloco, Arrayán Común, Arrayán de hoja pequeña, Cabo de Acha, Jagua, Camargo, Canelo de páramo, Carate rojo, Carbonero, Cardenillo, Caunce, Cedrillo, Cedro de Altura, Cedro Macho, Anón, Chagualo, Cheflera Mano de Oso, Chirlobirlo, Drago, Encenillo, Escobo, Espadero, Gallinazo, Mortiño, Navajuelo, Ojo de Pava, Pino Colombiano, Quiebrabarrigo, Quimula, Simplocus, Zanca de Mula.  
Fauna: Lora frentiamarilla, Perezoso de 2 uñas, perezoso de 3 uñas, Mono aullador rojo, Puma</t>
  </si>
  <si>
    <t>El 50% de la meta equivale a 15 especies priorizadas. Se  han intervenido 17 especies con medidas de conservación y manejo, estas son: 
 Flora: Árbol raro, Magnolio, Caoba, Cedro negro, Roble, Chaquiro real, Diomate, Palma de Cera del Quindio. 
Fauna: Titi Cabeciblanco, Monoaraña, Tortuga de rio, Paujil de Pico azul, Manatí, Caimán aguja, Loro orejiamarillo, Oso andino, Jaguar, Tigrillo, Nutria, Titi Gris, Hicotea, Morrocoy, Guacamaya Verde, Tortuga caja, Mico de noch</t>
  </si>
  <si>
    <t>El 30% de la meta equivale al desarrollo de acciones que permitan la prevención y el control de 3 especies invasoras, a 30 de diciembre de 2020, se ha trabajado con las siguientes 7 especies:  
Flora: Ojo de poeta y retamo espinoso. 
Fauna: Hipopótamo, Caracol gigante africano, Rana Toro, Garza Bueyera, Abeja Africana.</t>
  </si>
  <si>
    <t>Suscribción de  17 convenios para fortalecer la capacidad de gestión ambiental corresponsable de las JAC como actor del territorio, involucrando un total de 480 personas, la implementación de 17 Bioviveros comunitarios, la realización de 45 actividades educativas y una siembra de 125.798 árboles en predios públicos y privados que generan corredores biológicos y conservan la biodiversidad y los servicios ambientales</t>
  </si>
  <si>
    <t xml:space="preserve">De acuerdo con las acciones desarrolladas y en articulación con los municipios de San José de la Montaña, Jericó y el Área Metropolitana, se priorizó para la vigencia del año 2020, la reglamentación de las fuentes hídricas, San José, ubicada en el municipio San José de la Montaña, La Palma del municipio de Jericó, La Valeria en el municipio de Caldas y El Salado ubicada en el municipio de Girardota. Quebradas que hacen parte de los PORH del Río Piedras, Río San Andrés y del Rio Aburrá- Medellín, respectivamente. 
Quebrada San José- San José de La Montaña, se encuentra en la fase final, específicamente en la publicación del proyecto de distribución y recepción de objeciones para el proceso de reglamentación de uso de agua y vertimientos. La reglamentación se está ejecutando a través del convenio 040-COV2009-131, suscrito con el municipio. 
Quebrada La Palma- Jericó, se encuentra en la fase de aprestamiento, con proyección para inicio de las actividades de campo en el mes de enero de 2021, esto debido a dificultades que se presentaron en la zona. La reglamentación se está ejecutando a través del convenio 040-COV2009-137, suscrito con el municipio. 
Quebrada La Valeria y El Salado, se firmó un convenio marco con el AMVA No. 040-COV2012-226, para el proceso de reglamentación de uso del agua y vertimientos en ambas fuentes hídricas, y se adjudicó a la Universidad de Antioquia, la ejecución de ambas reglamentaciones bajo el convenio No. 040-COV2012-227, con acta de inicio del 29 de diciembre de 2020. </t>
  </si>
  <si>
    <t xml:space="preserve">Se adjudicó en el mes de octubre del año 2020 al CONSORCIO POMCA CAUCA el contrato que tiene por objeto “Formular el Plan de Ordenación y Manejo de la Cuenca hidrográfica Directos Río Cauca (md) entre Río San Juan – Río Ituango (código NSS 2621-01) en jurisdicción de la Corporación Autónoma Regional del Centro de Antioquia -CORANTIOQUIA y la Corporación para el Desarrollo Sostenible del Urabá – CORPOURABA”, para la vigencia 2020 – 2021.   
Dicho contrato, a fecha de corte del 31 de diciembre de 2020 avanzó en el 50% de la fase de aprestamiento. </t>
  </si>
  <si>
    <t xml:space="preserve">La Corporación declaró el ordenamiento de 5 cuerpos de agua mediante resoluciones:  
040-RES2012-7295 Quebrada La Víbora  
040-RES2012-7296 Quebrada Yarumalito  
 040-RES2012-7298 Río Dolores  
040-RES2012-7299 Quebrada La Noque 
040-RES2012-7300 Quebrada Sabaletas – Trinidad </t>
  </si>
  <si>
    <t xml:space="preserve">Convenio para “Aunar esfuerzos para la Exploración del potencial hidrogeológico en zonas de bosque seco en el cañón del Río Cauca en la jurisdicción de CORANTIOQUIA”, mediante el cual se adelantó una fase de aprestamiento para el estudio de investigación, enfocado en la elaboración de un inventario de puntos de agua. Esta investigación es precedente a la Formulación de un PMA de acuerdo a la guía técnica del MADS, por lo cual el avance en esta meta corporativa es 0%. </t>
  </si>
  <si>
    <t>Se pudo conocer la gestión que realizan las JAAR y las JAC de (10) municipios de la jurisdicción y a partir de sus conocimientos y experiencias previas se pudo desarrollar la ruta formativa del convenio con el INER, lo que le va a permitir a estos actores participar de forma efectiva en las diferentes reuniones relacionadas con el POMCA y los PORH en formulación, procesos liderados por la Subdirección de Gestión Ambiental</t>
  </si>
  <si>
    <t>A través del proyecto de Fortalecimiento de la Gobernanza del Agua ejecutado por la Fundación Con Vida, se logró reconformar dos consejos de cuenca, de acuerdo a lo establecido por la ley, se realizaron recorridos de cuenca con consejeros del Río Grande-Chico, adicionalmente se avanzó en la implementación de acuerdos protocolizados con ocho consejos comunitarios afrodescendientes con presencia en la cuenca del Río Aurra y uno en la cuenca del Río Aburrá. Se realizaron capacitaciones a funcionarios de Corantioquia sobre las determinantes ambientales del POMCA y medidas de manejo en todas las Oficinas Territoriales, se fortalecieron a miembros de las JAC y se avanza con la revisión de la implementación del componente programático por parte de las alcaldías municipales</t>
  </si>
  <si>
    <t xml:space="preserve">Se implementaron acciones en los 18 PORH adoptados por la Corporación relacionadas con la determinación de la oferta, la demanda, la calidad, riesgos, fortalecimiento y gobernabilidad. </t>
  </si>
  <si>
    <t xml:space="preserve">A través del programa Piragua, se priorizó para el 2020, el monitoreo de las fuentes subterráneas (pozos, aljibes, manantiales) mediante aforos, análisis de calidad fisicoquímica e hidrogeoquímica, a través del desarrollo de una campaña de monitoreo en 140 puntos de la jurisdicción, identificados dentro de la formulación de los PMAA de Bajo Cauca, Occidente y Magdalena Medio, igualmente, se contempló la Instrumentación de 6 pozos que se adicionarán a la red piezométrica del Programa Piragua, la cual consiste en la instalación y puesta en marcha de 3 estaciones remotas y 3 no remotas. Se realizó la socialización de los PMAA como instrumento para regular el consumo y avances en la implementación de los mismos, de carácter virtual en 9 municipios.  </t>
  </si>
  <si>
    <t xml:space="preserve">Durante el III y IV trimestre de 2020, se suscribieron convenios con los municipios de Yondó, Anorí, Bello, Girardota, Vegachí y Segovia, lo que representaría la siembra de 22.300 árboles y la conservación de 1295,5 hectáreas en cuencas abastecedoras de acueductos y Ecosistemas Estratégicos; sin embargo, hubo ejecución física en tres municipios.
Adicionalmente, para esta subactividad, se suman 35,91 ha de restauración asistida como pago en especie a beneficiarios de PSA en los ecosistemas estratégicos, Parque Natural Regional Corredor de las Alegrías (PNRCA), Distrito de Manejo Integrado (DMI) de los Recursos Naturales Renovables Cuchilla Jardín - Támesis y en las cuencas de Río Grande - Río Chico. </t>
  </si>
  <si>
    <t>En la vigencia 2020 se logra realizar un ejercicio participativo para el diseño de la Estrategia de Apropiación Social y Gestión Corresponsable del Patrimonio Hídrico desde un proceso de caracterización de los conocimientos y experiencias de diferentes actores y comunidades, lo que corresponde a la primera etapa (ET1), es decir, el primer 25% de la subactividad. </t>
  </si>
  <si>
    <t xml:space="preserve">Se celebraron 36 convenios con municipios y 1 con OIA para el suministro e instalación de 1342 tanques sépticos.  </t>
  </si>
  <si>
    <t>Se celebraron 5 convenios para la construcción de colectores y plantas de tratamiento de agua residual:  
Proyecto PTAR Santa Rosa de Osos 
Proyecto PTAR Buriticá 
Proyecto Colector Betulia 
Proyecto PTAR Corregimiento Córdoba 
Proyecto colector San José de la Montaña</t>
  </si>
  <si>
    <t xml:space="preserve">Se celebra el convenio 040-COV2008-75, que tiene por objeto: “Aunar esfuerzos para red de monitoreo del recurso agua y la red de calidad del aire que brinde información oportuna y confiable de las variables atmosféricas, hidrológicas y meteorológicas” y el contrato 110-CNT2008-119, que tiene por objeto: “Monitoreo y seguimiento a objetivos de calidad-ODC- y a usuarios generadores de vertimientos en la jurisdicción de Corantioquia”, mediante los cuales se logra la ejecución de la meta de operación de redes de monitoreo a través del programa PIRAGUA. </t>
  </si>
  <si>
    <t>Se adjudicó el contrato 110-CNT2008-119 con acta de inicio del 31 de agosto de 2020, entre Corantioquia y el Consorcio Ingesuelos, el cual en su alcance N°2, contempló la elaboración de informes técnicos y actuaciones jurídicas de seguimiento y control a los Planes de Saneamiento y Manejo de Vertimiento – PSMV vigentes, y de evaluación a la actualización y/o formulación de los nuevos PSMV, con el cual se logró dar cumplimiento al 100% del indicador (Amagá, Jericó, Montebello, Támesis, Betulia, Concordia, Buriticá, Caicedo, Olaya, Sabanalarga, Sopetrán, El Bagre, Nechí, Zaragoza, Angostura, Belmira, Campamento, Entrerríos, Ituango, San Andrés de Cuerquia, Toledo, Caracolí, Cisneros, Maceo, Puerto Nare, Segovia, Vegachí, Yolombó, Yondó).</t>
  </si>
  <si>
    <t>Se adicionó el alcance N°4, al convenio interadministrativo N° 040-COV2007-49 con acta de inicio del 23 de julio de 2020, con objeto aunar esfuerzos para el ejercicio de autoridad ambiental, integrando en el control y seguimiento a las concesiones de aguas el seguimiento a los PUEAA aprobados, con lo cual se logró dar cumplimiento al 100% del indicado (la corporación contó con 126 PUEAA aprobados a 31 de diciembre de 2019, que corresponden a la línea base establecida para el primer año del plan de acción; en lo transcurrido del año se realizó control y seguimiento a los 126 programados)</t>
  </si>
  <si>
    <t xml:space="preserve">Se entregó un documento denominado “Hacia la consolidación del modelo de ocupación regional sostenible”, en la jurisdicción de Corantioquia, el cual se dio a conocer en cuatro (4) encuentros por Territoriales realizados en el mes de diciembre del 2020 de forma virtual. En dicha socialización participaron alcaldes, jefes de planeación y presidentes de concejos municipales y consejos territoriales de planeación de los 80 municipios de la jurisdicción de Corantioquia. </t>
  </si>
  <si>
    <t>Se han realizado 3 apoyos a la revisión de los instrumentos de planificación territorial en temáticas de participación, diversidad cultural y espacio público, para el EOT de Sabanalarga, el EOT Titiribí y el EOT de Entrerríos.  
Se realizó un análisis de los elementos normativos en cuanto a las: Normatividad en la Planificación; en participación en la Planificación; Planes de Vida y planes de Etnodesarrollo. De los elementos conceptuales en torno a la planificación ambiental territorial.  
Se realizó un Foro de “Participación Social y Diversidad Cultural en el Ordenamiento Territorial”</t>
  </si>
  <si>
    <t>La Corporación realiza a lo largo del año asesoría y acompañamiento sobre la incorporación de las determinantes y asuntos ambientales en los Planes de Ordenamiento Territorial de 17 municipios, con 4 (cuatro) de ellos se logró la concertación de los asuntos estrictamente ambientales, los cuales fueron: Tarazá, Fredonia, Entrerríos e Hispania, para el caso de los cuatro municipios se trata de revisiones de largo plazo, es decir que contaban todavía con los POT de primera generación, en las jornadas de trabajo de acompañamiento para 5 (cinco) de los municipios se logró trabajar de forma articulada con la Gobernación de Antioquia y se pudo aportar al municipio con elementos para la incorporación del modelo de ocupación que contenga el escenario de sostenibilidad y se articule con el modelo de ocupación regional sostenible estos municipios son: Segovia, Sabanalarga, Hispania, Entrerríos y Andes.</t>
  </si>
  <si>
    <t>La Corporación adelanto el 16 de enero de la presente vigencia una capacitación a los alcaldes municipales elegidos para el periodo 2020-2023 y a sus equipos de trabajo con el fin de orientar aquellos elementos que desde el componente ambiental deben de ser priorizados en sus Planes de Desarrollo Municipal  y que la planificación  territorial se fundamentará en unos Planes de Ordenamiento Territorial actualizados a partir de la incorporación de las determinantes ambientales que a cada municipio aplique (180 personas aproximadamente).
De igual manera, con la intención de construir escenarios de sostenibilidad para el territorio de los 80 municipios que conforman la jurisdicción de CORANTIOQUIA, se puso a disposición de los mandatarios elegidos para el periodo 2020-2023 y la comunidad en general, el documento denominado “Referentes ambientales para los mandatarios elegidos (periodo 2020-2023) y la comunidad en general de la jurisdicción de CORANTIOQUIA”. 
En el mes febrero se reforzaron estas orientaciones con dos sesiones de trabajo realizadas con los Secretarios o Jefes de Planeación de los municipios de la jurisdicción.
De igual manera y acorde al numeral 3 del Artículo 2.2.8.6.1.2. del Decreto 1076 de 2015, a Corantioquia le corresponde revisar técnicamente y constatar la armonización de la gestión ambiental de los Planes de Desarrollo Municipal con los demás planes de la región. Los 80 municipios de la jurisdicción enviaron a la Corporación sus proyectos de Planes de Desarrollo y se emitieron estos conceptos de armonización de estos instrumentos</t>
  </si>
  <si>
    <t>Los instrumentos que han sido armonizados para sacar este porcentaje, corresponden a 4 PORH (Ité, Anorí, Taraza y San Andres) y 3 PMAP (Bajo Cauca, Magdalena medio, PMAA Occidente) los cuales han sido articulados con el Plan de acción y PGAR de la Corporación.</t>
  </si>
  <si>
    <t>Identificación de los componentes programáticos de los instrumentos de planificación ambiental presentes en el territorio, de cada una de las Corporaciones vecinas, esto como actividad previa a la labor de articulación con el PGAR y el Plan de acción Corporativo.
Se realizó la articulación del PGAR y el PA de 3 corporaciones con el Plan de acción y el PGAR de CORANTIOQUIA. Con Esta articulación se logra un indicador del 30%, superando así la meta anual del 25% para el presente año; Los instrumentos armonizados fueron el Plan de Acción y el PGAR de CORPOURABA, AMVA y CORPOCALDAS.</t>
  </si>
  <si>
    <t xml:space="preserve">Se Implementaron 5 estudios mediante la concertación de los EOT de los municipios de Fredonia, Tarazá, Sabanalarga, Entrerríos e Hispania, se realizó el estudio Básico de Amenazas de Briceño y se realizó el estudio detallado de riesgo por inundación en Vegachí. </t>
  </si>
  <si>
    <t>Se actualizaron los Planes Municipales de Gestión del Riesgo (PMGRD y la Estrategía Municipal de respuesta a Emergencias (EMRE) de los municipios de Angostura, Yalí, Yarumal, Guadalupe, Anzá y Ciudad Bolivar y se incorporó al PMGRD el Cambio climático como un escenario de riesgo.</t>
  </si>
  <si>
    <t xml:space="preserve">La ejecución de medidas de gestión del riesgo, adaptación y mitigación de cambio climático en articulación con entidades territoriales en coordinación con los PIGCCS se realizó en los 80 municipios de la jurisdicción corporativa. </t>
  </si>
  <si>
    <t xml:space="preserve">En cumplimiento de la actividad que tenía como proyección para el 2020, el diseño metodológico con la revisión de información de fuentes primarias y secundarias así como la caracterización y priorización de actores, se logró construir una propuesta metodológica enmarcada en la Estrategia de Gestión de la Cultura Ambiental y la Educación Ambiental en la jurisdicción de CORANTIOQUIA “El Territorio como Zona de Vida”. 
El concepto de memoria adaptativa que integra la Estrategia El Territorio como Zona de Vida, es el elemento transversal que busca apropiar socialmente conocimiento acerca del cambio climático y global desde la perspectiva socioecosistémica y de gestión del riesgo, así mismo busca mediante la sistematización de las experiencias de adaptación de las comunidades y actores del territorio a eventos climáticos y naturales extremos, gestionar el conocimiento de manera que permita el análisis y comprensión de la capacidad adaptativa de actores y comunidades y así mismo la percepción y respuesta al riesgo en el territorio, con ello se espera nutrir la estrategia el Territorio como Zona de Vida y su aplicación en la formación de actores estratégicos. 
 </t>
  </si>
  <si>
    <t xml:space="preserve">Se realizó la ejecución de 20 medidas de adaptación, mitigación y mitigación-adaptación Contempladas en el Plan Regional para el Cambio Climático de CORANTIOQUIA implementadas con un porcentaje de ejecución mayor al 35% y cuya implementación es responsabilidad directa de la Corporación. </t>
  </si>
  <si>
    <t xml:space="preserve">Se realizó la ejecución de 16 Medidas de Mitigación y mitigación-adaptación Contempladas en el Plan Regional para el Cambio Climático de CORANTIOQUIA implementadas con un porcentaje de ejecución mayor al 35% y cuya implementación es responsabilidad directa de la Corporación. </t>
  </si>
  <si>
    <t xml:space="preserve">Adhesión a la Mesa de Ganadería Sostenible del Departamento de Antioquia, para propiciar un trabajo de reconversión del sector de la ganadería de leche y carne a la sostenibilidad. Además, se suscribe el contrato 110-CNT2009-133 con el objeto de El fortalecimiento de prácticas de producción y consumo sostenible en sectores productivos en la jurisdicción de Corantioquia, en el que se priorizan los sectores aguacatero, citrícola, cafetero, porcícola, ganadero de leche y ganadero de carne y se acompaña la mesa técnica sectorial corporativa </t>
  </si>
  <si>
    <t xml:space="preserve">En el marco del contrato 110-CNT2009-133 se acompañan a 25 N.V y se les formula el plan de mejoramiento, el cual es socializado y concertado con los empresarios, por gestión corporativa se cuenta con 6negocios verdes. </t>
  </si>
  <si>
    <t>Hoy se cuenta con un equipo profesional que brinda asesoría y acompaña al emprendedor verde en los asuntos relacionados con las variables ambientales propias del negocio y/o emprendimiento verde. 
Se brinda acompañamiento, asesoría y asistencia a los negocios verdes verificados, se les proponen los planes de mejora y se realiza el seguimiento para evidenciar la efectividad y se cuenta con una base de datos de Negocios verdes. Adicionalmente se suscribe el convenio 040-COV2009-124 el cual tiene como objeto ”busca Aunar esfuerzos técnicos, financieros y administrativos para implementar el programa regional de negocios verdes</t>
  </si>
  <si>
    <t>El fortalecimiento de Mercados de verdes, que hace parte la Estrategia de Educación Ambiental, denominada Hogares ecológicos, liderada por la Subdirección de Participación y Cultura Ambienta. Un (1) sector productivo. 
Estrategia de apropiación y gestión del Patrimonio hídrico y educación ambiental. Dos (2) sectores productivos</t>
  </si>
  <si>
    <t xml:space="preserve">Para la vigencia 2020 se formularon una serie de criterios de sostenibilidad a los cuales se les realizo el respectivo seguimiento y cumplimiento dentro de cada uno de los contratos que desde la programación del plan anual de adquisiciones se contrataron, logrando un cumplimiento del 100% en lo relacionado con Compras Públicas Sostenibles 
 </t>
  </si>
  <si>
    <t>Se inició la intervención en dos municipios de la jurisdicción,Ciudad Bolívar: convenio 040-COV2009-102, por un valor de seiscientos sesenta y tres millones de pesos ($663.000.000), cuyo objeto se concreta en la intervención del espacio público verde en el cerro Cristo Rey, aportando a la meta 2200 m2; y Vegachí: convenio 040-COV2009-112 con un valor asignado de setecientos veintitrés millones de pesos ($723.000.000), cuyo objeto es ejecutar acciones de intervención de espacio público verde etapa 1 parque lineal proyecto agro ambiental. Aportando a la meta 2200 m2. 
Al finalizar la vigencia 2020 los convenios presentan un avance físico del 30.25% de acuerdo a lo establecido en el POI</t>
  </si>
  <si>
    <t xml:space="preserve">1. Control de fuentes de emisión:  se realizaron un total de 125 visitas de control y seguimiento a empresas con fuentes fijas de emisión, distribuidas en las Territoriales Aburrá Norte, Aburra Sur, Hevéxicos, Tahamíes, Cartama, Citará y Panzenú. Con respecto a las mediciones de control y seguimiento de las emisiones generadas por fuentes móviles, se realizaron un total de 2561 mediciones, las cuales se llevaron a cabo en 26 municipios de la jurisdicción de Corantioquia. 
2. Fortalecimiento institucional: Se realizó la operación y mantenimiento de las estaciones fijas de monitoreo de calidad del aire, ubicadas en: Corregimiento de Altavista (Medellín), Envigado, Itagüí y Girardota. Por otro lado, se realizaron campañas cortas de monitoreo de calidad del aire en cinco (5) municipios de la jurisdicción de Corantioquia, durante tres (3) meses: Yarumal, Santa Fé de Antioquia, Jardín, Amagá y Yondó. 
3. Planes y organización del territorio: se logró brindar asesoría y acompañamiento a ocho (8) municipios previa concertación: Ebéjico, Copacabana, Santa Rosa de Osos, Andes, Segovia, Sabanalarga, Angostura y Titiribí; se lograron concertar los POT de tres (3) municipios: Tarazá, Entrerríos e Hispania; y se realizó control y seguimiento a los POT o EOT concertados de tres (3) municipios: Sabaneta, Amalfi y Remedios. 
4. Articulación al PIGECA en el Valle de Aburrá: mediante la Resolución N° 040-RES2003-1099 del 6 de marzo de 2020, se adoptó unas medidas establecidas en el Plan Integral de Gestión de la Calidad del Aire – PIGECA – y el Protocolo Operacional para Enfrentar Episodios de Contaminación Atmosférica – POECA – del Área Metropolitana del Valle de Aburrá - AMVA, para su aplicación en la zona rural de los diez (10) municipios del Valle de Aburrá en la jurisdicción de CORANTIOQUIA. La Corporación está trabajando de forma articulada con el AMVA para la implementación de las medidas adoptadas y está participando de forma activa en las diferentes instancias de gobernanza del PIGECA. 
5. Niveles de prevención, alerta o emergencia: La Corporación construyó y ejecutó el Plan de Acción para la Implementación del Protocolo Operacional para Enfrentar Episodios de Contaminación Atmosférica - POECA – en la Zona Rural de los Municipios del Valle de Aburrá Jurisdicción de CORANTIOQUIA, con base en el Manual para la Gestión de la Calidad del Aire, el cual hace parte del Sistema de Gestión Integral de la Corporación. 
6. Eje transversal de educación y prevención poblacional: Con el objetivo de fortalecer la educación ambiental en lo relacionado con los recursos naturales renovables (agua, aire, suelo y ﬂora) en el territorio, a través de estrategias pedagógicas que permitan el acercamiento y generación de espacios de interacción y conocimiento para la comunidad en general en los diferentes municipios que conforman la jurisdicción de la Corporación, en el año 2020 se realizaron trece (13) jornadas con el aula móvil de educación ambiental de la Subdirección de Gestión Ambiental. Asimismo, durante el año 2020 se realizaron capacitaciones en promoción de buenas prácticas ambientales para la disminución de emisiones en empresas del sector transporte de ocho (8) municipios de la jurisdicción de CORANTIOQUIA. </t>
  </si>
  <si>
    <t xml:space="preserve">De las acciones enmarcadas en el Plan MES de la Corporación se tiene que en el año 2020 se lograron implementar un total de siete (7) acciones enmarcadas dentro de tres (3) estrategias: 
Estrategias de Movilidad Activa,  
Estrategias para Racionalizar el uso del Vehículo Particular. 
Estrategias para Fomentar la Cultura de la Movilidad Sostenible. 
 </t>
  </si>
  <si>
    <t xml:space="preserve">Se realizaron dos mesas regionales de PGIRS en las cuales el programa de aprovechamiento de los PGIRS, reporte y soporte de las metas anuales de aprovechamiento y cifras trimestrales de generación, aprovechamiento y disposición final de los residuos, el programa de inclusión a los recicladores y consideraciones generales para la instalación de las Estaciones de Clasificación y Aprovechamiento (ECA). Se realizaron requerimientos a los municipios frente a la necesidad de actualizar los PGIRS incluyendo las respectivas metas de aprovechamiento de manera anualizada, así como la obligatoriedad de reportarlas trimestralmente, para u consolidado anual; en conjunto con las oficinas territoriales se han hecho labores para requerir los municipios. </t>
  </si>
  <si>
    <t xml:space="preserve">Se socializó a la totalidad de los municipios el nuevo formato de reporte de metas de aprovechamiento, así como dar directriz frente a diligenciamiento trimestral; frente a reporte de información de 2019 se acopió información de 56 municipios y para 2020 de 44 municipios. Estas acciones se realizan en conjunto con cada una de las oficinas territoriales. </t>
  </si>
  <si>
    <t>Se realizaron campañas asociadas a los 15 procesos contractuales desarrollados por el grupo de residuos, así como una campaña en conjunto con la Oficina de Comunicaciones para difusión a la totalidad de los municipios de la jurisdicción y otra mediante acercamiento comunitari</t>
  </si>
  <si>
    <t xml:space="preserve">Se priorizaron e impulsaron 3 prácticas ambientales sostenibles: 1. Hogares Ecológicos, 2. Mercados Verdes y 3. Reforestación. El desarrollo de estas prácticas implico el trabajo mancomunado de varias dependencias de la entidad y la articulación territorial con actores de diferentes municipios de la jurisdicción de la Corporación. </t>
  </si>
  <si>
    <t xml:space="preserve">Fortalecimiento de 470 Hogares Ecológicos en etapa 1, 368 en etapa 2 y 219 en etapa 3.| 
Gestión directa en el territorio: 231 Hogares Ecológicos. 
Convenio interadministrativo 040-COV2009-114, 91 Hogares.  
Contrato interadministrativo 140-CNT2010-145, 309 Hogares. 
Alianza WFP – Corantioquia, 040-ACU2010-8, 426 Hogares. </t>
  </si>
  <si>
    <t xml:space="preserve">Las estaciones fijas de monitoreo de calidad del aire estuvieron en operación aproximadamente hasta mediados del mes de marzo, esto debido a que presentaron fallas técnicas o problemas en la telemetría, los cuales no fue posible atender en su momento debido a que el contrato con el operador, la Universidad Pontificia Bolivariana (Contrato 110-CNT1907-96), se encontraba suspendido a causa de la cuarentena obligatoria declarada por el Gobierno Nacional en el marco de la emergencia sanitaria por el COVID 19. El nuevo operador, la Universidad de Antioquia (Convenio 040-COV2008-75) inició actividades el 1 de septiembre de 2020. </t>
  </si>
  <si>
    <t xml:space="preserve">Se formuló el modelo ejecutando  los siguientes pasos: Diagnóstico, Definición y diseño del modelo, Validación del modelo, Presentación del modelo, Adopción del modelo.  
El modelo se adoptó a través de Resolución No. 040-RES2012-7723 de diciembre 31 de 2020
La formulación del nuevo  modelo para administración de los recursos naturales, fue construido a partir de cuatro componentes o líneas estratégicas: permisos ambientales integrados; control y seguimiento integral; atención al ciudadano y sistema de reconocimiento, promoción e incentivos, rodeado por unos aspectos transversales a todos los componentes como son gestión del conocimiento incluyendo el uso de la tecnología, gobernanza y corresponsabilidad, visión total y flexible, rediseño de procesos y educación y comunicación para la cultura.  Su propósito principal es garantizar la sostenibilidad de los recursos naturales a partir de una administración integral y efectiva en el territorio, la interacción y acompañamiento permanente con los diferentes actores y usuarios, que contribuya la consolidación de los propósitos establecidos en la visión del PGAR 2020-2031. </t>
  </si>
  <si>
    <t>Se priorizó el POMCA del río San Juan, del cual ya se tiene la Cartografía definitiva en un 98% y se priorizó el evento de avenida torrencial, exactamente el evento de mayo de 2015 en el municipio de Salgar, del cual ya se tiene mapeo. En el mes de diciembre de 2020 se realizó comunicación con el ministerio para iniciar con la Prueba piloto de implementación de la metodología del Ministerio,</t>
  </si>
  <si>
    <t xml:space="preserve">Construida la estrategia de articulación con las diferentes Autoridades Ambientales que tienen injerencia en la jurisdicción de Corantioquia, se logra la firma de dos memorandos de entendimiento con las siguientes autoridades:  Área Metropolita del Valle de Aburrá - AMVA, Corporación para el Desarrollo Sostenible del Urabá-Corpouraba, Corporación Autónoma Regional de las Cuencas de los ríos Negro y Nare-Cornare, Corporación Autónoma Regional de Santander- CAS, Corporación Autónoma Regional de Risaralda, Corporación Autónoma Regional del Quindío CRQ, Corporación Autónoma Regional para el Desarrollo de Caldas, Corpocaldas, Corporación Autónoma Regional de los Valles del Sinú y del San Jorge CVS, Corporación Autónoma Regional para el Desarrollo Sostenible del Chocó, Área Metropolitana el Valle De Aburrá, Departamento de Antioquia y Terminales de Transporte de Medellín S.A.  
En el marco de estos acuerdos se ha trabajado el tema de Puestos de Control Ambiental para el control del tráfico ilegal de flora y fauna.  
Con el ANLA se han ajustados las siguientes líneas de acción:Licencias Ambientales, quejas y reclamos relacionados con licencias ambientales, transferencia de conocimiento, 
 </t>
  </si>
  <si>
    <t xml:space="preserve">Se realizaron reuniones de articulación y concertación con los Consejeros y Expertos Comunitarios Afro y con la Asociación de Cabildos Indígenas de Antioquia -OIA- en representación de las autoridades de la jurisdicción, con el fin de establecer dos mecanismos de coordinación y articulación de gestión territorial con cada uno de los pueblos étnicos (afrodescendientes e indígenas), que resaltara la identidad cultural y diversidad étnica presente en el territorio, contribuya al fortalecimiento mutuo y se coordinen acciones para la gestión ambiental territorial.   
Se realizó la construcción del Esquema de Coordinación y Articulación con las comunidades indígenas, adoptado mediante resolución N°040-RES2012-7335. 
A través del convenio N°040-COV2010-214 con la Unión Temporal Afroambiental se deberá diseñar el esquema de coordinación entre las comunidades afrocolombianas y la corporación, y avanzar en el año 2021 con su validación, adopción y operación. </t>
  </si>
  <si>
    <t xml:space="preserve">Durante este año se trabajó en la definición de gestión de dos conflictos ambientales que significa el 100% de cumplimiento a esta subactividad. Uno, relacionado con el tema de Calidad del Aire en el municipio de Itagüí. El otro, relacionado con el tema de megaproyectos en el municipio de Jericó. Ambos conflictos, llevaron la siguiente ruta: 
Identificación, Sistematización y análisis de la información primaria y Generación de rutas de conflicto. Esta última, una vez se comprendieron a fondo los conflictos y se identificaron los actores y los motivos de la tensión en el territorios, se pasó a describir una serie de acciones que constituyen las rutas que debe asumir la corporación y otras entidades para promover la transformación del conflicto. </t>
  </si>
  <si>
    <t xml:space="preserve">se realizó la formulación de estudios previos y la firma del convenio N°040-COV2010-182 entre la Asociación de Cabildos Indígenas de Antioquia -OIA y la Gerencia Indígena del Departamento de Antioquia  para el desarrollo de acciones encaminadas al fortalecimiento de capacidades y una eficiente coordinación y cooperación con las autoridades indígenas presentes en la jurisdicción de Corantioquia en el ejercicio de la gestión ambiental que incluye el saneamiento hídrico, la educación, la participación y la gestión integral y sostenible de la biodiversidad.   
De igual manera, se realizó la formulación de estudios previos y la firma del convenio N°040-COV2010-214 con la Unión Temporal Afroambiental para promocionar y fortalecer la diversidad étnica ambiental, cultural, organizacional y territorial de los consejos comunitarios de las comunidades afrocolombianas de la jurisdicción de Corantioquia, mediante el desarrollo de las acciones concertadas y establecidas en el PGAR 2020- 2031 y la ejecución de los programas y proyectos del Plan de Acción Institucional 2020 -2023. </t>
  </si>
  <si>
    <t xml:space="preserve">Minería: la Corrporación continúa aunando esfuerzos con la institucionalidad minera, la Agencia Nacional de Minería, la Secretaría de Minas de la Gobernación Antioquia y el Ministerio de Minas y Energía, con el fin de apoyar los procesos de formalización, conscientes que es un mecanismo para atender la ilegalidad del sector. Igualmente, se trabaja con las administraciones municipales, como aliados para el logro de la sostenibilidad y legalidad minera, en temas de competencia y estado de los procesos de formalización minera de su jurisdicción. De otra parte, con los mineros se les capacita en temas de legalización de la actividad. 
Especies Invasoras: Caracol Gigante africano - Acatina fulica. Se han realizado dos reuniones en la Mesa Interinstitucional de tratamiento del caracol gigante africano - MITCA. Sumado a lo anterior, se diseñó material didáctico que permite aprender a identificar la especie de caracol gigante africano y a diferenciarla de las especies nativas de caracoles.  
Episodios Contaminación Atmosférica: Luego de la atención al primer episodio de contaminación atmosférica ocurrido en el Valle de Aburrá entre los meses de marzo y abril, entre los meses mayo y septiembre, se realiza toda la fase de aprestamiento como preparación de lo que fue la atención al segundo episodio de contaminación atmosférica que se presentó en el valle de Aburrá principalmente durante el mes de octubre.  
Deforestación: Como gestión inicial en atención a esta situación crítica, se actualizó base de datos de las industrias forestales con base en las visitas y gestión documental realizada obteniéndose 121 registradas y 257 no registradas, permitiendo tener un panorama claro para la priorización en los controles y seguimientos correspondientes. Por otro lado, se viene construyendo el documento propuesta de directriz para adoptar el libro de operaciones en línea con base en la resolución 1971 de 2019 y la socialización del procedimiento brindada por el MADS y ASOCARS el cual, se encuentra en revisión y aprobación por parte de Corantioquia. De igual manera, en el mes noviembre se realizaron talleres dirigidos a industrias forestales y actores principales en los aprovechamientos forestales, ubicados en los municipios de Segovia, Puerto Berrio, Puerto Nare, Guadalupe, y Carolina del Príncipe; en el mes de diciembre se adelantaron los talleres con la misma temática en los municipios de Ituango y Anorí (13). Así mismo se realizaron visitas de control y seguimiento (15) y Puestos de Control Ambiental-PCA (22). </t>
  </si>
  <si>
    <t>En el marco de los procesos de acompañamiento para la formalización del uso y aprovechamiento de los recursos naturales renovables, cuyo propósito es buscar estrategias para garantizar el desarrollo sostenible del territorio y promover la corresponsabilidad, identidad y pertenencia por el territorio en el marco de la legalidad y el cumplimiento normativo, la Corporación realizó acciones  con los sectores priorizados, entre ellos el sector agrícola (cafetero, aguacatero y tomateros), constructor, hidroeléctrico, infraestructura, institucional, ladrillero, maderero, minero, pecuario (ganadero, acuícola, avícola y/o porcicultura) y textil::::ojo son 10</t>
  </si>
  <si>
    <t>Se logró la legalización del uso y aprovechamiento de los recursos naturales renovables de algunos de los actores que hacen parte de los sectores cafeteros, institucional y minero, en la obtención de los trámites ambientales requeridos para el desarrollo de sus actividades, con el fin de garantizar su uso sostenible</t>
  </si>
  <si>
    <t xml:space="preserve">Con el propósito de tener una mayor claridad sobre la calidad del compartimiento ambiental asociado a la calidad de aire en la Oficina Territorial Hevéxicos se realizó el estudio para evaluar la concentración de vapores de Mercurio (Hg) debido al auge minero, en el municipio de Buriticá. 
el total de mediciones validas, solo 4 puntos superan la barrera de 1µg Hg/m3, estos resultados confirman la presencia de Hg en el aire en la zona urbana del municipio de Buritica, a pesar de que no todos los puntos superan los límites máximos permisibles de los contaminantes tóxicos en el aire, los resultados evidencian la necesidad de un monitoreo regular que permita establecer la tendencia temporal de los niveles de Hg en el aire. 
Teniendo en cuenta que no toda la población es consciente de los impactos que se generan con la liberación de Hg al ambiente, se requiere propiciar campañas y jornadas de concienciación a los distintos grupos poblacionales de los daños a la salud ambiental y en especial a la salud de la población joven y adulta ante la exposición de Hg. 
 </t>
  </si>
  <si>
    <t xml:space="preserve">A la fecha de corte han ingresado 27 trámites de solicitud y modificación de licencia ambientales con acto de inicio, de las cuales se han decidido 17.
 </t>
  </si>
  <si>
    <t>Se aperturaron 1835 trámites ambientales (Licencia Ambiental, Concesión de Agua, Permiso de Vertimiento, Aprovechamiento Forestal, Permiso de Emisiones, Permisos de Estudio y Permisos de Ocupación de Cauce), de los cuales se han resuelto 881 en un tiempo promedio de 67 días</t>
  </si>
  <si>
    <t xml:space="preserve">Se tuvo un total de 245 expedientes de procesos sancionatorios ambientales resueltos, incluyendo dentro de estos 6 expedientes que fueron archivados y se encontraban dentro de la línea base. </t>
  </si>
  <si>
    <t xml:space="preserve">El Ministerio de Ambiente y Desarrollo Territorial definió, dentro del indicador “Índice de Evaluación del Desempeño Institucional – IDEI”, para las Corporaciones que la meta para el control y seguimiento; específicamente en los trámites ambientales Concesión de Aguas, Licencias Ambientales, Aprovechamientos Forestales y Vertimientos, sería del 100% de los trámites decididos, vigentes y en firme. Situación que llevó a desarrollar nuevas estrategias que contribuyeran al logro de las nuevas metas que implicaban mayor número de actuaciones. </t>
  </si>
  <si>
    <t xml:space="preserve">Se realizó la revisión y sistematización de información como: normatividad étnica, capítulo étnico PGAR 2020-2031, acciones étnicas afro e indígenas, planes de etnodesarrollo y planes de vida  y cartografía de Consejos Comunitarios Afrocolombianos y comunidades, cabildos y resguardos Indígenas para la formulación de la estrategia; y la construcción de la línea base mediante el diseño, aplicación, tabulación y  análisis de encuestas con representantes legales, presidentes, miembros de juntas de gobierno o promotores de 93 Consejos Comunitarios y con gobernadores indígenas, miembros del cabildo o líderes de 36 comunidades indígenas. 
Se realizaron reuniones de articulación con la Gerencia de Afrodescendientes y la Gerencia Indígena de la Gobernación de Antioquia para revisar posibilidades de coordinación y aunar de recursos y esfuerzos para la realización de acciones conjuntas con estos grupos étnicos; y se realizaron reuniones semanales durante el segundo semestre con los Consejeros y Expertos Comunitarios Afro y con la Asociación de Cabildos Indígenas de Antioquia para el diseño del proceso a realizar en el año 2020 y construcción de criterios e instancia de coordinación y relacionamientos  y también para la caracterización, focalización y análisis de información territorial, poblacional y dinámicas comunitarias.
Se realizó la formulación de estudios previos para el desarrollo de la estrategia de administración ambiental y colaboración social con comunidades indígenas y afrocolombianas, lo cual se materializó con la firma de los convenios N°040-COV2010-182 con la Asociación de Cabildos Indígenas de Antioquia -OIA y la Gerencia Indígena del Departamento de Antioquia; y el convenio N°040-COV2010-214 con la Unión Temporal Afroambiental.  </t>
  </si>
  <si>
    <t>Sin meta programada para la vigencia 2020</t>
  </si>
  <si>
    <t xml:space="preserve">En el aplicativo sirena, se ajustó el trámite de concesión de aguas y se levanta el requerimiento con prototipo para el trámite vertimiento con la información requerida por el IDEAM para luego terminar su integración a través de web de services. </t>
  </si>
  <si>
    <t xml:space="preserve">Los datos reportados son: 
•	RUA: 105 registros validados y transmitidos.
•	SIRH: 869 registros entre los que se encuentran fuente, usuarios, concesiones, vertimientos y PUEAA.
•	SISAIRE: 7.958 registros reportados.
•	SNIF: 148 registros reportado.
•	RESPEL: 372 registros validados.
Para el reporte del SISAIRE se presentaron dificultades toda ves que las estaciones estuvieron en operación aproximadamente hasta mediados del mes de marzo, esto debido a que presentaron fallas técnicas o problemas en la telemetría, los cuales no fue posible atender en su momento a causa de la cuarentena por COVID declarada por el Gobierno Nacional. 
En SIRH y SNIF se presentaron dificultades para el cargue de información. 
</t>
  </si>
  <si>
    <t xml:space="preserve">Se resalta que: 1.  no hay fallos disciplinarios ni quejas asociados a riesgos de corrupción 2.La formalización del Comité de Gestión y Desempeño mediante la Resolución n.° 040-RES2012-7361  3. La inscripción de la totalidad de trámites en el SUIT, así como el registro de los datos de operación.   4. El tiempo promedio de resolución de trámites ambientales se encuentra en 67 días hábiles   5. a Audiencia Pública de Rendición de Cuentas 2019, desarrollada de manera virtual el 24 de marzo de 2020  6. Se avanzó en la actualización de las encuestas de satisfacción, incorporando a los viveros corporativos, y la inclusión de los canales virtuales de atención  7. se realizó el convenio °040-COV2010-182 con el propósito de contar con cartillas informativas en Emberá Chamí, Emberá Katío u otro idioma  8. El 71% equivalente a 315 funcionarios, que han cursado y obtenido la Certificación en el “Módulo de Fundamentos Generales del MIPG”. 
Se encuentra pendiente aplicar la metodología para priorización de trámites a racionalizar, y la publicación del plan de participación ciudadana, acciones que son tenidas en cuenta para la formulación del Plan Anticorrupción y Atención al Ciudadano 2021. 
 </t>
  </si>
  <si>
    <t>Se realizó la implementación de este Instrumento Archivístico, a través de la contratación de personal de apoyo y con la formulación del Plan Institucional de Archivo – PINAR, además se cumplió con el diagnóstico integral de archivos del Archivo General de la Nación, el cual fue reportado en abril de 2020; se construyó el instrumento SIC Sistema integrado de conservación documental, el cual se presentará al comité interno de archivo.</t>
  </si>
  <si>
    <t>Se publicaron en el SECOP II, todos los procesos contractuales, de acuerdo con las necesidades de bienes, obras y servicios, requeridos por las diferentes dependencias y áreas de la Corporación; permitiendo esto de manera eficiente y efectiva atender cada una de las solicitudes realizadas al Grupo interno de trabajo de Recursos Físicos adscrito a la Subdirección Administrativa y Financiera.    
Es importante resaltar que solo dos de los 21 procesos de contratación, se declararon desiertos en reiteradas ocasiones por razones ajenas a la Corporación, teniendo en cuenta que los proponentes incumplieron con los requisitos exigidos dentro de cada proceso</t>
  </si>
  <si>
    <t xml:space="preserve">La formulación del Plan anual de vacantes 2020 de la Corporación fue adoptada mediante Resolución No. 040-RES2005-2485 del 07 de mayo de 2020 como anexo al Plan Estratégico de Talento Humano 2020 y publicado en la página Web de Corantioquia. 
A 31 de diciembre de 2020 la Corporación cuenta con 124 vacantes definitivas de su planta de empleos de 461 cargos, las cuales fueron reportadas a la CNSC a través de SIMO (Sistema de Apoyo para la Igualdad, el Mérito y la Oportunidad), con el fin de hacer parte de la próxima convocatoria pública a realizarse a través de concurso de ascenso (concurso cerrado) y a nivel nacional (concurso abierto). 
Dentro de las vacantes definitivas reportadas en SIMO se tiene la provisión actual de algunas de ellas, mediante provisionalidad y encargo y otras sin proveer. 
  </t>
  </si>
  <si>
    <t xml:space="preserve">La formulación del PPRH 2020 de la Corporación fue adoptada mediante Resolución No. 040-RES2005-2485 del 07 de mayo de 2020 como anexo al Plan Estratégico de Talento Humano 2020.
A 31 de diciembre de 2020 la Corporación cuenta con 16 vacantes sin proveer. Se realizaron entre enero 01 y diciembre 31 de 2020, 8 procesos de Encargo, permitiendo de esta manera cubrir algunas vacantes e incentivando de esta manera a los servidores públicos, con la oportunidad de ocupar otros empleos dentro de la planta corporativa. 
La Corporación suscribió el Contrato No. 150-CNT2004-61 de 2020 con la Escuela Superior de Administración Pública – ESAP con el objeto de realizar un estudio técnico para el fortalecimiento de la capacidad institucional, a partir de un proceso de modernización corporativa, que permita enfrentar los retos institucionales del PGAR 2020 – 2031 y cumplir las metas planteadas en el Plan de Acción 2020 – 2023. 
  </t>
  </si>
  <si>
    <t>La formulación del PETH 2020 de la Corporación fue adoptada mediante Resolución No. 040-RES2005-2485 del 07 de mayo de 2020, el cual tuvo como punto de partida el resultado de las mediciones realizadas, como son “clima y cultura”, la “encuesta sobre Ambiente y Desarrollo Institucional –EDI”, el “Informe Pormenorizado del Sistema de Control Interno” y además, la articulación que se debe tener con el “Modelo Integrado de Planeación y Gestión - MIPG</t>
  </si>
  <si>
    <t>El Plan Institucional de Capacitación (PIC) 2020 se formuló con el diagnóstico realizado de manera participativa con los jefes de las dependencias y la socialización realizada ante la Comisión de Personal de la Corporación, de la cual se recibieron aportes que contribuyeron a su construcción. Se adoptó mediante la Resolución 040-RES 2003-1101 de 06 de marzo de 2020.
Se realizaron jornadas de inducción: Marzo 6, mayo 22 y 26, julio 16, agosto 24, noviembre 6.
Se brindó capacitación en temas cómo: Estrategias de Comunicación y Mercadeo Digital, Actualización en Seguridad Social UGPP y Planilla Integrada 2020, Información Exógena, Corrección de Estilos,  
Actualización en Legislación sindical y procesos de negociación colectiva para entidades públicas, Planes de Gestión Integral de Residuos Sólidos PGIRs, Diplomado sobre integración de Desastres, emociones fuente de bienestar, Higiene Postural y ergonomía en el puesto de trabajo, Valoración económica del daño en la evaluación del impacto ambiental, novedades en la política de Archivo y Gestión documental electrónica, Congreso internacional de Derecho procesal, Gestión de Conocimiento para la Innovación y capacitaciones en puesto de trabajo.
Desde la estrategia del  miércoles del conocimiento se realizaron 23 capacitaciones.
315 funcionarios han realizado el curso básico de MIPG</t>
  </si>
  <si>
    <t>La formulación del plan de Bienestar Laboral se encuentra realizada por medio de la resolución 040-RES2002-663 del 10 de febrero del 2020, Igualmente la implementación se realiza a través de los contratos Numero150-CNT2002-36 y 150-CNT1906-90,
Se logró en un 100% la formulación e implementación del Plan de Bienestar Laboral donde se beneficiaron los  servidores públicos en actividades asociadas a calidad de vida laboral y protección y servicios sociales: Actividades de promoción y prevención de la salud, Actividades deportivas y recreativas, Actividades de Clima y Cultura Organizacional, Actividad para el Fortalecimiento del ser, Actividades de preparación para el retiro laboral, Actividad “Guardianes de la naturaleza”,  Avistamiento de Aves, actividad caminata ecológica, Actividades para el fortalecimiento del compromiso institucional, Actividad cultural para integración familiar; Actividades de Fin de Año</t>
  </si>
  <si>
    <t xml:space="preserve">Mediante la resolución Numero 040-RES2002-663 se adopta "El Plan de Bienestar Social, Estímulos e Incentivos para la Corporación Autónoma Regional del Centro de Antioquia" .En la formulación del plan de incentivos institucionales se plantean los incentivos pecuniarios y los No pecuniarios: encargos (6 procesos),  Apoyo a Educación Formal ( 33 incentivos otorgados), Entrega de Bonos Turísticos (82 bonos), 3) tres días de descanso remunerado como incentivo no pecuniario. 
 </t>
  </si>
  <si>
    <t>Se realizó entrega de Botiquines de Primeros Auxilios al personal técnico que realiza visitas técnicas de campo, chalecos salvavidas y Chaqueta; Formación Seguridad Vial, Inducción de Seguridad y Salud en el Trabajo, protocolo General de Bioseguridad para la Prevención de la Propagación y Contagio del COVID-19 (memorando con radicado No. 150-MEM2005-3420 en cumplimiento a la Resolución 666 de 2020), Entrega de Elementos de Bioseguridad (Tapabocas, guantes, gafas de seguridad), Revisión Lineamientos del SGI para contratistas y proveedores, Se realizaron Exámenes Médicos de ingreso, periódicos y de retiro, Se adelantó proceso contractual para el desarrollo Exámenes Médicos de ingreso, periódicos y de retiro, Auto reporte de Condiciones de Trabajo remoto, Formulario Monitoreo diario de condiciones de salud (cumplimiento a la Resolución 666 de 2020), Clasificación de personal de acuerdo “Formulario De Prevención Y Protección Para El Retorno A Las Actividades Presenciales” (cumplimiento a la Resolución 666 de 2020, Se realizó matriz de peligros y riesgos en relación con el virus COVID-19 y actualización de Matriz Sede Central en Colmena Gestión, Reporte de incapacidades en plataforma Colmena Gestión para caracterización de ausentismo por causas médicas, Reporte de accidentes de trabajo con identificación de causalidad, Apoyo construcción Informe para Rendición de Cuentas y Revisión por la Dirección, Envío de información ARL Colmena para inicio de evaluación Enfermedad Laboral Producto del COVID-19.  
Igualmente, se adelantaron procesos contractuales para la adquisición de elementos de bioseguridad e insumos de desinfección de áreas de trabajo.</t>
  </si>
  <si>
    <t>Se conformó el grupo de elaboración del PETIC donde por medio de memorando con radicado 190-MEM2010-6584 se solicitó a las dependencias asignar un enlace. Se trabajó con las guías e instrumentos de Mintic e igualmente se solicitó apoyo al ministerio para la elaboración del documento.
La Corporación realizó un Estudio técnico para realizar el fortalecimiento de la capacidad institucional, a partir del proceso de modernización corporativa.  Mediante el contrato 150-CNT2004-61 suscrito con la ESAP.
Implementación del modelo operativo de Mesa de Ayuda, a partir del trabajo realizado con el contrato 090-CNT1909-110 suscrito con la firma Ernst &amp; Young S.A.S.
Se adquiere un nuevo servidor para la granja de servidores, se amplía el sistema de backup con la adquisición de un robot de copias, se incrementa la capacidad de almacenamiento, y se amplía la capacidad de memoria de los servidores de base de datos.
Se implementa la herramienta MEGATESO sobre plataforma SharePoint. 
En el proyecto definir e implementar modelo avanzado de seguridad de la información (incluye Protección de Datos Personales), en el mes de septiembre se adopta se adopta la Política General de Tecnología, de Seguridad y Privacidad de la Información en la Corporación mediante el radicado 040-RES2010-5756.
Se ajustó el trámite de concesión de aguas y se levanta el requerimiento con prototipo para el trámite de vertimientos con la información requerida por el IDEAM para terminar su integración a través de web de services;  Y por último  se desarrolla el trámite de registro de usuarios para concesión de aguas y vertimientos.</t>
  </si>
  <si>
    <t>Uno de los compromisos de la Subdirección Administrativa y Financiera es alcanzar directa o indirectamente el cumplimiento de las metas establecidas dentro del Plan de Acción 2020-2023 buscando la Preservación, mantenimiento y mejoramiento de las sedes existentes propiedad de la Corporación, desarrollando los diferentes planes de actuación y proyectos de intervención contemplados dentro del Plan Maestro en consonancia con los horizontes temporales del mismo y las capacidades económicas de la Entidad. 
A través del plan maestro de Infraestructura se busca el cuidado de la infraestructura de la Corporación (adoptado por medio de la resolución 040-RES2012-7729).
Se llevaron a cabo actividades tales como: Mantenimiento preventivo de ascensores, mantenimiento preventivo y correctivo de malacate, mantenimiento preventivo y correctivo de plantas eléctricas, mantenimiento preventivo y correctivo de aires acondicionados, mantenimiento preventivo y correctivo de sistéma eléctrico, mantenimiento preventivo y correctivo a inmuebles</t>
  </si>
  <si>
    <t>Actualmente, en el eKOGUI, entendido como el Sistema Único de Gestión e Información Litigiosa del Estado Colombiano y herramienta informática diseñada para gestionar la información de la actividad litigiosa a cargo de las entidades y organismos estatales del orden nacional, registra 290 procesos activos en los cuales la Corporación ha sido vinculada
La corporación dentro de sus archivos registra 233 conciliaciones extrajudiciales.
Debido a la contingencia que actualmente se vive, la rama judicial suspendió términos judiciales desde el 16 de marzo hasta el 1 de julio de los corrientes, periodo de tiempo durante el cual solo de manera excepcional se tramitaron o impulsaron los procesos en los cuales es parte la Corporación, en la totalidad del año 2020 ingresaron 27 nuevos procesos judiciales.
Se tienen 66 conciliaciones activas.
No solo del total registrado en el eKOGUI, sino de las nuevas actuaciones, el área de representación judicial atendió todos y cada uno de ellos en la forma en que establecen los estatutos procesales</t>
  </si>
  <si>
    <t xml:space="preserve">Corantioquia suscribió el Contrato No. 150-CNT2004-61 de 2020 con la Escuela Superior de Administración Pública – ESAP con el objeto: Estudio técnico para realizar el fortalecimiento de la capacidad institucional, a partir del proceso de modernización corporativa.
A 31 de diciembre de 2020, se cuenta con el estudio técnico entregado por la ESAP y se implementó la fase 1 de dicho estudio, en la cual se suprimieron dos (2) cargos, uno de Subdirector y uno de Asesor, ambos de libre nombramiento y remoción y se crearon dos cargos con denominación Profesional Especializado Código 2028, Grado 19 de libre nombramiento y remoción, adscritos a la Dirección General. </t>
  </si>
  <si>
    <t xml:space="preserve">Formalización del Comité de Gestión y Desempeño (Resolución n.° 040-RES2012-7361, 2020) y la aprobación del modelo de procesos.
Creación del correo: denunciacorrupción@corantioquia.gov.co, la actualización del mapa de riesgos y oportunidades, incluyendo los responsables de los controles y la actualización de los modelos vigentes para documentar.
Creación del GIT Apoyo a la supervisión e Interventoría.
Se adoptó mediante Resolución n.° 040-RES2010-5756 la Política General de Tecnología, de Seguridad y Privacidad de la Información y mediante la Resolución n.° 040-RES2005-2485 la adopción del Plan Estratégico de Talento Humano, así como los planes: anual de vacantes, provisión de empleos, incentivos, institucional de capacitación. De igual manera la actualización de la estructura administrativa y planta de cargos a través de la Resolución n.° 040-RES2009-5184, así como la actualización de la información de los servidores públicos en SIGEP II. 
Se contó con un plan de comunicaciones para el SGI, permitiendo dar a conocer temas estratégicos a la corporación, generando cultura de mejoramiento y dinamizando los componentes del SGI en las actividades de los procesos.  
inscripción en el SUIT de 23 trámites y 1 OPA, y el registro de datos de operación que permite identificar cuáles son los trámites más demandados por la ciudadanía.
consolidación del tablero de control para el seguimiento a indicadores del plan de acción, es un logro relevante de esta vigencia, así como la elaboración de las hojas metodológicas correspondientes a los indicadores de medición de los programas de objetivos del SGI y la disposición de la información del SGI en Megateso para su administración. 
 Renovación de los certificados de los componentes de calidad (NTC-ISO 9001:2015) y ambiental (NTC-ISO 14001:2015) del Sistema de Gestión Integral durante el mes de septiembre, recibiendo concepto favorable por parte del ente certificador. 
</t>
  </si>
  <si>
    <t>Se avanzó en la elaboración del autodiagnóstico acorde con los parámetros establecidos en el Modelo Integrado de Planeación y Gestión -MIPG de la función pública. se avanzó en la revisión documental de antecedentes que permitan identificar las diferentes acciones que previamente ha emprendido la Corporación y la consolidación de las mismas (Convenio de Cooperación 1172 de 2013 con FUNLAM; Convenio de Asociación 1410-80 con FUNLAM y Convenio de Asociación 1506-77 con la FUNLAM) . A su vez, se realizó una indagación en guías y experiencias de otras entidades en la formulación de estrategias de gestión del conocimiento como referentes de estudio, que nutran el proceso de formulación del plan Corporativo</t>
  </si>
  <si>
    <t>Se alcanzó un recaudo de ingresos, del 102% del valor presupuestado, siendo un importante resultado, a pesar de las afectaciones económicas de los usuarios, generadas por la pandemia producto de la presencia del COVID-19.  Lo anterior derivado de la estrategia implementada, desde el mes de abril, con la no incorporación de los excedentes financieros y una mayor gestión de cartera, además del control a la facturación y recaudo de las más importantes rentas. </t>
  </si>
  <si>
    <t>El plan de auditorías para la vigencia 2020 consideró de primera parte los procesos con un mayor riesgo y de gran significancia para el logro de las metas y resultados plasmados en el plan de acción 2020-2023. 
Con fecha de corte al 31 de diciembre de 2020, la Oficina de Control Interno, de las cuatro auditorias planificadas y aprobadas por el Comité Institucional Coordinador del Sistema de Control Interno, para el año 2020, ha realizado las cuatro: 
1. Saneamiento Hídrico 
2. Armonización de la planificación ambiental, con los niveles de planificación local, regional y nacional
3. Contratación de actividades de control y seguimiento de autoridad ambiental
4. destinación de los recursos y a los procesos de contratación realizados por la Corporación con ocasión de la emergencia económica por el COVID-19 durante el 2020,</t>
  </si>
  <si>
    <t xml:space="preserve">Se cumplió con el plan anual de adquisiciones y al cierre de la vigencia 2020, mediante acto administrativo “Resolución de acreditación No. 1389 del 04 de diciembre de 2020 otorgada por el IDEAM”, fue actualizado el alcance de la acreditación del Laboratorio Ambiental para producir información cuantitativa, física, química y biótica, para los estudios o análisis ambientales requeridos por las autoridades ambientales competentes e información de carácter oficial, relacionada con la calidad del medio ambiente y de los recursos naturales renovables, superando los parámetros acreditados con los cuales se inició el cuatrienio </t>
  </si>
  <si>
    <t>Se han venido trabajando de manera articulada con la subdirección Administrativa y Financiera y se ha realizado las adecuaciones que en términos de infraestructura se requieren para garantizar el correcto funcionamiento de los viveros y el CAV corporativo.
Otra de las acciones que se suman a la implementación de un modelo de operación de los viveros corporativos, fue la contratación de un Ingeniero Agrónomo, a través de los contratos de Prestación de Servicios Profesionales No 120-CNT2001-14 y No 120-CNT2007-97, dicho funcionario apoyó técnicamente la producción en los viveros corporativos, como también acompaño el desarrollo de las acciones necesarias para el registro y mantenimiento de los mismos ante el ICA, en la supervisión de las adecuaciones de la red de viveros, en la construcción del procedimiento para su operación técnica y administrativa, así como el Manual De Operaciones de dicha red, en conjunto con el grupo Biodiversidad de la Subdirección de Ecosistemas y grupo Sistema de Gestión Integral de la Subdirección de Planeación.</t>
  </si>
  <si>
    <t xml:space="preserve">Se solicitó a 15 proveedores de bases de datos en acceso abierto, la autorización y los requerimientos para disponer la url de sus bases de datos en la página web de Corantioquia o en el catálogo digital del CIA, de estos 11 proveedores autorizaron disponer su url, para ello se adelantaron acciones técnicas para la actualización del Sistema Integrado Koha.
Se ejecutaron estrategias para la dinamización de la información y el conocimiento: 12 envíos de Información Ambiental a Tu Alcance, 34 Tertulia Literaria, 23 Miércoles del Conocimiento, se realizaron tres campañas comunicacionales Con esta estrategia se dieron a conocer los servicios del CIA durante la emergencia sanitaria. 
Se diseña la primera versión del prototipo para la imagen del Catálogo Digital del CIA. Se modifica el banner de la página de inicio del catálogo virtual.
Trabajo articulación con la Subdirección de Participación y Cultura Ambiental, para programar y realizar el foro virtual “Participación social y diversidad cultural en el Ordenamiento Territorial”.
Se adelanta articulación con la Oficina Asesora de Comunicaciones para la difusión de los recursos y servicios del CIA. En lo que va del año se han incorporado 35 documentos bibliográficos a la memoria institucional de la Corporación.
Del total del material que hace parte de la memoria institucional se han revisado, ajustado y dispuesto para consulta en la web 1305 documentos. De igual forma se han incorporado 47 materiales documentales producidos por otras entidades, a las colecciones para consulta interna y externa
</t>
  </si>
  <si>
    <t xml:space="preserve">Contrato mantenimiento de aires acondicionado, mantenimiento de sedes, lograr la intervención de estas unidades, apuntando al mejoramiento continuo de las mismas a través de las diferentes acciones planteadas para ello, entre ellas: Reparación y mantenimiento de pisos, reparaciones y mantenimiento de las unidades hidrosanitarias, Mantenimiento de acabados de las unidades de servicio, reparaciones y mantenimiento de carpintería metálica y de madera de las unidades de servicio, adecuación y mantenimiento del mobiliario de las unidades de servicio, reparaciones y mantenimiento de cielo </t>
  </si>
  <si>
    <t xml:space="preserve">El Plan de Comunicaciones Corporativo fue formulado al inicio de la vigencia y aprobado por la Dirección General el 29 de enero de 2020, mediante Acta 040OC-ACT2007-2094. Desde el inicio de año se definió la premisa “Con el Corazón” como eje central del discurso institucional y se reforzó en todas las acciones y productos comunicacionales realizados.
El Plan de Comunicaciones responde a los criterios de comunicación pública, según las orientaciones en la materia para las entidades estatales en Colombia; además, se alineó con los intereses y prioridades plasmadas en el Plan de Gestión Ambiental Regional (PGAR) y el Plan de Acción Corporativo, en respuesta a la responsabilidad de aportar, desde la integralidad y transversalidad de las estrategias de comunicación, al logro de los retos y metas fijadas para Corantioquia durante el cuatrienio.  
 El Plan de Comunicaciones desarrolla cuatro estrategias: Estrategia Informativa, Estrategia Movilizadora, Estrategia Relacionamiento Institucional, Estrategia Organizacional. 
 </t>
  </si>
  <si>
    <t xml:space="preserve">En el mes de septiembre se adopta la Política General de Tecnología, de Seguridad y Privacidad de la Información en la Corporación mediante el radicado 040-RES2010-5756 </t>
  </si>
  <si>
    <t xml:space="preserve">Teniendo en cuenta que el plan de tratamiento de riesgos de seguridad y privacidad de la información y con la adopción de la Política General de Tecnología, de Seguridad y Privacidad de la Información en la Corporación mediante el radicado 040-RES2010-5756, se aportó para la estructuración de los riesgos de seguridad y privacidad de la información </t>
  </si>
  <si>
    <t xml:space="preserve">Desde el criterio de transversalidad de las acciones de comunicación estratégica requeridas por la entidad, se ha garantizado una respuesta satisfactoria a las necesidades de acompañamiento, asesoría y apoyo a los proyectos institucionales, de acuerdo con la dinámica propia de los procesos de contratación e inicio de actividades en cada caso: asesoría a más de 100 convenios, contratos o iniciativas con acciones de comunicación incluidas en su ejecución, la realización de más de 50 eventos, el diseño de más de 3 mil piezas de comunicación, la divulgación en distintos medios institucionales y con apoyo en la gestión de prensa y la producción de distintivos institucionales.  </t>
  </si>
  <si>
    <t xml:space="preserve">Se adelanta la edición final de la versión 1 del documento, denominado “Estrategia de la Gestión de la Cultura y la Educación Ambiental, El territorio como Zona de Vida”, para vincularlo al Sistema de Gestión Integral. Iguialmente, la Socialización y apropiación de la estrategia por parte de los actores, incluidos los actores internos.
Adicionalmente se ha avanzado en acciones de su implementación en los procesos contractuales.
Como proyección para darle continuidad a las acciones de fortalecimiento de la apropiación e implementación de la Estrategia de Gestión de la Cultura y la Educación Ambiental, El Territorio como Zona de Vida por parte de los funcionarios corporativos, se estableció en el contrato 140-CNT2010-1444, suscrito con el Politécnico Jaime Isaza Cadavid, el alcance 2. “Implementación de procesos de Gestión de la Cultura y la Educación Ambiental en los Programas y Proyectos Corporativos”; alcance que considera 6 actividades orientadas al diseño de una estrategia edu-comunicativa para la apropiación y la implementación de la Estrategia; diseño y producción de por lo menos dos piezas edu-comunicativas y Sistematización del proceso desarrollado. </t>
  </si>
  <si>
    <t xml:space="preserve">Se define como una acción de educación ambiental a las actividades que se desprenden del proceso de fortalecimiento e implementación de  las Estrategias de la Política Nacional de Educación Ambiental y de la formulación y desarrollo de la Estrategia de Gestión de la Cultura y la Educación Ambiental “El Territorio como Zona de Vida”. 
Las acciones desarrollas en educación ambiental fueron: Estrategias de la Política Nacional de Educación Ambiental, Acciones de educación ambiental asociadas a áreas protegidas y restauración de ecosistema, Acciones de educación ambiental asociadas al patrimonio hídrico, Acciones de educación ambiental asociadas a la apropiación social del territorio. 
En atención a la formulación e implementación de la estrategia de Territorio como Zonas de Vida se desarrollaron las siguientes actividades: Gestión de alianzas y acuerdos para el desarrollo de acciones de educación ambiental en el territorio de la jurisdicción, Encuentros y acción de Articulación, Encuentros y acción de formación,  Acciones de fortalecimiento institucional, Acciones de proyección, Acciones de divulgación,  Acciones de formación interinstitucional  
  </t>
  </si>
  <si>
    <t xml:space="preserve">
Se firmó el convenio N°040-COV2010-182 con la Asociación de Cabildos Indígenas de Antioquia -OIA-; el convenio N°040-COV2010-214 con la Unión Temporal Afroambiental y el convenio N°040-COV2010-180 con el resguardo indígena Cristiania para la implementación y/o fortalecimiento de espacios de etnoeducativos con 99 consejos comunitarios y espacios de educación propia con 63 comunidades indígenas.  
En el desarrollo de estos procesos se presentaron las propuestas metodológicas para la implementación de procesos de educación propia que contribuyan al mejoramiento de capacidades en las autoridades indígenas, líderes y grupos representativos; y el fortalecimiento de la autonomía alimentaria y territorial mediante el desarrollo de procesos de educación propia y etnoeducación para el mejoramiento de capacidades. 
  </t>
  </si>
  <si>
    <t xml:space="preserve">Se realizó el levantamiento de información primaria mediante encuestas realizadas a 36 comunidades indígenas y 93 consejos comunitarios de comunidades afrocolombianas para determinar el nivel de fortalecimiento actual de acuerdo con los descriptores establecidos para la gestión ambiental: autonomía en los territorios, gestión de la información y del conocimiento propio, desarrollo propio, gobierno propio, capacidad de Incidencia en la institucionalidad local y regional. 
El proceso de construcción de construcción de Plan de Acción 2020-2023, contribuyó al fortalecimiento de la capacidad de Incidencia en la institucionalidad local y regional por parte de las autoridades étnicas y/o actores representativos, lo cual se evidencia en la incorporación de los retos étnicos en los programas, proyectos y actividades de la estructura programática.  </t>
  </si>
  <si>
    <t xml:space="preserve">Se han desarrollado acciones con grupos juveniles, Comités Interinstitucionales de Educación Ambiental, grupos étnicos (afros e Indígenas), Hogares ecológicos, juntas de acción comunal, juntas de acueducto veredal, guardacienagas,, entre otros. Los actores priorizados son las Juntas de acción comunal y las juntas de acueductos comunal, con ellas se han venido realizando actividades de fortalecimiento para la gestión ambiental, específicamente en el conocimiento y participación en los instrumentos de planificación hídrica.  
 </t>
  </si>
  <si>
    <t xml:space="preserve">Se realizó cómo parte de la gestión Corporativa, reuniones de articulación con la Gerencia de Afrodescendientes y la Gerencia Indígena de la Gobernación de Antioquia para revisar posibilidades de coordinación y aunar de recursos y esfuerzos para el desarrollo de acciones de sistematización e investigación encaminadas al fortalecimiento de saberes ancestrales de comunidades étnicas; y se realizaron reuniones semanales durante el segundo semestre con los Consejeros y Expertos Comunitarios Afro y con la Asociación de Cabildos Indígenas de Antioquia para la concertación del proyecto de investigación a formular e implementar en las vigencias 2020 y 2021.
Se presentaron las propuestas metodológicas para fortalecer los saberes ancestrales, culturales, espirituales y sociales para la protección del patrimonio ambiental, lo cual contribuye al rescate y/o preservación y/o reapropiación y/o salvaguarda de los conocimientos, las innovaciones y las prácticas tradicionales de las comunidades indígenas y afrocolombianas para la conservación y la utilización sostenible de la diversidad biológica, especialmente asociado a las practicas alimentarias y de salud propia.  
  </t>
  </si>
  <si>
    <t xml:space="preserve">Las acciones que dan cumplimiento a la meta física del indicador son: Estructuración del observatorio, elaboración de marco teórica, referencia conceptual y categorización, criterios de selección de casos, protocolización del observatorio, articulación interna e interinstitucional, selección de casos priorizados, atención a dos (2) casos seleccionados, diseño y aplicación metodológica para los casos, diseño y aplicación de herramientas y técnicas de investigación para los casos seleccionados.  </t>
  </si>
  <si>
    <t>La corporación, desarrollo un convenio durante los últimos tres meses del año, para la formulación de dicho modelo. Este convenio, se realizó con la Universidad de Antioquia, específicamente con el Instituto de Estudios Regionales – INER. Este modelo participación denominado “Modelo de Gobernanza Territorial Ambiental para la Participación – GOTA”, desarrollo una serie de herramientas para la recolección de la información, pasando por encuestas, entrevistas, grupos focales y conversatorios.</t>
  </si>
  <si>
    <t xml:space="preserve">Se desarrolló una ruta de encuentros formativos en gobernanza y gestión ambiental, con la colaboración del Instituto de Estudios Regionales – INER de la Universidad de Antioquia, mediante convenio 040-COV2007-113 de 2020. En esta ruta se buscó aportar herramientas conceptuales y metodológicas de cara al fortalecimiento de la ciudadanía en la gestión ambiental del territorio. 
Los actores con los cuales se desarrolló esta ruta fueron: 1. Red Participación para la gestión ambiental del territorio. Articula a las Mesas Ambientales.  2. Red de liderazgo Juvenil Ambiental. Articula grupos juveniles   3. Mesas de concertación y participación territorial: actores que participaron de la formulación del Plan de Gestión Ambiental Regional.
Este proceso se dirigió a las ocho territoriales de la jurisdicción, y su contenido temático estuvo basado en la reflexión sobre la participación en la gobernanza y la gestión desde la gobernanza y la gestión ambiental territorial. 
  </t>
  </si>
  <si>
    <t xml:space="preserve">Para el avance de este indicador, se inició con un ciclo de capacitaciones que abarcó en su convocatoria a los 80 municipios de la jurisdicción en una agenda de 9 sesiones. Esta estrategia permitió generar capacidades a los funcionarios de las administraciones municipales en la formulación de subproyectos para ser cofinanciados conjuntamente con la corporación; de esta manera se incentivó la corresponsabilidad de las administraciones con los retos ambientales que abarcan las metas del PGAR 2020 – 2031.
Se han realizado dos convocatorias desde Gestión Ambiental y Ecosistemas para diferentes tipos de proyectos de Riesgos y Saneamiento.
De los estudios previos que cuentan con contrato, y que son en corresponsabilidad, le han apuntado a la ejecución de 36 retos del PGAR, lo que corresponde al 72% de los 50 retos. </t>
  </si>
  <si>
    <t xml:space="preserve">La apropiación social por parte de los actores en el territorio se viene materializando desde un ejercicio participativo en la formulación de este instrumento de planificación en la vigencia 2019.  Para ello se realizaron 16 encuentros territoriales y un encuentro jurisdiccional (Ver numeral 1.2.3.1 Encuentros Territoriales – PGAR 2020- 2031.
Se realizó reuniones con estos actores en los cuales se generaron conversaciones sobre los retos de sostenibilidad que tiene cada sector para lograr implementar buenas prácticas en la producción y reconocer la relación de las actividades que desarrollan con la provisión de bienes y servicios que les brindan los ecosistemas como soporte socioeconómico.
También se adelantó un ejercicio participativo en la formulación en los cuáles se articularon las comunidades étnicas presentes en la jurisdicción. Producto de esta apropiación de actores se incorporó un Capítulo Étnico en el Plan de Gestión Ambiental Regional – PGAR 2020-2031.
Para la formulación del PA 2020-2023 se desarrollaron 8 encuentros territoriales cuyo ejercicio metodológico se enmarcó en las acciones y retos definidos por las mismas comunidades en los encuentros para la formulación del PGAR. 
Se adelanto el 16 de enero de la presente vigencia una capacitación a los alcaldes municipales elegidos para el periodo 2020-2023 y a sus equipos de trabajo con el fin de orientar aquellos elementos que desde el componente ambiental deben de ser priorizados en sus Planes de Desarrollo Municipal.
se firmaron acuerdos para avanzar en la reforestación y conectividad ecológica del territorio por medio de la incorporación de obligaciones de siembra de árboles en los contratos y convenios celebrados por la Corporación y la Red BIO+.
Mediante el acompañamiento de los 65 CIDEAM que se encuentran en diferentes niveles de cohesión, se avanza en el fortalecimiento de la capacidad de los actores para una gestión ambiental corresponsable.
Apropiación de los Territorios de comunidades Afro en la Jurisdicción de CORANTIOQUIA 
Mediante el Convenio  040-COV2010-214.
propiación de los  Territorios de comunidades Indígenas en la jurisdicción de CORANTIOQUIA: Con el convenio 040-COV2010-182 </t>
  </si>
  <si>
    <t xml:space="preserve">Mediante circular con radicado No. 040-CIR2012-20 de diciembre 9 de 2020, se impartieron instrucciones a las dependencias de la Corporación para la realización del reporte de cumplimiento a metas del Plan de Acción y del Plan de Gestión Ambiental – PGAR en la vigencia 2020.
Para el seguimiento del PGAR 2020-2031, en la plataforma MEGATESO se ha dispuesto la estructura de este instrumento con la definición de la dependencia responsable de cada indicador. Para aquellos indicadores del PGAR que corresponda a indicador del Plan de acción 2020-2023, se utilizará la misma información de avance que se reporte en el Plan de acción.
La consolidación del avance del cumplimiento a metas del PGAR lo realizará la Subdirección de Planeación y este conformará el informe de gestión de la vigencia 2020.
</t>
  </si>
  <si>
    <t>TOTALES</t>
  </si>
  <si>
    <t>Avance Físico Cuatrienio (*)</t>
  </si>
  <si>
    <t>Nota (*): El avance físico del cuatrienio contiene los avances de los rezagos de las vigencias 2020, 2021 y 2022.</t>
  </si>
  <si>
    <t xml:space="preserve">Se tiene un cumplimiento de las actividades de seguimiento y monitoreo sobre ocho (8) áreas protegidas de un total de once (11) áreas seleccionadas para el año 2021 (DMI cuchilla Jardín Támesis, DMI Divisoria Valle de Aburra Rio Cauca, DMI Sistema de Paramos Altoandinos, DMI Nubes Trocha Capota, DMI Cerro Plateado Alto San José,  RFP Cerro Bravo, RFP Farallones del Citará y na Ribereña del Rio Cauca) </t>
  </si>
  <si>
    <t xml:space="preserve">El Plan de Negocio de Turismo de Naturaleza formulado para el DMI Cuchilla Jardín Támesis. Partiendo de estos procesos, se considera que el proyecto del Modelo de Negocio de Turismo de Naturaleza del DMI Cuchilla Jardín / Támesis, contaría con un mapa interesante de aliados, locales, públicos y privados, ubicados en territorio, e igualmente basados en los lineamientos nacionales e internacionales, habría un grupo entre entidades públicas y privadas en la línea de posibles socios. Las acciones formuladas en el Plan de Negocio de Turismo de Naturaleza para el DMI Cuchilla Jardín Támesis, están ligadas a las plasmadas en las acciones de ejecución del Plan de Acción, por tanto, el indicador culmina con un cumplimiento del 100%.  </t>
  </si>
  <si>
    <t>PROGRAMA DE INVERSIÓN PUBLICA A LA QUE APORTA</t>
  </si>
  <si>
    <t>IMG AL QUE  APORTA</t>
  </si>
  <si>
    <t>RETO PGAR AL QUE APORTA</t>
  </si>
  <si>
    <t>INDICADOR ODS AL QUE LE APORTA</t>
  </si>
  <si>
    <t xml:space="preserve">Para la vigencia 2022 se logra un cumplimiento del 20% adicional del indicador. Este avance permitió incluir un enfoque diferencial en el modelo de administración incorporando un capítulo de gobernanza y articulación con los modelos. Este modelo se publicará en página web para retroalimentación ciudadana y   se complementará con las actividades de participación a desarrollar en Alcance 1 del Convenio No. 040-COV2210-90, para su adopción en el primer semestre de 2023. </t>
  </si>
  <si>
    <t>La meta planteada en el Plan de Acción 2020-2023, corresponde a 145.300 hectáreas, en el acumulado del Plan de Acción se han declarado 77.053. En la vigencia 2022 se adelantaron varios trámites para la declaratoria de áreas protegidas, entre estos se resalta el avance de la declaratoria del área Bajo Cauca Nechí como Distrito Regional de Manejo Integrado,  el envío del documento síntesis al Instituto de Investigación de Recursos Biológicos Alexander von Humboldt, para su concepto previo favorable. Adicionalmente se esta adelantando la declaratoria de la Serranía del Viento en el muncipio de buriticá, la cual está priorizada dentro del PGAR 2020-2031.</t>
  </si>
  <si>
    <t>A la fecha Corantioquia ha declarado 19 áreas protegidas, cerrando la vigencia 2022 con 14 instrumentos de plan de manejo adoptado mediante Acuerdo Corporativo, 2 áreas protegidas con plan de manejo en etapa de formulación y 3 áreas protegidas con recursos apropiados para iniciar la fase de aprestamiento de los instrumentos de planificación. Mediante convenio No. 040-COV1812-129 con Fundación Natura se cumplió el rezgo 2021.</t>
  </si>
  <si>
    <t>Con la suscripción del Convenio 040-COV2212-146 se priorizará el desarrollo de acciones de protección y acuerdos de conservación en 900 hectáreas con once resguardos. </t>
  </si>
  <si>
    <t>Con la apropiación de recursos mediante los procesos contractuales No. 140-CNT2212-159 y No. 040-COV2212-146, se fijan los recursos para dar cumplimiento a la implementación de acciones de este indicador para la meta del Plan de Acción y que se desarrollen en la vigencia 2023.  </t>
  </si>
  <si>
    <t xml:space="preserve">Se pusieron en marcha los comités de las áreas protegidas Reserva Forestal Protectora Regional (RFPR) Alto de San Miguel y el Distrito Regional Manejo Integrado (DRMI) Cacica Noría, como una apuesta para lograr la gobernanza de las áreas protegidas. Con base en las priorizaciones realizadas en estos comités, se realizaron convenios para la implementación de acciones en las áreas protegidas RFPR Alto de San Miguel y DRMI Cacica Noria, sucribiendose convenios con los municipios de Caldas y  Anorí respectivamente. Con la  articulación de la subdirección de Participación y cultura ambiental, se realizaron acciones que permiten la implementación de acciones de los planes de manejo con procesos de apropiación social. Estas acciones se implementan con los convenios 040-COV2210-90 y 040-COV2210-77 </t>
  </si>
  <si>
    <t xml:space="preserve">Para la meta de la vigencia 2022 en el cuarto trimestre se comenzó la etapa contractual del convenio 040-COV2209-73, con la suscrición del acta de inicio el 12 de octubre de 2022 No. 120-ACT2210-5339, convenio que incluye el Alcance 1 “Guardabosques” cuyo objeto es: “Aunar esfuerzos para la implementación de acciones de manejo de las áreas protegidas de la Jurisdicción de Corantioquia”. </t>
  </si>
  <si>
    <t>El proyecto Bosques con Alas contribuyó de manera sustancial al logro de las metas corporativas establecidas en el Plan de Acción, para la intervención de ecosistemas estratégicos como humedales, al intervenir un total de 432,6 ha. 
El convenio con la Fundación Natura para desarrollar parte de los alcances del macroproyecto GEG Magdalena Cauca Vive, permitió la formulación de los planes de manejo de los DRMI Ciénaga Chiqueros y Ciénaga Barbacoas, además de realizar acciones de restauración en 195,3 ha en áreas de influencia directa en áreas colindantes con la Ciénaga Barbacoas
Los soportes técnicos del avance en la meta quedaron consignados en los informes técnicos 120-IT2212-20584 y 120-IT2212-20630 del 30 de diciembre de 2022.</t>
  </si>
  <si>
    <t xml:space="preserve">En el cuarto trimestre de año 2022, se adoptaron 7755,8 para el SILAP  del municipio de Sabanalarga, mediante acuerdo Municipal 016 del 30 de noviembre de 2022.  Así mismo mediante acuerdo N° 13 del 27 de noviembre del 2022, el concejo del municipio del Municipio de Jardín adopta dentro del SILAP 403,53 hectáreas,  lo que determina un total  de 8159,33 hectáreas para el año 2022. </t>
  </si>
  <si>
    <t>Durante el año 2021, se suscribio contrato para caracterizar 150 ususrios en el Esquema Familias Por la Vida. Este esquema, se implemento en el año 2022, logrando hacer al pago y conservando 3932,2 ha
En el contrato 110-CNT2205-100, se avanza en la caracterización de los predios postulados a ser beneficiarios del esquema PSA para el próximo año,  se tiene una caracterización del 100% de los predios y se espera consolidar el valor del costo de oportunidad para los ecosistemas estratégicos intervenido, con el consultor IOMORES Ingeniería. Con este Esquema se proyecta la conservación de 4100 ha
Se firma en el mes de agosto con la Gobernación de Antioquia y 43 municipios de la jurisdicción de Corantioquia, el convenio 040-COV2208-25, con el cual, se continúa beneficiando con el incentivo PSA a 1972 familias y la conservación de 17759 ha</t>
  </si>
  <si>
    <t xml:space="preserve">En el  marco de la estrategia BIO+, se han realizado diferentes jornadas de siembra a través del programa sembratón, adelantando en el año 2022 un establecimiento de 967.906 árboles, lo que equivale a 1.935,80 hectáreas sembradas, lo que contribuye no solo, a la restauración, rehabilitación y reforestación de los ecosistemas, sino también a la desaceleración de la deforestación que se presenta en nuestro territorio.
En cada una de las jornadas desarrollas se ha vinculado diferentes actores de sector académico, gremios económicos, los entes gubernamentales de orden nacional, departamental y local, las entidades sin ánimo de lucro, las fuerzas militares, la sociedad civil, los propietarios de predios, los servidores públicos de Corantioquia, entre otros actores interesados por generar conectividades ecosistémicas en el territorio y el mejoramiento de las condiciones ambientales. La Corporación continúa contribuyendo de manera articulada al cumplimiento de la meta de 12.000.000 de árboles establecida para la vigencia 2020-2023
</t>
  </si>
  <si>
    <t>Para la vigencia del año 2022, se priorizaron actividades de Control y Seguimiento en las once (11) áreas protegidas del indicador que tiene como meta el plan de acción 2020-2023. Estas actividades se realizan mediante visitas permanentes al interior de las áreas protegidas con personal calificado como son guardabosques contratados con el apoyo de las administraciones municipales. Igualmente, con visitas de Control al Territorio y visitas de autoridad ambiental en la modalidad de Control y Seguimiento y visitas mediante verificación de cambios en el uso del suelo de análisis multitemporal de imágenes satelitales.</t>
  </si>
  <si>
    <t>Como gestión realizada por la corporación en cuanto a las áreas previamente identificadas como focos de deforestación para la jurisdicción por el IDEAM, se desarrolló metodología de trabajo denominada “Metodología de Control y Seguimiento a la deforestación”, la cual identifica los focos de cambio de coberturas vegetales naturales y emite alertas tempranas de deforestación en áreas superiores o igual a 10 hectáreas, en los municipios a los cuales se encuentra a cargo la entidad: Del desarrollo de esta metodología la corporación ha obtenido como resultado para el año 2022, informes radicado de manera mensual, donde se ha permitido identificar municipios con polígonos afectados con área mayor a 10 hectáreas y polígonos cona áreas menores a una (1) hectárea deforestadas, teniendo resultado un total de 8721 hectáreas, principalmente en los municipios ubicados en el Bajo Cauca y Nordeste Antioqueño.
Es importante aclarar que según la metodología esto corresponde a una alerta, la cual deberá ser rectificada mediante recorridos de campo y actuar en el ejercicio de la autoridad ambiental, trabajo en el cual la corporación se encuentra adelantando sus gestiones pertinentes</t>
  </si>
  <si>
    <t>Durante el año, se realizaron procesos de apropiación social en cuatro áreas protegidas: DRMI Alto de Ventanas, DRMI Cacica Noria, Parque Regional Corredor de las Alegrías y la Reserva Forestal Protectora Alto de San Miguel. Este proceso se realizó con los actores claves de cada una de ellas, representadas en los sectores productivos, los propietarios, las organizaciones socio-ambientales y las administraciones municipales. La apropiación social de las áreas protegidas, se hace en el marco del Modelo GOTA "Gobernanza Territorial Ambiental y la Participación Ciudadana". Con esto, se aporta a los ejercicios de administración de las áreas protegidas a partir de la promoción de la Gobernanza Ambiental y el fortalecimiento de las capacidades de las comunidades y las administraciones municipales en la materia. Los aportes que salen del ejercicio y aportes de los actores, aportan al documento de modelo de administración de las áreas protegidas.</t>
  </si>
  <si>
    <t>Se desarrolla el proceso de apropiación social de las áreas protegidas , especificamente en cuatro de ellas:  DRMI Alto ventanas, Parque Regional Corredor de las Alegrías, DRMI Cacica Noria y Reserva Forestal Protectora Alto de San Miguel. El marco del proceso de apropiación social, esta en el Modelo  GOTA y en la estrategia de Educación Ambiental, Territorio como Zona de VIda.</t>
  </si>
  <si>
    <t>Mediante el acta 120-ACT2212-7176 del 30 de diciembre de 2022 se hace entrega del documento final, el cual será publicado en la web corporativa, con el propósito de ampliar esquema de participación en torno al tema y posteriormente gestionar la resolución de adopción.</t>
  </si>
  <si>
    <t xml:space="preserve">En el año 2022 se ejecutó el convenio No. 040-COV2111-179, entre la Corporación y la Universidad Nacional el cual tiene por objeto “Aunar esfuerzos técnicos y financieros para la adopción y apropiación de desarrollos tecnológicos generados y/o apropiados para el uso eficiente de los recursos naturales y la agrobiodiversidad, y el fortalecimiento de la agenda cero deforestaciones en la jurisdicción de CORANTIOQUIA”, con este convenio se proyectó generar acuerdos cero deforestación con el sector ganadero, panelero y minero y la implementación de los acuerdos con el sector, donde se involucran el establecimiento de las diferentes sistemas silvicolas que ayudaran a la recuperación, rehabilitación y restauración de los ecosistemas de nuestra jurisdicción. Como resultado del desarrollo de esta actividad se recuperó un total de 244 ha, en la subregión norte, en los municipios de Santa Rosa de Osos, Yarumal, en la subregión del magdalena medio en el municipio de Puerto Nare y en la región del Nordeste los municipios de Amalfi, Vegachí y Yalí.
Por otro lado, en el convenio interadministrativo No. 040-COV2110-112, entre la Corporación y la Universidad de Antioquia, el cual tiene por objeto “Aunar esfuerzos para acompañar la construcción de procesos de sostenibilidad ambiental y fortalecer las capacidades de los actores territoriales desde la estrategia de la gestión de la cultura y educación ambiental territorio como zona de vida en la jurisdicción”, donde se realizó la  siembra de un total de 75.368 árboles de especies nativas en paisajes de ecosistemas cafeteros apostando a las conservación y conexión de ecosistemas estratégicos en la zona y en el tipo de sector.
Para la meta del Plan de Acción ya se cumplio con la Declaratoria DRMI Bosque Seco del Occidente Antioqueño con 70,166 ha  
</t>
  </si>
  <si>
    <t>La restauración consiste en el proceso mediante el cual se busca mantener la estructura y composición de los ecosistemas. En la vigencia 2021, se suscribieron convenios con los municipios de Campamento, Caramanta, Cisneros, Ituango, Anorí y Maceo, los cuales se vienen ejecutando durante la vigencia 2022. Se han sembrado 60,3 ha, de las cuales ya se reportaron en el año 2021 un total de 15,1 ha, luego para el año 2022, como rezago de la vigencia 2021 se reportan 45,2 ha de siembra, la instalación de 5365 m lineales de cerco lo que representa la conservación de 592,0 ha durante esta vigencia (con recursos del 2021). Para el año 2022, se suscribió contrato con la Firma Cofan para la siembra de 99,000 árboles y la protección de 608 ha. También para 2022 se suscribieron los convenios con los municipios de Caicedo, Vegachí, San pedro de los Milagros y Sabanalarga donde se restauraran 39 ha y se instalaran 9040 ml de cerco que conservarán 44 ha. Para el municipio de Caicedo se realizó la ejecución física, con la plantación de 3000 árboles correspondientes a 3 hectáreas y la instalación del cerco de 500 lineal. La  licitacion presenta un avance con una plantacion de 13,328 arboles y una area restaurada de 31,1 ha y un area conservada de 214,5 ha. El rezago se cumplió con la ejecución de los contratos 040-COV2108-73, 040-COV2109-98 y 040-COV2109-104</t>
  </si>
  <si>
    <t>En el año 2022 se ejecutó el convenio No. 040-COV2111-179, entre la Corporación y la Universidad Nacional el cual tiene por objeto “Aunar esfuerzos técnicos y financieros para la adopción y apropiación de desarrollos tecnológicos generados y/o apropiados para el uso eficiente de los recursos naturales y la agrobiodiversidad, y el fortalecimiento de la agenda cero deforestaciones en la jurisdicción de CORANTIOQUIA”, con este convenio se proyectó generar acuerdos cero deforestación con el sector ganadero, panelero y minero y la implementación de los acuerdos con el sector, donde se involucran el establecimiento de las diferentes sistemas silvicolas que ayudaran a la recuperación, rehabilitación y restauración de los ecosistemas de nuestra jurisdicción. Como resultado del desarrollo de esta actividad se recuperó un total de 244 ha, en la subregión norte, en los municipios de Santa Rosa de Osos, Yarumal, en la subregión del magdalena medio en el municipio de Puerto Nare y en la región del Nordeste los municipios de Amalfi, Vegachí y Yalí.
Por otro lado, en el convenio interadministrativo No. 040-COV2110-112, entre la Corporación y la Universidad de Antioquia, el cual tiene por objeto “Aunar esfuerzos para acompañar la construcción de procesos de sostenibilidad ambiental y fortalecer las capacidades de los actores territoriales desde la estrategia de la gestión de la cultura y educación ambiental territorio como zona de vida en la jurisdicción”, donde se realizó la  siembra de un total de 75.368 árboles de especies nativas en paisajes de ecosistemas cafeteros apostando a las conservación y conexión de ecosistemas estratégicos en la zona y en el tipo de sector.</t>
  </si>
  <si>
    <t>Durante el 2022 se realizaron convenios para implementar acciones de manejo en corredores de conectividad, los cuales están bajo las figuras de Sistema Locales de Áreas Protegidas SILAP, declarados mediante acuerdos municipales: convenio No. 040-COV2110-114 con Sabaneta, convenio No. 040-COV2209-60 con Buriticá, convenio No. 040-COV2212-151 con Envigado.</t>
  </si>
  <si>
    <t xml:space="preserve">Para el mes de diciembre del año 2020, el Consejo directivo de la Corporación aprobó el Plan de Ordenación Forestal Integral Sostenible para la jurisdicción de Corantioquia; posterior en el mes de junio del año 2021, el Ministerio de Medio Ambiente y Desarrollo sostenible entrega y da a conocer de manera oficial a las Corporaciones Autónomas Regionales a nivel nacional los “Lineamientos y Guía para a Ordenación Forestal en Colombia”, lo que conlleva a la corporación a realizar un análisis del instrumento
aprobado y los posibles cambios a realizar conforme a los nuevos lineamientos. Posterior al análisis técnico y jurídico, el Consejo Directivo de la Corporación mediante acuerdo 180-ACU2111-624 decide “Suspender de manera temporal, la vigencia del Acuerdo 180-ACU2012-597 del 17 de diciembre de 2020 “Por el cual se adopta el Plan de Ordenación Forestal Integral y Sostenible en la jurisdicción de la Corporación Autónoma Regional del Centro de Antioquia, CORANTIOQUIA”, hasta tanto se realice por parte de un equipo técnico de la entidad, la revisión y ajuste al documento técnico de formulación de dicho Plan, en correspondencia con la “Guía para la ordenación forestal integral y sostenible” del 2020 expedida por el Ministerio de Ambiente y Desarrollo Sostenible”.
Es de destacar que la corporación para los meses comprendidos entre enero y noviembre del año 2021, donde estuvo en vigencia el Plan de Ordenación Forestal Integral y Sostenible-POF, en marco del cumplimiento de los programas y proyectos propuestos en este, se desarrolló actividades que apuntan a la protección de ecosistemas estratégicos bajo el programa de pagos por servicios ambientales y a la recuperación de suelos degradados bajo las restauraciones que se ejecutaron en los convenios No. 040-COV2010-182, No. 040-CNT2011-154 y No. 040-COV2010-214, donde se estableció un total de 839 hectáreas; en ese sentido se bajó la ejecución de estas actividades se reportó un porcentaje de avance del 21,42% en los proyectos establecidos por el POF.
Actualmente la corporación, bajo el trabajo de su equipo de profesionales internos, se encuentra trabajando en la revisión del documento versus los lineamientos y la Guía del MADS del año 2020, a fin de poder identificar el ajuste y trabajo a realizar para la actualización de este instrumento.
</t>
  </si>
  <si>
    <t xml:space="preserve">En el componente de fauna se deberá entender como medida de conservación y manejo a todas aquellas acciones que se realicen tanto directamente sobre individuos, grupos de ellos o poblaciones de la especie en cuestión, así como sobre el hábitat o ecosistema en donde hábitat, pero también a todas aquellas acciones que no siendo hechas directamente sobre la especie o su hábitat sus efectos se ven reflejados en la conservación de la especie. En el 2022 fueron 15  Especies priorizadas de fauna silvestre con medidas de conservación y manejo. En el componente de flora, en la vigencia 2022, se desarrollaron acciones de conservación de las especies priorizadas, desde la alianza con la Universidad de Antioquia, y a través de contrato No 120-CNT2111-147 de 2021. En el vivero la Aguada se propagaron 61 especies y en el vivero El Pedral 47 especies. </t>
  </si>
  <si>
    <t>En Fauna, se priorizaron para el Plan de Acción 2020-2023, 18 especies, de las cuales se han realizado medidas de conservación y manejo sobre todas ellas, las que en su mayoría estuvieron relacionadas con la recuperación de individuos bien sea mediante entregas voluntarias, incautaciones o rescates y su posterior tratamiento y definición de destino final o medidas de conservación enmarcadas en la conservación de su hábitat, especialmente en las áreas protegidas de la jurisdicción donde varias de ellas son especies objeto de conservación. En el componente de flora,  se desarrollaron acciones de conservación de las especies priorizadas, desde la alianza con la Universidad de Antioquia a través de contrato No 120-CNT2111-147 de 2021. Se desatacan las actividades de mantenimiento a las colecciones vivas existentes en el CCB La Aguada, donde se resaltan las labores de rocería, fertilización, seguimiento fenológico y actualización de la base de datos de los individuos presentes. Igualmente  el convenio No 040-COV2111-176 de 2021, suscrito con la Fundación Jardín Botánico de Medellín con objeto "Evaluación del riesgo de extinción de cien especies de flora en la jurisdicción de Corantioquia y   Talleres de formación en flora. De igual forma se destacan las actividades en el marco de los planes de acción de especies nacionales".</t>
  </si>
  <si>
    <t>Se priorizaron cinco especies de fauna silvestre consideradas como invasoras, con el fin de adelantar acciones tendientes a su control o mitigación de los efectos que potencialmente podrían hacer sobre los ecosistemas o las especies silvestres nativas, de estas se han implementado prevención, control y manejo en cuatro de ellas, como parte de los alcances del convenio 040-COV2108-70 con la Universidad CES: caracol gigante africano (Achatina fulica), Rana Toro (Lithobates catesbeiaus), Hipopótamo común (Hippopotamus amphibius), abeja mielera (Apis mellifera) y garza Bueyera. En flora, desde el contrato 120-CNT2111-147 de 2021, suscrito con la UdeA  en dos:  ojos de poeta (Thunbergia alata) y retamo espinoso (Ulex europaeus). En los Convenios 040-COV2111-164 (Municipio de Puerto Nare y JAC El Vergel), 040-COV2111-167 (Municipio de Puerto Nare y Asocomunal) y 040-COV2111-170 (Municipio de Puerto Nare y JAC 04 de Agosto), en la actividad de restauración del flujo acuático, se incluyó el control manual del buchón de agua (Eichhornia crassipes),</t>
  </si>
  <si>
    <t>Este indicador se relaciona principalmente con el Proceso Ciudadano de Educación Ambiental Bioviveros Comunitarios que tiene como propósito desarrollar procesos ciudadanos de Educación Ambiental mediante el diseño, instalación de bioviveros comunitarios, producción, siembra y venta de material vegetal para el desarrollo de procesos de reforestación y restauración ecológica en los territorios. Para efectos del presente informe de gestión se logra una ejecución del 100%.
Se acompañó tres actores: Juntas de Acción Comunal, comunidades campesinas y rurales realizando encuentros educativos donde se fortalecieron las capacidades técnicas o productivas, ambientales y sociales o comunitarias a través de la implementación de Bioviveros Comunitarios.  
Para el presente informe se tienen 15 convenios solidarios en ejecución, acompañados directamente por la Subdirección.  Y con 17 organizaciones que se vienen fortaleciendo, se tiene un total de 32 Juntas de Acción Comunitarias de 31 municipios de la Jurisdicción de Corantioquia que se acompañan para fortalecer sus capacidades de gestión corresponsable de conectividad ecológica. Para este caso del presente informe se aporta la siembra de 9.000 plantas nativas; Actualmente se llevan 3000 sembradas de los convenios de este año y 6000 plantas sembradas con los Bioviveros del año 2021. 
|</t>
  </si>
  <si>
    <t xml:space="preserve">Para el año 2022, continúan en firme tres (3) reglamentaciones, ubicadas en las Oficinas Territoriales Tahamíes (Q. San José, 160TH-RES2102-673), Aburra Norte (Q. El Salado, 160-RES2112-9574) y Aburra Sur (Q. La Valeria, 160-RES2112-9572). Así mismo, se ejecutó en un 82%, el convenio 040-COV2111-175 de actualización de la reglamentación de la Quebrada Doña María, localizada en los municipios de Itagüí, Medellín y la Estrella; quedando pendiente la Resolución General de Reglamentación y los actos administrativos particulares. Adicionalmente, en el mes de agosto del año 2022 se firmó un convenio con el Área Metropolitana del Valle de Aburrá - AMVA (040-COV2208-38) para llevar a cabo la reglamentación de los usos del agua y de los vertimientos de la Quebrada La García en el  municipio de Bello.  La reglamentación de las Quebradas Las Juntas en el municipio de Titiribí y La Clara en los municipios de Angelópolis y Amagá, se logró un avance del 22% que corresponde a la etapa de aprestamiento e identificación de actores en cada una de las cuencas.  </t>
  </si>
  <si>
    <t xml:space="preserve">Para el año 2022 se continua con el proceso de formulación del POMCA Directos Río Cauca entre Río San Juan -  río Ituango (código 2621-01), Contrato 110-CNT2010-138. Teniéndose a fecha de corte del 31 de diciembre de 2022 un valor del indicador del 100%. la Interventoria certifico el cumplimiento del 100% de cada una de las fases de aprestamiento, diagnóstico, prospectiva y formulación . Ya ha sido proyectada la resolción de Aprobación. 
Por otro lado, se debe mencionar que el proceso de  formulación del POMCA río San Bartolo y otros directos al Magdalena Medio (código 2310) se declaro en INCUMPLIMIENTO, se impuso una multa al contratista y mediante resolución 110-RES2211-7133 de 29 de noviembre de 2022 se liquido unilateralmente. El avance real alcanzado por el contratista fus del 23,19 % representado en el recibo de la Fase de Aprestamiento.
En relación al proyecto de formulación del POMCA del Río Guadalupe y Medio Porce, se tiene a la fecha del 31 de diciembre, un avance del 100% de las actividades previas, representado esto con las actuaciones administrativas que se han realizado con EPM para adelantar la contratación de este proyecto y la adjudicación del contrato tanto de Foemulación como de Interventoria. El avance en la etaá de Aprestamiento es del 5%.
Finalmente, para la vigencia 2022 se proyecta realizar la contratación del proyecto de formulación del POMCA del río Nus (código 2308-05). A fecha de corte del 31 de diciembre se avanza en la etapa de Aprestamiento con la consolidación del presonal del equipo, la Elaboración del Plan de Trabajo y el POI detallado. </t>
  </si>
  <si>
    <t xml:space="preserve">La adopción para el cuerpo de agua objeto de ordenamiento, se realizó a través: 
Resolución  040–RES2207–4317 Quebrada La Vibora
Resolución  040–RES2207–4318 Quebrada Sabaletas Trinidad
Resolución040–RES2207–4319 Río Dolores
Resolución 040–RES2207–4321 Quebrada La Noque
Adicionalemente la corporación realizó el proceso de contratación para 6 cuerpos de guas,  dando como resultado el convenio N° 040-COV2212-142 con el Politécnico Jaime Isaza Cadavid, cuyo objeto es “Aunar esfuerzos para la Formulación de los Planes de Ordenamiento del Recurso Hídrico - PORH en cuerpos de agua priorizados por la Corporación”
 </t>
  </si>
  <si>
    <t>El convenio "Aunar esfuerzos para la Exploración del potencial hidrogeológico en zonas de bosque seco en el cañón del Río Cauca en la jurisdicción de CORANTIOQUIA hacia las zonas priorizadas (avance Fase II)”, finalizó el 26 de Agosto de 2022, en el cual se avanzó en la información para el aprestamiento y Diagnóstico del PMAA de Cartama,  se presentó informe final por parte del Conveniante, el mismo se encuentra en revisión por parte de la Supervisión para aprobación de pago final, e inciar el proceso de liquidación: Igualmente se  inició el convenio 040-COV2211-104, para la formulación del PMAA de Cartama, se encuetnra en su primer mes de ejecución.</t>
  </si>
  <si>
    <t xml:space="preserve"> Los PMMs estan pendiente de acta de incio y por ahora no hay anvance, aunque ya esta firmado el convenio por medio del cual se realizara su formulcion.  </t>
  </si>
  <si>
    <t xml:space="preserve">Durante la vigencia 2022 desde la Subdirección de Participación y Cultura Ambiental se ha aportado al fortalecimiento de las capacidades de los actores para la participación en la planificación del Patrimonio Hídrico de la siguiente manera:
 Convenio 040-COV2108-62 se suscribe otro sí 2 para desarrollar la segunda Cohorte del Diplomado (diplomado o curso Certificado) “en participación y gestión del conocimiento social para la planificación ambiental”. Este proceso formativo busca apropiar a los actores priorizados en la “Gestión del Conocimiento Social, y Apropiación de la Planificación Ambiental del Territorio”, este incluye un módulo denominado: Gobernanza y Gestión del agua: el agua como bien común y fuente de vida. 
Se desarrolló además un Foro: Seguridad Hídrica en la planificación Ambiental el 13 de julio de 2022, de manera presencial, la ruta de formación estuvo guiada por el modelo de Participación GOTA “Gobernanza Territorial Ambiental para la participación ciudadana” . 
Se suscribió Convenio Interadministrativo con el Instituto de Estudios Regionales INER de la Universidad de Antioquia cuyo objeto es “Implementar el Modelo de Participación GOTA en procesos de administración de áreas protegidas y otras estrategias de conservación, gobernanza ambiental, innovación en la administración ambiental e investigación y gestión de conflictos socioambientales”, en la actualidad se encuentra en ejecución con un porcentaje del 38.57, en donde hay establecidas actividades y recursos de la vigencia 2022, aportando directamente desde su alcance 3 al Indicador 3.3.1. Fortalecimiento de las capacidades de los actores para la participación en la planificación del patrimonio hídrico. En la vigencia se presentaron avance en desarrollos metodológicos y cronogramas para ejecución de las actividades establecidas en este alcance.  
Se realizo apoyo por parte de la subdirección para los POMCA Río San Juan, San Bartolo en talleres de Consulta Previa y su respectiva construcción de la ruta conjunta,  Encuentro de seguimiento para los acuerdos protocolizados con los consejos comunitarios La Puerta y San Nicolás de Sopetran, en el marco de la consulta previa del PORH AURRA, Revisión de los 17 Acuerdos que conforman el Acta de Protocolización con radicado PORH,, ncuentro de seguimiento a la consulta previa del Rio Aburra con la comunidad afro de San Andres en Girardota
Apoyo en los procesos de formulación y concertación de las actividades a ejecutar en el Convenio interadministrativo N° 040-COV2210-87, Revisión de estudios previos para la inclusión de las Metodologías establecidas por la Subdirección para el fortalecimiento de la participación de los actores en el marco de los Estudios Previos del Convenio con el resguardo indígena H. Chakiama </t>
  </si>
  <si>
    <t>Este avance se logró a traves del contrato 110-CNT2109-125 con Objeto "Fortalecimiento de la gobernanza del agua y ejecución del componente programático de los POMCAS aprobados en la jurisdicción de
Corantioquia", iniciado el 06-10-2021 y terminando su ejecucuión con un avance de 99,32%. El contratista hizo entrega del informe final, para la revisión de los productos por parte de la Supervisión,  estos estaban enfocados a actuaciones de evaluación o seguimiento, control a usuarios del recurso hídrico, Fortalecimiento en la armonización de los instrumentos de planificación hidrológica PMAA-PORH-POMCA, Fortalecimiento de los Consejos de cuenca. Despues de la revisión y ajustes se hizo entrega de este informe a través del radicado 180-COE2212-42684 y se aprobó pago por el valor restante del contrato exeptuando los $5.000.000 millones, que corresponden a la propuesta ambiental que no se ejecutó del consejo de cuenca de Río Nechí, debido a que este POMCA en el momento de ejecución de este contrato no se adoptó.</t>
  </si>
  <si>
    <t>Para la ejecución de los PORH’s, se realizó contrato N° 110-CNT2209-134 cuyo objeto es “Implementación De Los Planes De Ordenamiento Del Recurso Hídrico - PORH“, en el que se ejecutaron los siguientes alcances: 1) control y seguimiento integral a concesiones y vertimientos en el marco de la implementación de los PORH; 2) gestión de la oferta y demanda mediante programas de ahorro y uso eficiente del agua -PUEAA, buenas prácticas ambientales -BPA y reconversión tecnológica, y fortalecimiento a los acueductos veredales en comunidades étnicas; 3) fortalecimiento institucional y gobernanza del recurso hídrico y 4) seguimiento al cumplimiento de los planes programáticos de los planes de ordenamiento del recurso hídrico -PORH y de los acuerdos protocolizados.</t>
  </si>
  <si>
    <t>Con el objetivo de avanzar en el conocimiento del estado de las aguas subterráneas en la Jurisdicción de Corantioquia, el componente Hidrogeológico de la Red de Monitoreos Piragua durante el año 2022, desarrollo once (11) actividades de limpieza y  de acompañamiento en el manejo del recurso hídrico y acciones para la reducción de la contaminación en las captaciones de abastecimientos comunitarios en veredas del municipio de Yondó; se ejecutaron nueve (9) pruebas de bombeo en las subregiones del Bajo Cauca, Occidente y Magdalena Medio, con el principal objetivo de avanzar en la determinación de oferta y demanda del recurso hídrico subterráneo a partir de la información de los parámetros hidráulicos de los sistemas de captación ya sea por medio de pozo o aljibe, para la subregión del Bajo Cauca se determinaron parámetros en cuatro (4) aljibes y un (1) pozo profundo, para el Magdalena Medio se estudiaron dos (2) pozos profundos en el sector milla 3 y la finca Guadalupe del municipio de puerto Berrio y para la subregión occidente se estudiaron los sistemas de captación de las Fincas La India y La Isla, del municipio de Santa Fe de Antioquia.  
Sé realizó 1 (un) tercer encuentro con 2 (dos) funcionarios de la Oficina territorial Hevéxicos y 4 (cuatro) funcionarios de la OT Zenufaná para el manejo de los modelos numéricos de aguas subterráneas en la Jurisdicción y un encuentro con los funcionarios municipales en donde se ubican los sistemas acuíferos; de igual forma se desarrolló un encuentro con 2 funcionarios (secretaría de planeación e infraestructura de Sopetrán y Bombero de San Jerónimo) para la OT Hevéxicos.  
Igualmente a través del convenio Piragua se hizo monitoreo  a 48 puntos, los cuales se adelantaron en el mes de Diciembre 2022. Este monitoreo se realizó en el convenio actual de Piragua (040-COV2210-82), que se firmó acta de inicio el 15 de Octubre del 2022.</t>
  </si>
  <si>
    <t>Durante la vigencia 2021, se suscribieron convenios con los municipios de Carolina, Titiribí, El Bagre, Vegachí, Liborina e Ituango. Con estos convenios y ejecutados en al año 2022, se tiene el siguiente avance acumulado: Se han sembrado 69,9 ha de plántulas nativas para proteger cuencas abastecedoras, se han conservado en total 727,5 hectáreas. Para el año 2022, se suscribió Contrato con la empresa COFAN, con el fin de sembrar 99.000 árboles y proteger 608 ha. El contrato está en etapa inicial de ejecución y para 2022 se suscribieron los convenios con los municipios de Maceo y Támesis donde se conservarán y restauraran 31.5 ha con una cantidad de 31.500 árboles. La licitacion presenta un avance con una plantacion de 13,328 arboles y una area restaurada de 31,1 ha y un area conservada de 214,5 ha.</t>
  </si>
  <si>
    <t>La Subdirección de Participación y Cultura Ambiental en la vigencia 2022, suscribió Convenio Interadministrativo N° 040-COV2210-90 con el Instituto de Estudios Regionales INER de la Universidad de Antioquia cuyo objeto es “Implementar el Modelo de Participación GOTA en procesos de administración de áreas protegidas y otras estrategias de conservación, gobernanza ambiental, innovación en la administración ambiental e investigación y gestión de conflictos socioambientales”, el cual se encuentra actualmente en ejecución con actividades programadas para la vigencia 2022, aportando directamente desde su alcance 4 al Indicador 4.2.1. “Implementar estrategia para la apropiación social y gestión corresponsable del patrimonio hídrico”: Para la vigencia se presentaron avance en desarrollos metodológicos y cronogramas para el desarrollo y sistematización de la estrategia para 27 municipios, con lo cual se logra alcanzar el 25% estimado como meta para la vigencia 2022 y el 75% de la meta total definida en el Plan de Acción Corporativo para el cuatrienio 2020-2023.                                                                                                                               Asimismo, para la vigencia del 2022 se logró la implementación la Estrategia para la Apropiación Social y Gestión Corresponsable del Patrimonio Hídrico mediante la inclusión de sus lineamientos en los diferentes procesos contractuales desarrollados por CORANTIOQUIA, en donde se destacan los siguientes Convenios: 
Aunar esfuerzos para garantizar el saneamiento hídrico rural en la jurisdicción de Corantioquia,  Contrato No. 160-CNT2111-142,  Convenio 040-COV2211-107, Contrato 110-CNT2209-134 del 2022, Convenio 040-COV2212-142 del 2022.                                                          También, se dio a conocer la Estrategia para la Apropiación Social y Gestión Corresponsable del Patrimonio Hídrico, mediante varias jornadas de inducción de los equipos técnicos de los diversos procesos contractuales adelantados en CORANTIOQUIA, así como, a los funcionarios de las diferentes Subdirecciones y Oficinas Territoriales, Actas 140-ACT2210-5342, 140-ACT2211-6154, 140-ACT2211-6008 y 140-ACT2211-6278.Por último, se adelantaron procesos de educación ambiental con el fin de fortalecer la gobernanza del agua desde la apropiación social y gestión corresponsable del patrimonio hídrico.</t>
  </si>
  <si>
    <t xml:space="preserve">Al semestre IV se avanzó en la ejecución de dos plantas de tratamiento de agua potable en el cabildo indígena de Ciudad Bolívar Hermelegildo Chakiama y en el Consejo comunitario San Nicolás en el municipio de Sopetrán.			</t>
  </si>
  <si>
    <t xml:space="preserve">Durante el año 2022, se realizan los siguientes procesos: 
-	Elaboración de estudios previos producto de la Convocatoria según oficio con radicado No. 040-COI2201-1057 del 20 de enero de 2022, con el fin de que los municipios presentaran proyectos en saneamiento hídrico urbano y rural. 38 entes territoriales presentaron proyectos para la instalación de sistemas sépticos.
-	Se firmó convenios con los municipios de Jericó, Santa Bárbara, Salgar, Montebello, Betania, Fredonia, Tarso, Betulia, Caramanta, Yalí, Vegachi, Gómez Plata, Amalfi, Segovia, Zaragoza, Maceo, San Jerónimo, Andes, Belmira, Buriticá, Caldas, Caracolí, Copacabana, Donmatias, Entrerríos, Guadalupe, Jardín, Puerto Berrio, Santa Rosa y Sopetrán. De igual forma se realizará convenios con comunidades afrocolombianas e indígenas, en donde se tendrá el componente de saneamiento hídrico. 	
</t>
  </si>
  <si>
    <t xml:space="preserve">En el trimestre IV de la vigencia 2022, se realizó seguimiento al avance de las obras de los convenios que vienen ejecutándose desde vigencias anteriores. Además, se realizó la revisión y evaluación de los 12 proyectos de colectores y PTAR presentados por los municipios de la jurisdicción en el marco de la convocatoria realizada en el mes de enero de 2022. 
Luego, se priorizó la ejecución de dos proyectos, el colector y PTAR del área urbana del municipio de Yarumal, y el colector de la zona urbana del municipio de Toledo y Caramanta
</t>
  </si>
  <si>
    <t>Se avanzó con el Programa Piragua el 90,6%, en el 2022, con los monitoreos de fuentes abastecedoras, puntos en áreas protegidas, sistemas cenagosos y Fuentes intrumentadas con limnímetros. Se procedió al último pago del convenio 040-COV2106-23. Se inició el nuevo convenio 040-COV2210-82, en el cual se avanzó con el monitoreo de fuentes subterránea, fuentes abastecedoras, áreas protegidas y sistemas cenagosos.
Para el caso de los monitoreos de vertimientos y ODC, en el año 2022 se realizaron 160 monitoreos distribuidos en 94 monitoreos de ODC con PORH, 49 monitoreos de ODC sin PORH y 17 monitoreos de usuarios de agua residual no dosmestica  realizados en el marco del convenio No. 040-COV2106-23 de 2021 y No. 040-COV2210-82 de 2022 firmados ambos con la U de A.</t>
  </si>
  <si>
    <t>Para la vigencia 2022 se contaba con una línea base de 24 PSMV aprobados, de los cuales, se logró realizar con ciclo completo (actuación técnico-jurídica), el 100% de los PSMV vigentes</t>
  </si>
  <si>
    <t>De acuerdo a la línea base para la vigencia 2022, se identificaron 343 PUEAA aprobados en Corantioquia, de los cuales, fueron actuados con control y seguimiento jurídico y/o técnico  343 expedientes, para un cumplimiento de la meta del 100%</t>
  </si>
  <si>
    <t>Se realizó la priorización y se adoptó mediante la resolución No. 040-RES2202-902 del 18 de febrero de 2022. Se conformó la mesa de rondas mediante memorando 090-MEM2201-413 del 24 de enero de 2022. Se hizo una reunión el 14 de febrero de la mesa técnica, acta 090-ACT2203-1195 del 04 de marzo de 2022. 
Se realizó reunión con la Corporación CORPOURABÁ el 09 de marzo, acta No. 090-ACT2204-1777 del 04 de abril de 2022 con el fin de conocer la experiencia en el acotamiento de rondas y se invitó a miércoles del conocimiento el 30 de marzo, con el fin de presentar dicha experiencia a toda la Corporación, se solicitaron y recibieron lo estudios previos de esta entidad como insumo para elaborar los de CORANTIOQUIA.
Se realizó reunión con la Corporación CORNARE, en la cual le presentan a la mesa técnica de rondas de CORANTIOQUIA, sus experiencias en el acotamiento de rondas desde el año 2011, ahora con la metodología del Ministerio de Ambiente y desarrollo sostenible. Acta No. 090–ACT2205–2458 del 09 de mayo de 2022. Posteriormente, se realizó reunión con CORNARE y el Área Metropolitana del Valle de Aburrá -AMVA sobre acotamiento de rondas. 
Se firmó el convenio: 040-COV2210-86 del 13 de octubre de 2022, con el objeto: Delimitación y regulación de rondas hídricas en la Jurisdicción de la Corporación Autónoma Regional del Centro de Antioquia – Corantioquia, bajo los criterios técnicos establecidos por el MADS en la Resolución No. 0957 de 2018. 
Se realizó Acta de inicio: 090-ACT2211-5811 del 1 noviembre de 2022, Actas de reunión de seguimiento: 090-ACT2212-6944. Informe de avance N°1:  180-COE2212-46097 del 28 de diciembre de 2022
Con este convenio se proyecta la delimitación de las 12 rondas estipuladas en la vigencia del Plan de Acción.</t>
  </si>
  <si>
    <t xml:space="preserve">Se asesoró, apoyo y acompañado en las reuniones en la revisión de 9 POT: el POT de Bello, el EOT Montebello, PBOT de Yarumal, Caramanta, Vegachí, Yalí, Jericó, Angostura, y el PBOT de la Estrella la cual Sus Informes técnicos y actas reposan en cada carpeta del POT; se realizaron Acompañamientos a la Mesa Mapa y en Procesos de Gestión del Conocimiento en planificación ambiental a los concejos municipales y mesas ambientales de los municipios Gómez Plata, Yondó y Amaga; se Formuló otro sí 2 del Convenio 040-COV2108-62 para realizar la Segunda Cohorte del Diplomado en participación y gestión del conocimiento social para la planificación ambiental l” que se  realizó entre el 19 de abril al 6 de julio de 2022, se desarrollaron 4 módulos de trabajo y sus desarrollos, se consolida base de datos de los actores y se certificaros 21 estudiantes. fomentando la participación con incidencia de los actores territoriales en los procesos de planificación ambiental y territorial. </t>
  </si>
  <si>
    <t>Para esta vigencia se realizó la asesoría técnica y acompañamiento a 75 municipios de la Jurisdicción de CORANTIOQUIA, cumpliendo el 100% de la meta, previo y posterior a la concertación de los asuntos exclusivamente ambientales con la Corporación. Este acompañamiento se ejecutó conjuntamente con el comité interinstitucional del cual hacen parte el Área Metropolitana del Valle de Aburrá - AMVA, la Gobernación de Antioquia y en algunos casos específicos con otras entidades como el Ministerio de Vivienda- Ciudad y Territorio- MVCT, Ministerio de Ambiente y Desarrollo Sostenible y el Instituto Geográfico Agustín Codazzi- IGAC: Dentro de estas asesorías y acompañamientos se destaca:
*Se realizaron reuniones presenciales en algunos municipios de la jurisdicción, entre ellos, Caicedo, Vegachí, Donmatías, Fredonia, Tarso, Gómez Plata, Amagá y Caldas; con el fin de verificar algunos asuntos de modificación de los POT dentro de los acompañamientos.
*Visita técnica a polígonos en suelo de expansión, para la entrega de los determinantes ambientales para la formulación de Planes Parciales en los municipios de Santa fe de Antioquia, Yolombó, San Jerónimo, Jardín y Jericó (un polígono), en el municipio de Entrerríos a dos (2) polígonos.  El municipio de Santafé de Antioquia radica los documentos para iniciar el proceso de concertación de los asuntos exclusivamente ambientales.
*Se realizaron siete (7) encuentros virtuales (cuarto, quinto, sexto, séptimo, octavo, noveno y décimo), en el marco de la estrategia “Hacia la consolidación de un Modelo de Ocupación Ambiental Regional”, dirigido a los Concejos Municipales, Consejos Territoriales de Planeación- CTP, Secretaros de planeación, Alcaldes y curadores urbanos, en los municipios del Departamento de Antioquia. Así mismo asistieron municipios por fuera del Departamento de Antioquia y funcionarios de otras corporaciones autónomas como CODECHOCÓ, Corporación de los Valles del Sinú y del San Jorge, Corporación del Valle del Cauca-CVC, CorMacarena, Corpboyacá, Corporación del Sur de Bolívar - CSB y CorpoGuavio y el Instituto Alexander Von Humboldt.
*Cuarenta y cinco (45) municipios con acompañamientos individuales, para un total de 104 reuniones tanto generales para indicar los avances en la revisión y en el ajuste de los POT, como en temas específicos como Saneamiento básico, Gestión del Riesgo, Clasificación del suelo y zonificación de usos del suelo, categorías de desarrollo restringido, Estructura Ecológica Principal; entre otros. Algunos municipios obtuvieron hasta 8 acompañamientos de forma individual.</t>
  </si>
  <si>
    <t>Si bien la meta para esta vigencia era trabajar con la Provincia Penderisco – Sinifaná que se conforma por los Municipios de Amagá, Angelópolis, Anzá, Betulia, Ciudad Bolívar, Concordia, Titiribí y Urrao, se trabajó con los 4 esquemas asociativos definidos para el cuatrenio: Area metropolitana del Valle de Aburrá – AMVA, Cartama, Penderisco-Sinifaná y Minero -Agroecológica.
Se tuvieron reuniones del Comité interinstitucional gobernación de Antioquia- AMVA y CORANTIOQUIA, sobre la información aportada y el apoyo realizado por la Gobernación de Antioquia en la conformación de las provincias y los avances en la elaboración de los planes provinciales. Esta reuniones quedaron reportadas en las actas con radicado No. 090-ACT2203-1550 del 24 de marzo de 2022, 090-ACT2207-3934 del 29 de julio de 2022 y 090-ACT2208-4402 del 24 de agosto de 2022.
*En el mes de mayo de 2022 se realizó una reunión con la provincia Cartama con el fin de dar orientaciones para la formulación de los POT en la determinante de la zona ribereña del río Cauca, 1 km a lado y lado, a esta asistieron los municipios de Caramanta, Jericó, Támesis, Valparaíso, Tarso, La Pintada y Fedonia. 
*Se convoca a reunión con Directores de las provincias con radicado No. 090-COI2211-31509 del 22 de noviembre de 2022.  Se realizó el encuentro con los directores de provincias el día 01 de diciembre de 2022 de la cual se hace el acta con radicado No. 090- ACT2301-76 del 05 de enero de 2023.
*Se realizó una presentación sobre la consolidación de un Modelo de Ocupación Regional Sostenible y se invitó a trabajar de forma articulada con las entidades del comité interinstitucional con los esquemas asociativos, para impulsar la revisión de los POT, articular acciones para su ejecución, seguimiento y evaluación y apoyar el montaje de los POT en la plataforma COLOMBIA OT. A esta asistieron los directores de las provincias Cartama, Penderisco – Sinifaná, San Juan y Agro-mineroambiental, representados por los municipos de Caramanta, Anzá, Andes y Vegachí.</t>
  </si>
  <si>
    <t>En la vigencia se han Culminado e iniciado procesos de concertación de los asuntos ambientales de los POT, de los municipios de Bello, Montebello, Caramanta, Vegachí, Yalí, La Estrella, Yarumal, Jericó, Sopetrán, Angostura, Liborina, Buriticá, Toledo y Tarso. De lo anterior, se concertaron 6 instrumentos de planificación, hubo desistimiento con 2 procesos de concertación por parte del municipio (La Estrella y Bello) y contamos con 6 instrumentos en procesos de concertación de lo asuntos ambientales, entre ellos nuevamente con el municipio de La Estrella, este último con dos procesos en la vigencia.
Se continuó con el proceso de concertación del Plan Parcial Guasimalito 2 del municipio de Bello.
*Bello: Acta de concertación 160AN–ACT2203–1109 del 02 de marzo de 2022. Respuesta a solicitud de suspensión de términos 160-COE2203-9322 del 14 de marzo de 2022. Respuesta 160AN-COI2203-6807 del 17 de marzo de 2022. Solicitud de desistimiento expreso 160-COE2205-14959 del 02 de mayo de 2022. Respuesta solicitud de desistimiento expreso 090-COI2205-13247 del 27 de mayo de 2022. Resolución No. 090-RES2206-3235 del 08 de junio de 2022. DESISTIMIENTO.
*Montebello:  Informe técnico No. 090-IT2204-4091 del 28 de abril de 2022 y  acta de concertación No. 090-ACT2205-2514 del 12 de mayo de 2022. Segunda revisión informe técnico No. 090-IT2205-5523 del 31 de mayo de 2022 y acta de concertación 090–ACT2206–3115 del 13 de junio de 2022. Resolución  090-RES2209-5555 del 26 de septiembre 2022. CONCERTADO.
*Yarumal: Se radica acta mesa temática acta No. 090-ACT2210-5268 del 07 de octubre. El municpio realzia los ajustes y se realiza la revisión de la información informe técnico No. 160TH-COE2210-37070 del 25 de octubre  y reuniones de concetación mediante acta No. 090-ACT2211-5833 del 01 de noviembre de 2022. RESOLUCIÓN DE CONCERTACIÓN No.  090-RES2212-8088 del 26 de diciembre de 2022. CONCERTADO.
*La Estrella: El municipio realiza ajustes se revisa la información se genera informe técnico - jurídico No. 090-IT2210-12068 del 18 de octubre y reunión de concertación No. 090-ACT2211-5831 del 01 de noviembre. El municipio solicita desistimiento expreso 160-COE2210-36699 del 20 octubre de 2022.
*Vegachí: El municipio hace entrega de los ajustes, se revisa y realiza informe técnico - jurídico 090-IT2210-13038 del 25 octubre y se hace reunión de concertación acta No. 090-ACT2211-5915 del 03 noviembre. se acoge el ata de concertación 090-RES2212-8229 del 28 diciembre 2022  CONCERTADO
*Caramanta: Informe técnico - jurídico de evaluación No. 090-IT2208-8651 del 17 de agosto de 2022. Acta de concertación No. 090-ACT2208-4421 del 25 de agosto de 2022. Se acoge el acta de concertación 090-RES2211-7097 del 28 de noviembre de 2022. CONCERTADO
*Yali: el municipio hace los ajustes se realiza la revisión de informaicón informe técnico -jurídico No.090-IT2211-15648 del 22 nov. 2022  y acta de concertación No. 090-ACT2212-6457 del 01 dic. 2022. Se acoge el acta de concertación 090-RES2212-8218 del 28 de diciembre de 2022. CONCERTADO.
*Jericó: Se revisa la informaicón y se hace informe técnico - jurídico 090-IT2210-13063 del 25 octubre de 2022 acta de concertación No.   090-ACT2211-6316 del 24 de noviembre 2022; se solicita por parte del municipio suspensión de términos por un mes 090-COE2210-37465 del 27 octubre. Se realiza revisión de informaicón radicada para continuar proceso de concertación informe técnico No. 090-IT2212-18242 del 14 de diciembre, Acta con radicado No. 040-ACT2212-7136 del 30 de diciembre de 2022. CONCERTADO.
*Sopetrán: Se realizó la revisión de la información informe técnico-jurídico 090-IT2211-14725 del 15 de noviembre de 2022. El municipio solicita desistimiento del proceso y la corporación da respueta mediante oficio No. 090-COI2212-35271 del 16 diciembre de 2022. Se acepta un desistimiento 090-RES2212-8227 del 28 de diciembre de 2022. DESISTIMIENTO EXPRESO.
*Angostura: Se genera informe técnico No.  090-IT2212-16826 del 05 de diciembre de 2022, acta de reunion de concertaición No. 090-ACT2212-7036 del 26 de diciembre de 2022. EN PROCESO.
*Liborina: El municipio radica la información completa 160HX-COE2212-45854 del 27 diciembre de 2022. INICIA PROCESO.
*Toledo: El municipio ingresa documentos y solicita concertación y se requiere información 090-COI2212-33468 del  06 dic. 2022.  En espera de  entrega información completa por parte del municipio.
*La Estrella: Se revisa la información informe técnico - jurídico No. 090-IT2212-19908 del 26 de diciembre de 2022. Acta de concertación No.   090-ACT2212-7114  del 29 diciembre de 2022. EN PROCESO
*Tarso: El municipio radica complemento de informaicón se da respuesta iniciando el proceso e invitando reunión de concertación con oficio No. 090-COI2212-36285 del 21 de diciembre de 2022. INICIA PROCESO.
*Buriticá: El municipio ingresa documentos y se inicia el proceso 160-COE2212-42217 del 05 de diciembre de 2022 y se invita a reunión de concertación con oficio No. 090-COI2212-36811 del 22 de diciembre de 2022. INICIA PROCESO</t>
  </si>
  <si>
    <t>Se envía oficio a los municipios de Segovia, Tarazá y Yondó, para que nos informen sobre los procesos de adopción de los POT concertados en años anteriores, radicados No. 160ZF–COI2203–5318 del 07 de febrero de 2022; 090–COI2203–7666 del 25 de marzo de 2022 y 090–COI2203–7699 del 25 de marzo de 2022, respectivamente.
Se realizó capacitación conjunta con la Gobernación de Antioquia al Concejo Municipal del municipio de Carolina del príncipe sobre temas de Ordenamiento Territorial, determinantes ambientales y proceso de concertación 2021, para la adopción ya que el instrumento de EOT se encuentra en el concejo.
Se realiza la verificación de los instumentos adoptados de los municipos de Titiribí y Carolina del Príncipe:
*Titiribí:  Se culmina en el mes de enero con la verificación de lo concertado con el Acuerdo de adopción del EOT. Informe técnico 160AS-IT2201-66 del 06 de enero de 2022. Oficio remite: 160AS-COI2201-300 del 06 de enero de 2022.
*Carolina del Príncipe: Se realiza verificación de los concertado en el Acuerdo 02 del 27 de mayo de 2022 de adopción del EOT 160TH-COE2210-35398 del 10 de octubre y 090-COE2211-39115 del 09 de noviembre. Informe técnico No. 090-IT2212-20447 del  29 de diciembre de 2022 Y OFICIO 090-COI2212-39193 del 30 de diciembre de 2022.
Se abordaron veintiún (21) municipios priorizados, para conocer el avance en la ejecución del POT, frente a lo concertado en los proyectos del componente ambiental y realizar el seguimiento a su avance.  El desarrollo de la actividad comprendía la consecución y revisión de los Planes de Ordenamiento Territorial vigentes y el apoyo a los entes territoriales para su disposición en la plataforma COLOMBIA OT del IGAC. 
Los municipios fueron los siguientes: Támesis, Amagá, Jardín, Andes, Hispania, La Pintada, Fredonia, Caracolí, Maceo, Cisneros, San Pedro de Los Milagros, Belmira, Armenia, Heliconia, Santafé de Antioquia, Sopetrán, San Jerónimo, Ituango, Valdivia, Tarazá y Briceño.</t>
  </si>
  <si>
    <t xml:space="preserve">La meta para 2022 corresponde al 63% de los componentes programáticos de los instrumentos de planificación armonizados, este porcentaje corresponde a 32 instrumentos de planificación, que, al ser un indicador acumulativo, tiene en cuenta el avance en las vigencias pasadas. En el año 2020 fueron armonizados 4 PORH y 3 PMAP de la Corporación, para el 2021 se armonizaron 6 PMAP, 1 PMAA y 5 POMCA, para un acumulado de 19 instrumentos armonizados. 
El proceso de armonizar los componentes programáticos de los instrumentos de planificación que se ha realizado en este 2022, se ha desarrollado mediante la identificación programática de instrumentos de planificación, y el análisis de la relación de cada uno de sus componentes con el PGAR y el Plan de acción, buscando los puntos de encuentro desde los proyectos de cada instrumento de planificación con las líneas, componentes, retos y su indicador del PGAR y el Programa, proyecto, subactividad y su indicador desde el Plan de acción
En el primer trimestre se avanzó en la articulación del plan de acción y el PGAR, con 3 instrumentos de planificación, los POMCA de AURRA, Nare y Negro. 
Para el segundo trimestre, se avanzó en la articulación del PA y PGAR con el POMCA de Samaná Norte, San Jorge y el PORH de Aburra.
Para el tercer trimestre se avanzó en la articulación del PGAR y el Plan de acción con el Plan de manejo ambiental de las áreas protegidas de DRMI Sistema de Páramos y Bosques Altoandinos del Noroccidente Medio, PMAP PNN Paramillo y el PNR Corredor de Las Alegrías. 
Para el cuarto trimestre se avanzó en la articulación del PGAR y el Plan de acción con el PMAP RFPR Alto de San Miguel, PMAP RFPR Cerro Bravo, PMAP RFPR Farallones del Citará, y PMAP DRMI Cañón del Río Alicante.
</t>
  </si>
  <si>
    <t xml:space="preserve">Para el 2022, la meta de instrumentos de Planificación Ambiental presentes en el territorio armonizados corresponde al 75%, lo que equivale a 15. La primera actividad realizada para este indicador ha sido la identificación de los componentes programáticos de los instrumentos de planificación ambiental presentes en el territorio, de cada una de las Corporaciones vecinas, esto como actividad previa a la labor de articulación con el PGAR y el Plan de acción Corporativo. Esta identificación ha permitido continuar con la armonización de estos componentes con los del PGAR y Plan de acción de CORANTIOQUIA, identificando las acciones en las que se encuentran las dos corporaciones en sus instrumentos de planificación.
Para este año, se avanzó en la articulación del plan de acción y PGAR de la CORNARE y CORPOBOYACA, con esta articulación se logra avanzar en un 100% de la meta del indicador para este año que corresponde a 75%.
Adicionalmente se firmaron convenios con CORNARE y la CVS para actuar conjuntamente y de manera articulada en el territorio, estos convenios fueron los siguientes:
040-COV2209-76: Articular esfuerzos entre CORNARE y CORANTIOQUIA para formular el plan de ordenación y manejo de la cuenca hidrográfica del río nus, en jurisdicción corantioquia y de la corporación autónoma regional de los ríos negro y nare – cornare
040-COV2211-120: Establecer las bases de mutua cooperación entre la cvs y corantioquia para la realización de actividades investigativas de educación de asistencia técnica de apoyo logístico así como de servicios propios de sus objetivos y funciones con miras a la conservación preservación y recuperación del medio ambiente, los recursos naturales renovables y la biodiversidad, que repercutan en el mejoramiento de la calidad de vida de las comunidades, en la jurisdicción de ambas entidades.
</t>
  </si>
  <si>
    <t xml:space="preserve">Se realizó el estudio de detalle de "Diseños requeridos para la estabilización de la margen derecha del río Aburrá en el sector Tablemac" en el municipio de Barbosa.      
Se realizó Estudio Básico de Amenazas para los municipios de Armenia y Támesis
Se concertaron los EOT de los municipios de Montebello, Caramanta, Yalí, Vegachí, Yarumal y Jericó.
Se aprobó el POMCA del río Bajo Nechí.
 Aporta a la implementación de la medida A.16. Fortalecimiento del conocimiento de las amenazas y el riesgo asociado al territorio. </t>
  </si>
  <si>
    <t>Los municipios de Sabaneta e Itagüí formularon el Plan Municipal de Cambio Climático -PMCC-
Los Municipios de Segovia, San Pedro de Los Milagros y Valparaiso cuentan con el PMGRD.
El departamiento de Antoquia formuló el PACCSA.
Aporta a la implementación de las medidas A.6. La gestión del riesgo en los instrumentos de planificación territorial y A.9. Incorporar el clima en la planificación.</t>
  </si>
  <si>
    <t>Se ha realizado visitas técnicas para evaluación de puntos criticos en 36 municipios.
Se realizaron talleres en Gestión Integral del Riesgo, Cambio Climático e Incendios de cobertura Vegetal en 10 municipios 
Participación en Consejos Municipales de Gestión del Riesgo -CMGRD- y Consejo Departamental de Gestión del Riesgo -CDGRD-, en 23 municipios.
Participación en los Puestos de Mando Unificados -PMU- de los municipios de Medellín, Amagá y La Estrella. 
Implementación Sistema de Alerta Temprana en los municipios de Montebello, Betania y Yalí. 
Se ejecutaron 41 medidas de adaptación y mitigación del Plan Regional de Cambio Climático de CORANTIOQUIA en los 80 municipios de la Jurisdicción corporativa.
Se adelantaron acciones de control de erosión y de inundaciones en el cauce de la quebrada La Montañita en el municipio de La Estrella.</t>
  </si>
  <si>
    <t xml:space="preserve">La estrategia de reconocimiento de la memoria adaptiva del territorio y la apropiación sociocultural para la adaptación al cambio climático y la gestión del riesgo tienen su base en la estrategia “Territorio Como Zona de Vida”; para ello, se hizo un diseño participativo para el abordaje del cambio climático y gestión del riesgo revisando el Plan de gestión de Adaptación al Cambio Climático, la caracterización de actores. La implementación considera el desarrollo de las acciones de apropiación social y fortalecimiento de capacidades para la adaptación al cambio climático y la gestión del riesgo, el desarrollo de los encuentros de la Red de mujeres, tierra y vida, las acciones realizadas en materia de Hogares Ecológicos, los procesos de adaptación en el marco de las Ecoescuelas. </t>
  </si>
  <si>
    <t>Durante el año 2022 a través de la ejecución de algunas subactividades del plan de acción 2020- 2023, se aportó  a la implementación de las siguientes medidas del PRCC: 
Adaptación: A1, A2, A3, A4, A5, A6, A7, A8, A9, A10, A12, A13, A14, A15, A16, A18, A19 y A21.
Mitigación:  M1, M2, M3, M4, M16, M17, M18, M19
Adaptación - Mitigación:  MA1, MA2, MA3, MA4, MA5, MA6, MA7, MA8, MA10,  MA11,  MA12, MA13, MA14,  MA15, MA16</t>
  </si>
  <si>
    <t>Durante el año 2022 a través de la ejecución de algunas subactividades del plan de acción 2020 - 2023, se aportó  a la implementación de las siguientes medidas del PRCC: 
Mitigación:  M1, M2, M3, M4, M16, M17, M18, M19
Adaptación - Mitigación:  MA1, MA2, MA3, MA4, MA5, MA6, MA7, MA8, MA10,  MA11,  MA12, MA13, MA14,  MA15, MA16</t>
  </si>
  <si>
    <t xml:space="preserve">Para esta subactividad se tiene el primer Plan de Negocio de Turismo de Naturaleza, formulado para el área protegida denominada DRMI Cuchilla Jardín Támesis. Para el año 2022, se  inició la fase de aprestamiento para la formulación de un plan de Negocio de Turismo de Naturaleza para el área protegida DRMI-SISTEMA DE PARAMOS Y BOSQUES ALTOANDINOS DEL NOROCCIDENTE MEDIO ANTIOQUEÑO. </t>
  </si>
  <si>
    <t xml:space="preserve">Con el fin de promover esquemas asociativos en las comunidades étnicas de jurisdicción de la Corporación, se llevaron a cabo procesos de fortalecimiento en el Resguardo Indígena Marcelino Tascón donde se  fortalecieron las comunidades en el aspecto productivo, a través de la siembra de fríjol y maíz (alimentos tradicionalmente producidos por el resguardo) mediante la implementación de 15 parcelas agroecológicas ayudando a su vez las economías de las diferentes familias.  En el resguardo indígena Cristianía se realizó la implementación de 10 unidades de invernáculos para favorecer las condiciones para producción de hortalizas con implementación de buenas prácticas agrícolas y ambientales bajo proceso asociativo con enfoque diferencial. </t>
  </si>
  <si>
    <t>Se realizó la formalización de la agenda ambiental con el sector Porcicola incluyendo las siguientes acciones: adaptación al cambio climático, economía circular capacitaciones y sensibilización desarrollo e implementación de buenas prácticas ambientales y restauración. Igualmente se realizó acompañamiento al sector Cafetero con la implementación de sistemas de agua mieles, composteras y fortalecimiento de paisajes productivos. Se realizó la cuarta versión del sello de sostenibilidad con la participación de 86 postulados y 45 reconocimientos. En el resguardo de cristiana se implementaron 10 invernáculos para el cultivo de Hortalizas.</t>
  </si>
  <si>
    <t>En la vigencia 2022 fueron verificados 20 Negocios verdes, ubicados geográficamente en las Oficinas Territoriales Panzenú. Zenufaná y Tahamíes</t>
  </si>
  <si>
    <t xml:space="preserve">La corporación conformo un Comité para el impulso, acompañamiento y desarrollo de los Emprendimientos de Negocios Verdes y de los Negocios Verdes identificados de la Corporación Autónoma Regional del Centro de Antioquia, CORANTIOQUIA, el cual se institucionaliza en la Resolución 040-RES2106-3602. En el proceso de socialización del Plan Regional de Negocios Verdes, Corantioquia participó en la Feria subregional de la provincia del Penderisco y Primera Feria del Oso Andino y El Páramo, la cual fue realizada en el municipio de Urrao los días 28 y 31 de julio de 2022. Se apoyó con la participación de cinco negocios verdes en la convención internacional de emergencia climática Antioquia 2022, la cual se realizó en el Centro de Convenciones Plaza Mayor el 21 y 22 de Septiembre de 2022, </t>
  </si>
  <si>
    <t>Se creo la estrategia de implementar estaciones de carga en los municipios como medio de promoción del uso de energías alternativas. implementado la instalacion de 38 estaciones de carga fotovoltaicas en diferentes municpios de la jurisdiccion y en 4 escuelas</t>
  </si>
  <si>
    <t xml:space="preserve">El cumplimiento de este indicador se evidencia en: 
1.	El fortalecimiento de Mercados de verdes, que hace parte la Estrategia de Educación Ambiental denominada Hogares ecológicos, liderada por la Subdirección de Participación y Cultura Ambiental. 
2.	Estrategia de acompañamiento a dos (2) sectores productivos con manejo de unidad productiva como muestra piloto. 
Con el convenio 040-COV2110-112 que se ejecutó con la universidad de Antioquia se desarrolló el acompañamiento a dos (2) sectores productivos 
Capacitación y acompañamiento técnico en la producción agrícola y piscícola con cinco (5) pequeños productores en el bajo Cauca con sistema (productivo comunitario en el municipio de El Bagre y cinco (5) pequeños productores en el magdalena medio con sistema productivo comunitario  en el municipio de Yondó Antioquia.
Se realizó fortalecimiento de dos (2) Sistemas Productivos Comunitarios Sostenibles para aplicación técnica. tecnológica y permitiendo realizar fortalecimiento de las dimensiones social, cultural, ecológica, económica y política, que confluyan en la conservación de la biodiversidad. la calidad del agua y del aire, con el propósito de garantizar la seguridad. autonomía y soberanía alimentaria a pequeños productores con sus familias en una economía sostenible. 
</t>
  </si>
  <si>
    <t>La Corporación actúa en consecuencia con los requerimientos nacionales e internacionales, incorporando la aplicación de criterios de sostenibilidad frente a la contratación para la adquisición de algunos bienes y/o servicios. Es importante tener un cambio de actitud y, lo más significativo para lograrlo, es tener presente que existe el deber de contribuir con ello, es por esto que dentro de nuestros procesos se han incorporado una serie de compromisos que le apuntan al cumplimiento de la meta tales como: Vincular a través del contrato de Servicio de transporte público especial, Vehículos con tecnologías limpias en Eléctricos, Híbridos o EURO6, incorporar por medio del contrato de Prestación de servicio de mantenimiento preventivo y correctivo con suministro de insumos y repuestos para el sistema eléctrico Corporativo, la norma Retie para eficiencia energética y Retilap para iluminación led, lograr el suministro de elementos amigables con el medio ambiente por medio del contrato de aseo y cafetería y la adquisición de elementos procedentes de residuos agroindustriales, papel reciclado, o madera proveniente de fuentes forestales sostenibles, iniciativas de ahorro energético, de consumo de agua, de disminución de carga contaminante en las aguas residuales y minimización de las emisiones producidas por el proceso de fabricación, con el contrato de papelería.</t>
  </si>
  <si>
    <t>La meta ya fue cumplida con los 4 acuerdos en los diferentes sectores: Panelero, Ganadero-Lechero, ganadero de carne y lácteos</t>
  </si>
  <si>
    <t>Se definió la metodología para el seguimiento a los acuerdos establecidos . la cual se implmeentara en la presente vigencia, buscando afianzar las articulaciones pactadas con las comunidades y  diferentes sectores productivos</t>
  </si>
  <si>
    <t xml:space="preserve">Se generó metodología y la  herramienta para identificar y priorizar especies a su vez, se generaron  19 desarrollos tecnológicos, de los cuales se han apropiado diecisiete (17) y dos (2) de ellos se encuentran en proceso de apropiación actualmente.  </t>
  </si>
  <si>
    <t xml:space="preserve">En el 2022 se tenía dos convenios activos. El Convenio 040-COV2105-19 con municipio de Bello, estuvo suspendido todo el año 2022, a la espera del permiso del ICANH, el cual fue otorgado el 21 de septiembre, muy tarde para la ejecución de las obras. Este convenio está en proceso de liquidación. Otro convenio que está en desarrollo, con terminación marzo de 2023 es el 040-COV2111-137, suscrito con el municipio de Salgar el cual encuentra en ejecución con avance de obras en 30% aproximadamente. Este convenio aportará aproximadamente 2600m2.
En el mes de octubre se abrió la licitación pública No. 120-LP2210-5 y el concurso de méritos para la interventoría 120-CM2210-8, de las intervenciones en Poza Maranata, municipio de El Bagre. Se espera adjudicar la obra en el mes de enero, con ejecución de 4 meses y para entregar 3.000 m2 aproximadamente.
</t>
  </si>
  <si>
    <t xml:space="preserve">Se realizaron las siguientes acciones: 
1. Control de fuentes de emisión.
-	Actuaciones de control y seguimiento a empresas con fuentes fijas de emisión: 70 en 17 municipios de la jurisdicción.
-	Mediciones de control y seguimiento a fuentes móviles: 2771 en más de 45 municipios de la jurisdicción.
2. Fortalecimiento institucional.
-	Operación y mantenimiento de las 8 estaciones fijas o permanentes de monitoreo de calidad del aire, ubicadas en: Corregimiento de Altavista (Medellín), Envigado, Itagüí, Girardota (2 estaciones), Caucasia, Amagá y Yondó.
-	Se dio continuidad a una campaña corta de monitoreo de calidad del aire en San José de la Montaña y se realizó una campaña en El Bagre. Adicionalmente, se dio inicio a dos campañas de monitoreo en Puerto Nare y en la vereda Aguas Frías en Medellín.
3. Gestión de recursos financieros.
-	No se contempló avance en este lineamiento para la presente vigencia.
4. Planes y organización del territorio.
-	Se participó en la concertación de los POTs, PBOTs o EOTs de 18 municipios, y se hizo la revisión general de los POTs de 22 municipios con el fin de verificar la inclusión del componente aire.
5. Articulación al PIGECA en el Valle de Aburrá.
-	Mediante la Resolución N° 040-RES2003-1099 del 6 de marzo de 2020, se adoptaron algunas medidas establecidas en el PIGECA y el POECA del AMVA, para su aplicación en la zona rural de los municipios del Valle de Aburrá.
6. Niveles de prevención, alerta o emergencia.
-	Se atendieron los dos periodos de gestión de episodios de contaminación atmosférica del Valle de Aburrá que tuvieron lugar:  en el primer semestre desde el 14 de febrero hasta el 1 de abril, y en el segundo semestre se dio desde el 10 hasta el 28 de octubre.
7. Eje transversal de educación y prevención poblacional.
-	Jornadas educativas con la estrategia del aula móvil: 24 jornadas en 13 municipios que contaron con la participación de más de 1500 personas.
-	Jornadas de sensibilización dirigidas al sector transporte: 13 jornadas en 5 municipios en el marco de los operativos a fuentes móviles, las cuales contaron con la participación de 241 personas.
</t>
  </si>
  <si>
    <t>Nuestra Entidad ha generado una serie de estrategias para Racionalizar el uso del Vehículo Particular. Acción: Vehículo compartido o Carpooling. Estrategias para Racionalizar el uso del Vehículo Particular. Acción: Regulación de espacios de estacionamiento, Estrategias Para Reducir el Número de Viajes en Vehículo Particular. Acción: Flexibilidad horaria, Estrategias Para Reducir el Número de Viajes en Vehículo Particular. Acción: Almorzar en oficina. Estrategias para Fomentar la Cultura de la Movilidad Sostenible Día movilidad sostenible de la Corporación. Acción: Campañas educativas y de concientización (correo institucional, circulares, otros).
Con la vinculación en El Plan de Movilidad Empresarial Sostenible, Plan MES, la Corporación busca contribuir al mejoramiento de la movilidad, la calidad del aire, la salud y la calidad de vida de los habitantes del territorio metropolitano, en este sentido, como se indicó anteriormente la Entidad formulo una serie de estrategias y acciones que permiten favorecer el plan de una manera asertiva, entre ellas están: Estrategias de Movilidad Activa. Acción: caminatas, Bicicleta y Día institucional sin carro; para la segunda acción a través de la Implementación Ley 1811 de 2016, la corporación ha otorgado un número considerable de beneficios para los funcionarios que se desplazan desde sus lugares de vivienda hasta la Entidad en este medio de transporte.</t>
  </si>
  <si>
    <t>Se lograron impactar con asesorías directas o mediante mesas regionales a la totalidad de municipios, frente a los PGIRS municipales y sus metas de aprovechamiento.</t>
  </si>
  <si>
    <t>Se lograron impactar con asesorías directas o mediante mesas regionales a la totalidad de municipios, frente a los PGIRS municipales y sus cifras de aprovechamiento de material reciclable y orgánico.</t>
  </si>
  <si>
    <t>Se realizaron dos campañas globales para promover la disminución en la generación de los residuos y en general el manejo adecuado de los mismos (participación en eventos, material audiovisual, gráfico, entre otros)</t>
  </si>
  <si>
    <t>Durante el periodo correspondiente del 14 de octubre al 5 de diciembre del año 2022, bajo el alcance 2, actividad 1, se desarrollaron 24 encuentros en municipios priorizados pertenecientes y no pertenecientes de la jurisdicción de Corantioquia, donde se contó la participación de 1.353 actores y se desarrollaron 69 acciones de educación ambiental.</t>
  </si>
  <si>
    <t xml:space="preserve">El Fortalecimiento de hogares ecológicos tiene como objetivo Contribuir a la construcción de territorios sostenibles con comunidades campesinas, étnicas, rurales y urbanas, para el cuidado del patrimonio ambiental. Se tiene para el 2022  un cumplimiento del 100% a la meta estipulada en el plan de acción 2020 – 2023. El cumplimiento de este indicador se evidencia en: 
1.	Mediante el convenio 040-COV2212-136 que se ejecuta actualmente con La Universidad de Antioquia (UdeA) 
2.	Proyección metodológica y coordinación que se realiza desde la capacidad instalada de la Subdirección de participación y cultura ambiental.
3.	Apoyo a la coordinación mediante el contrato de prestación de servicios No 140-CNT2201-53 para el accionar de los hogares ecológicos en los 80 municipios de la jurisdicción de CORANTIOQUIA. 
1.	La Universidad de Antioquia (UdeA) y CORANTIOQUIA en este trimestre terminan firman el convenio que tiene como objetivo los procesos productivos y el relacionamiento con el Patrimonio Ambiental, dentro del convenio “040-COV2212-136 construcción de territorios sostenibles desde la promoción de prácticas de producción y consumo responsables ambientalmente desde el proceso de Hogares Ecológicos”.
Con este proceso de educación ambiental la Corporación realizó fortalecimiento de la cultura ambiental y de las capacidades de los actores para la gestión conjunta y el logro de los resultados” con el objetivo de generar gobernanza para la consolidación de un escenario de sostenibilidad ambiental”, cuyo indicador es “Prácticas ambientales sostenibles implementadas desde el reconocimiento de sus derechos, deberes y el fortalecimiento de lo cultural.
2.	En la Proyección metodológica y coordinación que se realiza desde la capacidad instalada de la Subdirección de participación y cultura ambiental se adelantó con el equipo de funcionarios toda la propuesta pedagógica de la estrategia de educación ambiental hogares ecológicos, con su metodología y fichas técnicas para el accionar en campo con las familias de hogares Ecológicos.  
3.	En el Apoyo a la coordinación mediante el contrato de prestación de servicios No 140-CNT2201-53 para el accionar de los hogares ecológicos en los 80 municipios de la jurisdicción de CORANTIOQUIA, se realizó visitas a los núcleos de hogares ecológicos nuevos y los que se están desarrollando en fortalecimiento en las etapas 2 y 3, apoyando el fortalecimiento de la red de promotores y los mercados verdes realizados en el Área Metropolitana, en las instalaciones de la sede central de CORANTIOQUUIA y los diferentes municipios de la Jurisdicción.
</t>
  </si>
  <si>
    <t>Se observa durante la vigencia que el indicador cumple con el % de redes y estaciones de monitoreo de la calidad del aire en operación, con un total de 8 estaciones operando. Estuvieron en operación las estaciones fijas o permanentes de monitoreo de calidad del aire de la Corporación, ubicadas en: Corregimiento de Altavista en Medellín (MED-ALTA2), Envigado (ENV-EIA), Itagüí (ITA-LGO), Girardota (2 estaciones: GIR-IGLE y GIR-TOT), Caucasia (CAU-ALC), Amagá (AMA-FER) y Yondó (YON-PARQ).</t>
  </si>
  <si>
    <t>Durante la vigencia 2022, debido a las altas precipitaciones se presentaron eventos de movimientos en masa y otros, entre ello el ocurrido el 13 de julio de 2022, en el
corregimiento de San Antonio de Prado, vereda La Verde, en las instalaciones
de Pollo Coa.   Luego de la realización de visitas por parte de la Corporación que dió origen al informe técnico No 160-IT2208-2240 del 3 de agosto de 2022, y para complementar el mismo se inció la recopilación de información necesaria para aplicar la metodologia de Evaluación de Daños y Necesidades Ambiental-EDANA-, producto de esto se avanzó en la elaborión del informe respectivo y el diligenciamiento de la ficha respectiva.</t>
  </si>
  <si>
    <t>Durante el 2022, se pueden evidenciar diferentes mecanismos de articulación con otras autoridades ambientales. Dichas acciones se encaminan al trabajo articulado en procesos de prevención del uso de palma de cera durante la semana santa, operativos y campañas contra el tráfico de fauna silvestre durante temporadas altas en todo el 2022. Adicionalmente el trabajo con comisiones conjuntas en cuencas como las del río Cauca. Así mismo se mantienen procesos de traslados de información por competencias y procesos legales conjuntos. Además, se evidencia el trabajo conjunto de realización de visitas e informes técnicos en proyectos licenciados en la jurisdicción.</t>
  </si>
  <si>
    <t xml:space="preserve">En la vigencia 2022 se desarrollaron espacios de concertación con los pueblos indígenas Senú y Embera Chamí para elegir los representantes que integraran el Espacio Directivo del Esquema de Coordinación entre CORANTIOQUIA y las autoridades de los pueblos indígenas que habitan en la jurisdicción, el cual fue adoptado mediante resolución N°040-RES2012-7335; y diseñar la estrategia para su operación la cual se desarrollará mediante los convenios N°040-COV2212-139 y 040-COV2212-146, de conformidad con el proceso de revisión y validación realizado con las autoridades indígenas en los años 2020 y 2021 y documentado en el convenio N°040-COV2010-182.
Con las comunidades afrocolombianas se avanzó durante esta vigencia en la construcción y validación del Modelo de Coordinación con las autoridades afrocolombianas, expertos comunitarios y Corantioquia en espacios a escala jurisdiccional, territorial y local propiciados por el convenio 040-COV2010-214, con el propósito de reconocer y salvaguardar la identidad cultural y diversidad étnica presente en el territorio, contribuir al fortalecimiento mutuo y se coordinen acciones para la gestión ambiental territorial.  
</t>
  </si>
  <si>
    <t>En el año 2022, se llegó a un acumulado de 5 rutas de gestión a los conflictos socioambientales: 
•	Proyecto Minero Quebradona en el municipio de Jericó
•	Calidad del aire: Empresas Ladrilleras y pequeños tejares en el municipio de Itagüí.
•	Problema ambiental asociado a la interacción negativa entre humanos y felinos, en los municipios de Puerto Nare, Puerto Berrio y Caracolí.
•	Deforestación en la jurisdicción de Corantioquia, en los municipios de Remedios y Segovia.
•	Olores Ofensivos en Amagá.</t>
  </si>
  <si>
    <t xml:space="preserve">Durante la vigencia 2022, se pudo avanzar en el prototipo del sistema de información para las comunidades étnicas que corresponde a las acciones A.I.39 y A.A.21 concertadas con comunidades indígenas y afrocolombianas.  
Con lo anterior, se logra un avance en 42 acciones de las concertadas con las comunidades afro e indígenas para el PA 2020-2023. 
Adicionalmente, se hicieron distintos encuentros con las comunidades étnicas para la coordinación de distintas actividades. Lo anterior, asociado principalmente a procesos de consulta previa y a los convenios o contratos en los cuales se esperan desarrollar las distintas acciones para el pueblo afro y el pueblo indígena. </t>
  </si>
  <si>
    <t>De conformidad con el plan de acción 2020-2023 y los diferentes instrumentos de planificación ambiental de la jurisdicción de Corantioquia, se han desarrollado diferentes acciones de control articuladas para la atención de situaciones críticas que generan impactos ambientales negativos en la jurisdicción, como lo son las actividades mineras, especies invasoras, contingencias atmosféricas, contingencias por derrames de sustancias peligrosas y focos de deforestación que se presentan en el territorio en el marco de los usos y aprovechamientos de los recursos naturales renovables (RNR).</t>
  </si>
  <si>
    <t xml:space="preserve">Durante el cuarto trimestre del 2022, se avanzó en el acompañamiento a los diferentes sectores productivos con atención especialiazada, fimas de acuerdos de voluntades, reuniones y acompañamiento desde las oficinas territoriales, GIT de Licencias y trámites especiales y demas dependencias de la corporación. Como sectores a resaltar podemos encontrar el porcicultor, el constructor, infraestructura, PCH y el industrial. 
Con las evidencias relacionadas se puede ver que la corporación continua en relacion directa y constante con los usuarios y sectores productivos, promoviendo la legalidad y el autocontrol. 
Se puede resaltar ademas, el acompañamiento a las mesas PINES que fortalecen las relaciones institucionales y así mismo los acuerdos cero deforestación que son un paso a la legalidad y formalización del sector ganadero y panelero. </t>
  </si>
  <si>
    <t xml:space="preserve">En el 2023 debemos avanzar en:
•Plan de formación usuario externo
•Implementación permisos ambientales integrados
•Conformación equipos de trabajo
•Depuración y espacialización de bases de datos
•Análisis Territoriales
•Articulación modelos administración de RNR, Áreas protegidas y Participación GOTA
•Tecnología robusta
•Procesos y procedimientos 
•Consolidación de la estrategia de control y seguimiento (Unidades Territoriales, Autogestión y usuarios estratégicos)
•Formación del Talento Humano
</t>
  </si>
  <si>
    <t>En la vigencia 2022, en el primer semestre del año 2022, se logró la legalización del uso y aprovechamiento de los recursos naturales renovables de algunos de los actores que hacen parte de los sectores priorizados, como son el sector institucional, minero, hidroeléctrico, constructor, pecuario y agrícola, específicamente en trámites de licencias ambientales, concesiones de aguas, permisos de vertimientos, ocupaciones de cauce y aprovechamientos forestales. Por lo anterior, se logra un avance del 100% de cumplimiento de la subactividad asociada a la formalización de actores en seis (6) de los ocho (8) sectores priorizados. En el segundo semestre, se avanzó en la legalización de usuarios de los sectores energéticos y comercial y de servicios.</t>
  </si>
  <si>
    <t xml:space="preserve">En el mes de diciembre, específicamente el día 21 de diciembre de 2022, se llevó a cabo el evento “Estrategias para la eliminación del uso de mercurio en los procesos de beneficio de oro” para el cual fueron convocados funcionarios de 20 municipios de la jurisdicción de la Corporación con el fin de fortalecer los equipos técnicos que se encargan del sector minero. En este espacio se abordaron temas como: beneficio del oro sin el uso del mercurio, cálculo de huella hídrica en el sector minero, formalización minera, protocolo para manejo y decomiso de mercurio. </t>
  </si>
  <si>
    <t xml:space="preserve">De las 55 solicitudes de licenciamiento nuevas para el 2022, se decidieron 28 trámites, lo cual corresponde a un 50,90 % de las mismas. Igualmente, de dicho número de solicitudes, 17 fueron decididas en el tiempo de ley, lo cual corresponde con un porcentaje del 30,91 % para la vigencia del año 2022. </t>
  </si>
  <si>
    <t>Durante el año 2022, se decidieron 1.582 trámites ambientales de los asuntos concesiones de aguas, permisos de estudio, licencias ambientales, aprovechamiento forestal, permisos de emisiones, permisos de vertimientos y permisos de ocupación de cause, y en promedio se decidieron en un tiempo de 58.6 días, logrando así el cumplimiento de la meta en un 100%.</t>
  </si>
  <si>
    <t>Del total de expedientes, los cuales ascienden a un total de 1.657, se decidieron 341.</t>
  </si>
  <si>
    <t>Del total de expedientes, los cuales ascienden a un total de 15.034, tienen acciones de control y seguimiento durante el año 2022 un total de 14.667, equivalente a un 97.6%</t>
  </si>
  <si>
    <t xml:space="preserve">Durante esta vigencia se mantuvieron las acciones para el fortalecimiento de la corresponsabilidad ambiental, la cultura, la participación y comunicación; el control y el seguimiento ambiental (120 informes técnicos) entre otros actores estratégicos de las territoriales de Aburrá Norte y Aburrá Sur, Panzenú, Tahamies, Zenufaná, Cartama, Citará y Hevéxicos, ejecutadas por los enlaces territoriales mediante los contratos 140–CNT2201– 69, 140–CNT2201–76, 140–CNT2201–77, 140–CNT2201–81, 140-CNT2209-128, 140–CNT2201–84 y 140–CNT2201–83, acompañamiento, asesoría, actividades, capacitaciones y encuentros con diferentes actores territoriales, mesas ambientales, generación BIO +,  Guardianes de la naturaleza, PRAES, ECOESCUELAS, CIDEAM, grupos ecológicos, comunidades afrocolombianas, ASOCOMUNALES, mujeres, tierra y vida, organizaciones campesinas, ONG, Hogares ecológicos, bomberos voluntarios, administraciones municipales, Articulación Policía Nacional, Ejército Nacional, Medios de comunicación, Empresas de servicios públicos, Juntas de Acueducto, Viveros, estudiantes universitarios, sector público y sector privado.  </t>
  </si>
  <si>
    <t xml:space="preserve">En las fases comprendidas para esta solución tecnológica, con respecto a la fase de análisis de levantamiento de requerimientos de software y prototipado del producto, se tiene lo siguiente: 
Se avanzó en el análisis de la información suministrada en los encuentros por parte de las comunidades Indígena y Afrodescendientes y con las subdirecciones por medio de entrevistas cortas, realizadas en 2021. Se elabora un documento consolidado con los requerimientos identificados, y la construye prototipo interactivo, es decir, una versión inicial de lo que se proyecta desarrollar. 
En un espacio concertado con la Sub. Participación y Cultura y la Sub. Administrativa y financiera, se expuso el prototipo para evaluar y validar si lo proyectado a la fecha cumple los objetivos de las partes interesadas. En esto espacio se recibió retroalimentación respecto a nuevas funcionalidades y la presentación de la solución, los cuales ya se tuvieron encuentra en esta última versión del prototipo. 
Se tenía previsto realizar este desarrollo mediante un convenio con el Politecnico Jaime Isaza Cadavid, no obstante, después de varias sesiones de trabajo no se logró perfeccionar el convenio. </t>
  </si>
  <si>
    <t xml:space="preserve">Se han diseñado los siguientes tableros de control para la visualización de información corporativa de proyectos estratégicos, los cuales están integrados con el Sistema de Información Misional SIRENA, financiados con recursos propios y administrados por la Subdirección de Planeación de la corporación:  
1. Seguimiento a los tiempos (Trámites Ambientales) 
2. Trámites Ambientales 
3. Seguimiento a PQRSD 
4. Seguimiento a procesos contractuales
5. Indice de Evaluación del Desempeño Institucional -IEDI
6. Tablero de control Plan de Acción 2020-2023
7. Programa Protección de datos personales
8. Visor de proyectos Corantioquia BPC 
9. Alerta para los supervisores - Proceso contractual
10. Identificación problemáticas ambientales a partir de la percepción social
11. Línea base de riesgos y priorización de municipios a intervenir
</t>
  </si>
  <si>
    <t xml:space="preserve">En cuanto al módulo de aprovechamiento forestal y el módulo de incendios se reportaron 11 registros. Es importante mencionar que persisten los problemas con la plataforma SNIF lo que dificulta el reporte de parte de la información. Cumplida la fecha de reporte se tiene que: RUA (mes de Julio) se han validado 132 registros y RESPEL (mes de agosto) se han validado 414 registros. Respecto a SISAIRE se registran y validan hasta diciembre se tienen 14.271 registros. Al respecto es preciso mencionar que durante el mes de septiembre se presentaron algunas fallas técnicas en las estaciones de monitoreo de calidad del aire ubicadas en Caucasia y Yondó. Con base en el reporte mensual de RURH a diciembre 2022, se realiza la diferencia de los registros reportados por Corantioquia entre diciembre 2021 y noviembre de 2022 (pues a la fecha del presente informe aún no estaba disponible el boletín de diciembre 2022). Esta diferencia da como resultado 140 nuevos registros. Es importante indicar que la información SIRH, ha tenido dificultades para cargar, por los ajustes que venía realizando IDEAM en la plataforma.	</t>
  </si>
  <si>
    <t xml:space="preserve">Mediante el informe n.° 070-MEM2301-110 la Oficina de Control Interno dio a conocer el informe de seguimiento al cuarto trimestre de 2022, conceptuando que el PAAC alcanzó en la vigencia un nivel de desempeño satisfactorio, con una calificación de satisfactorio, tanto en el componente de riesgos de corrupción (4.97), como en el de los demás componentes (4,89).
Para la prevención de la materialización de riesgos de corrupción, el informe destaca las conciliaciones bancarias realizadas mensualmente por El Grupo Interno de Trabajo de Contabilidad y Costos, adscrito a la Subdirección Administrativa y Financiera; de igual forma, las reuniones bimensuales del Comité de Conciliación, y la implementación de la evaluación de desempeño para personas en provisionalidad y libre nombramiento y remoción. Se resalta además que no se ha materializado ninguno de los riesgos identificados en la matriz, debido a la implementación de los controles establecidos.
Entre los principales logros alcanzados durante la vigencia, están la consolidación del equipo impulsor de la política de integridad, alcanzar el 100 % del inventario de trámites y OPAS inscritos en el SUIT, la implementación del tablero de seguimiento a PQRSD, el fortalecimiento de la atención al ciudadano a través de la consulta especializada y la unidad móvil de atención, el rediseño y optimización del sitio web de Corantioquia, el Plan de Gestión del Conocimiento y la Innovación 2022-2023, la publicación de información de interés en lenguas nativas con el apoyo de la Subdirección de Participación y Cultura Ambiental y la Oficina Asesora de Comunicaciones, y la solicitud de acceso a la ventanilla única de registro – VUR.
Teniendo en cuenta que mediante el artículo 31, parágrafo 3 de la Ley 2195 de 2022 se derogó el Plan Anticorrupción y de Atención al Ciudadano – PAAC y en su lugar se debe formular el Programa de Transparencia y Ética Pública -PTEP con un enfoque de riesgos y en articulación con el Modelo Integrado de Planeación y Gestión – MIPG, en noviembre se dio inicio a la formulación de éste, con participación de las dependencias (090-MEM2212-9155), y fue socializado al Comité Directivo en sesión del Comité de Gestión y Desempeño del 26 de diciembre de 2022.
</t>
  </si>
  <si>
    <t>En la vigencia 2022, se ejecutaron los contratos 190-CNT2201-25 y 190-CNT2201-75, dando continuidad a actividades propias en cumplimiento de las normas archivísticas que debemos implementar, socializar y cumplir en materia documental, así como el acompañamiento a las dependencias y oficinas territoriales en aplicación y actualización de instrumentos archivísticos.</t>
  </si>
  <si>
    <t xml:space="preserve">Al 31 de diciembre de 2022, se publicaron en el SECOP II, todos los procesos contractuales, de acuerdo con las necesidades de bienes, obras y servicios, requeridos por las diferentes dependencias y áreas de la Corporación; permitiendo esto de manera eficiente y efectiva atender cada una de las solicitudes realizadas al Grupo interno de trabajo de Recursos Físicos adscrito a la Subdirección Administrativa y Financiera en un 100%.  </t>
  </si>
  <si>
    <t>La formulación del PAV 2022 de la Corporación fue adoptada mediante Resolución No. 040-RES2201-472 del 31 de enero de 2022, la cual fue publicada en la misma fecha en la página Web de Corantioquia. 
A 31 de diciembre de 2022, la Corporación cuenta con 35 vacantes definitivas de su planta de cargos de 461 empleos reportadas en SIMO, lo que representa un 7,6% de cargos pendientes por proveer con titulares de carrera administrativa. En el año 2022, se avanzó significativamente en la provisión de vacantes definitivas dentro del proceso de selección de entidades de la Rama Ejecutiva del Orden Nacional y Corporaciones Autónomas Regionales No. 1445 de 2020, adelantado por la CNSC, a través de la modalidad de ascenso y por concurso abierto a nivel nacional.</t>
  </si>
  <si>
    <t xml:space="preserve">El Plan de Previsión de Recursos Humanos (PPRH) tiene la finalidad de identificar las necesidades de personal para diseñar estrategias de planeación anual de la provisión del talento humano dentro de la planta global de personal de la Corporación y que son asignadas en cada una de las dependencias que la conforman.
La formulación del PPRH 2022 de la Corporación fue adoptada mediante Resolución No. 040-RES2201-472  del 31 de enero de 2022 y publicada en la página Web de Corantioquia.
A 31 de diciembre de 2022 la Corporación cuenta con 51 vacantes sin proveer, que representan el 11% de la planta de personal, de las cuales, 35 son vacantes definitivas y, 16 son vacantes temporales. Se realizaron entre enero y diciembre de 2022, 18 procesos de Encargo, permitiendo de esta manera cubrir 56 vacantes e incentivando de esta manera a los servidores públicos, con la oportunidad de ocupar otros empleos dentro de la planta corporativa.
</t>
  </si>
  <si>
    <t xml:space="preserve">El PETH 2022 de la Corporación fue adoptado mediante Resolución No. 040-RES2201-472 del 31 de enero de 2022, el cual tuvo como punto de partida el resultado de las mediciones realizadas, el Modelo Integrado de Planeación y Gestión - MIPG”, encuestas, mediciones de clima y cultura y encuestas internas, las cuales han permitido detectar las necesidades relacionadas con su población (servidores públicos de carrera administrativa, libre nombramiento y provisionales, de acuerdo con lo permitido por la normatividad y garantizar así el ciclo de vida del servidor público: INGRESO, PERMANENCIA y RETIRO.
Cada uno de los planes que conforman el PETH 2022, apuntan hacia el desarrollo del ciclo de vida del servidor público. Cada plan desde su especialidad, aporta a la consecución de los objetivos propuestos, para garantizar cada etapa de manera acertada.
Plan de Bienestar: 100% 
Plan de Incentivos: 100% 
Plan de Capacitación: 100% 
Plan de Vacantes: 100% 
Plan de Previsión: 95% 
Plan de SST: 100% 
</t>
  </si>
  <si>
    <t>Para el trimestre 4 continuamos fortaleciendo la actividad de Inducción de una manera mas creativa con el lema "Poniéndole el Corazón al Conocimiento" y la meta para el 2023, es llevar la mayor información a la aplicación Moodle. Otro logro fue la certificación de la empresa en manejo de Drones con 8 pilotos certificados, la meta para el 2023 por medio del SENA capacitar a mas personal en el manejo de Drones. Fortalecimos las capacitaciones Integridad, Transparencia y lucha contra la corrupción, Lenguaje Claro capacitaciones autodidactas del DAFP y DNP es un proceso que continuará para el 2023 por los cambios de personal que se han presentado.</t>
  </si>
  <si>
    <t xml:space="preserve">A traves del contrato No. 190-CNT2201-49 de 2022, se lleva a cabo actividades para fortalecer el clima organizacional donde se destacan las actividades de fin de año como la bienvenida de la navidad, la actividad ludica de fin de año, las novenas navideñas, igualmente continuan las estrategias de apoyo a los grupos primarios internos donde se fortalece la comunicacion interna. se da continuidad a la celebración de  fechas especiales como cumpleaños de funcionarios,  y hallowen.
Para la jubilación laboral se han llevado a cabo la consolidación del Programa Prepensionados (el cual sera implementado en la poblacion interna  que cumple con uno de los requisitos para poder acceder a la jubilacion),  igualmente la corporación cotinúa realizando el acompañamiento individual a esta población con el fin de poder favorecer su adaptacion a esta nueva etapa de la vida.
A través del contrato No. 190-CNT2201- 49 se da continuidad a las actividades propias del componente asociado al área de protección y servicios sociales,   para este trimestre continuan las actividades de gimnasio, los entrenamientos en las disciplinas deportivas de conjunto como futbol,  baloncesto y voleibol, asi como actividades artísticas como las clases de guitarra,  adicionalmente para la familia se realizan actividades en el territorio como las vacaciones recreativas en el mes de octubre para  los hijos de los servidores publicos asi como las caminatas ecologicas.
igualmente se fortalece las actividades en las OT de acuerdo con las necesidades evidenciadas como caminatas ecologicas, gastronomia, guitarra que se han ido fortaleciendo en sedes como Cartama y Panzenu.
Mediante contrato No. 190-CNT2202-92, continua la promocion de habitos de vida saludable a traves de la entrega del servicio de alimentacion y la asesoria por parte de nutricionista en este periodo se realiza en las sedes de trabajo ubicadas por fuera de la sede Medellin.
El plan de bienestar social se encuentra debidamente evaluado por los servidores públicos de la entidad (42,78 %  de la población que diligencia la encuesta de satisfacción) indica un resultado de 4,05 en una escala de 1 a 5 donde (uno es muy bajo y 5 es excelente).
Lo anterior permite evidenciar una percepción favorable de la gestión integral del plan de Bienestar Social. 
</t>
  </si>
  <si>
    <t xml:space="preserve">Se aprueba mediante acta de comite de educacion de los hijos una (1)  solicitud la cual fue adjudicada  mediante resolucion No. 040-RES2209-5545.
En relacion con la educacion formal para los servidores publicos se han aprobado un total de 2 solicitudes.
Un total de 6 procesos de encargo los cuales dan como resultado un total de 14  personas encargadas.  
Se genera la circular No. 040-CIR2212-21, con la cual los servidores publicos con evaluación del desempeño en  Nivel sobresaliente se benefician de tres dias remunerados o bonos de turismo, de acuerdo con esta actividad un total de 64 servidores publicos seleccionaron el bono de turismo, los demas funcionarios tendran acceso a tres dias remunerados. </t>
  </si>
  <si>
    <t xml:space="preserve">Se actualiza la Matriz de peligros y Riesgos de la Corporación, e incluyendo los Centros de Trabajo y Oficinas Territoriales, de Hevéxicos, Zenufaná y Hogar de paso y vivero de loma hermosa en San Jerónimo y se hace la socializacion de la Ruta, desde la oficina de Comuncación donde se encuentra publicada en le Megateso para que los Trabajadores puedan consultarla.
Se realizó reporte, de dos (2)  accidentes de trabajo y se realiza investigación, con la identificación de causas y se realaiza seguimiento a un accidente ocurrido en el trimestre pasado que fue catalogado por la ARL, como accidente Grave.
Se realiza la Semana de la Salud, en la Sede Central y en las Oficinas Territoriales.
Se realizó Inducción sobre los Lineamientos del SG-SST, a las Oganizaciones Etnicas, Afros e Indigenas.
Se Realizan procesos de socialización, evaluación y seguimiento de los contratistas, subcontratistas, proveedores y conveniantes, en cuanto al cumplimiento de los lineamientos del Sistema de Gestión de Seguridad y Salud en el Trabajo, en total: nueve (9) durante el cuarto trimestre.
Se realiza validación a listas de chequeos de los contratos y convenios en la etapa de liquidación, en lo referente al cumplimiento del Sistema de Gestión de Seguridad y Salud en el Trabajo, en tortal: Treinta y cinco (35), en el último trimestre.
Se realiza Capacitación de Reindución en Gestión del Riesgo Público, con el asesor de la ARL-Colmena, a los funcionarios de la Corporación y a los Teletrabajadores.
Se realizan la implementación de los estandares de seguridad, a los equipos del Laboratorio Ambiental, que se utilizan para los distintos procedimientos y actividades de esta dependencia con los códigos QR.
Se realiza Capacitacion sobre el Sistema Globalmente Armonizado  (SGA) y control de derrame de sustancias químicas, a todos los funcionarios de la COrporación e incluyendo al COPASST.
Se realiza visita de seguimiento a funcionarios que se encuentran en la Modalidad de Teletrabajo, para mirar las condiciones de SST, en el cambio de vivienda.
Se realiza Inspección a los puestos de trabajo de a los Conductores de la Sede Central de la Corporación, por parte de la ARL, pendiete informe de esta actividad.
Seguimiento y liquidación de contratos propios del sistema.
Proyección de Memorandos con recomendaciones y/o restricciones médicas ocupacionales (7). 
Formulación de proceso contractual “Adquirir el Servicio de Exámenes Médicos Ocupacionales, aplicación de vacunas y otras valoraciones requeridas por la Corporación”
Supervisión proceso contractual recarga y mantenimiento de extintores de la Corporación.
Participación en reunión periódica con Subdirección de Planeación para revisión de compromisos, frente al SG-SST
rogramación y acompañamiento reintegro laboral funcionario O.T. Cartama.
Revisión y apoyo en definición de clases de riesgo según actividades económicas, de acuerdo con la nueva normatividad.
Programación de Formación de Primeros Auxilios dirigida a Conductores.
Programación de Formación de Primeros Auxilios dirigida a personal de laboratorio.
Se realiza proceso contractual de adquisición de EPP, mediante contrato No. 190-MC2210-16. Con radicado No 190-ACT2212-6870, cuyo objeto es: "Compra de Elementos de Protección Personal y Seguridad Asociados a la Implementación del Sistema de Gestión de Seguridad y Salud en el Trabajo".
Evaluación de requisitos de cumplimiento para proceso contractual para adquisición de elementos de protección personal y seguridad.
Entrega de Elementos de Protección Personal (Tapabocas desechables, de tela, guantes, gafas de seguridad, batas desechables, gorros desechables, alcohol, gel antibaterial, botas, guantes, bastones de senderismo, entre otros).
Programación de Sensibilización - Recomendaciones generales para prevención de Riesgo Biológico (Personal fauna).
Se Realizó Simulacro de evacuación, por amenaza de Sismo, en la Sede Central Con la participacion de todos los funcionarios de la Corporación y visitantes, con apoyo de la Brigad de Emergencia de la Corporación.
Se realizaron cuatro (4) Capacitaciones a la Brigada de Emergencias por las siguientes instituciones:Universidad CES y por el Intermediario de Riesgos Laborales CORRECOL.
Se realiza la proyeccion de la Resolución de Configuración de la Brigada de Emergencias, por firmar la DIrectora General y el Subdirector Administrativo y Financiero.
Proyección de memorando para inclusión de programa de Gestión de Riesgo Público al Megateso, por fimar el Subdirector Administrativo y Financiero.
Proyección de Memorandos con recomendaciones y/o restricciones médicas ocupacionales (7). 
</t>
  </si>
  <si>
    <t xml:space="preserve">En el marco de la implementación del Plan Estratégico de Tecnologías de la Información y las Comunicaciones (PETIC) 2022 – 2023, se han realizado las siguientes contrataciones con corte al 31 de diciembre de 2022:  
Prestar los servicios profesionales para apoyar la gestión en las actividades que se adelantan en la Subdirección Administrativa y Financiera relacionadas con el desarrollo de soluciones informáticas. Contratista: David Betancur Chedraui – Contrato 190-CNT2201-55. 
Prestar los servicios de apoyo a la gestión para la optimización del sitio web de Corantioquia www.corantioquia.gov.co de conformidad con la Política de Gobierno Digital y rediseño de la Intranet Corporativa. Contratista: Jhoana Ronceria Alba – Contrato 190-CNT2201-56. 
Soporte, mantenimiento y desarrollo en las aplicaciones Sirena, Laboratorio, Facturación y Cartera. Contratista: CONSERES S.A.S – Contrato 190-CNT2201-59. 
Adquisición y renovación del licenciamiento de los productos Microsoft de la Corporación hasta el 31 de diciembre de 2022, bajo la modalidad de Enterprise Agreement para el Sector Gobierno. Contratista: Controles Empresariales S.A.S – Contrato 190-CNT2201-61. 
Actualización, soporte y mantenimiento de las aplicaciones SAFIX – PGAR. Contratista: Xenco S.A. – Contrato 190-CNT2201-71. 
Renovar el licenciamiento y acuerdo de soporte de la solución de firewall de la corporación. Contratista: Media Commerce Partners S.A.S – Contrato 190-CNT2205-102. 
Prestar los servicios especializados que garanticen el buen funcionamiento de la infraestructura informática y de telecomunicaciones de la Corporación Autónoma Regional del Centro de Antioquia. Contratista: E-Global S.A. – Contrato 190-CNT2206-108. 
Soporte, mantenimiento y actualización de licencias ArcGIS. Contratista: ESRI COLOMBIA S.A.S. - Orden de Compra: 190-OC2201-84584. 
Implementación de firma electrónica y digital en la Corporación Autónoma Regional del Centro de Antioquia - CORANTIOQUIA. Contrato 190-CNT2208-123.
Mantenimiento preventivo y correctivo de equipos de cómputo, periféricos y tecnológicos de la Corporación Autónoma Regional del Centro de Antioquia. Contrato  190-CNT2210-145. 
Renovación del contrato de licenciamiento en modalidad tradicional para el soporte y garantía del sistema de comunicaciones unificada Avaya de CORANTIOQUIA, incluyendo las Oficinas Territoriales. Contrato 190-CNT2209-142.
Suministro, instalación y puesta en funcionamiento de dispositivos tecnológicos interactivos en las oficinas territoriales para apoyar las actividades administrativas y ambientales de la Corporación. Contrato 190-CNT2211-155.
Adquisición, instalación, configuración y puesta en funcionamiento de equipos de cómputo y periféricos para la Sede Central y Oficinas Territoriales de CORANTIOQUIA, propendiendo que las mismas cumplan con su carácter de protección ambiental. Lote 5: Tabletas. Orden de Compra Nro. 101290.
Adquisición, instalación, configuración y puesta en funcionamiento de equipos de cómputo y periféricos para la Sede Central y Oficinas Territoriales de CORANTIOQUIA, propendiendo que las mismas cumplan con su carácter de protección ambiental. Lote 6: Portátiles y Accesorios. Orden de Compra Nro. 97475.
Adquisición, instalación, configuración y puesta en funcionamiento de equipos de cómputo y periféricos para la Sede Central y Oficinas Territoriales de CORANTIOQUIA, propendiendo que las mismas cumplan con su carácter de protección ambiental. Lote 11: Impresión. Orden de Compra Nro. 100545.
Adquisición, instalación,configuración y puesta en funcionamiento deequipos de cómputo y periféricos para la SedeCentral y Oficinas Territoriales de CORANTIOQUIA,propendiendo que las mismas cumplan con sucarácter de protección ambiental. Lote 12: Escáner. Orden de Compra Nro. 101292.
Adquisición y puesta en funcionamiento de un Sistema de Información Administrativo, Financiero, Contable, y Fiscal ERP (Enterprise Resource Planning) integral para la Corporación Autónoma Regional del Centro de Antioquia – CORANTIOQUIA. Contrato 190-CNT2212-160.
</t>
  </si>
  <si>
    <t>Uno de los compromisos de la Subdirección Administrativa y Financiera es alcanzar directa o indirectamente el cumplimiento de las metas establecidas dentro del Plan de Acción 2020-2023 buscando la Preservación, mantenimiento y mejoramiento de las sedes existentes propiedad de la Corporación. 
A través del plan maestro de Infraestructura se busca el cuidado de la infraestructura de la Entidad, por tanto, desarrollando los diferentes planes de actuación y proyectos de intervención contemplados dentro del mismo, en consonancia con las capacidades económicas de la Entidad, desde el GITRF se atendieron los requerimientos permitiendo que de esta manera se cumpliera con el 100% de la proyección del indicador.</t>
  </si>
  <si>
    <t>En el acumulado del año, encontramos que ingresaron 94 solicitudes, donde el 77,6% (73) correspondieron a la admisión de demandas y el 22,4% (21) a solicitudes de conciliación extrajudicial, donde el 100% tienen abogado que permita atender la gestión oportuna y adecuada en la defensa de los intereses de la Corporación</t>
  </si>
  <si>
    <t>Corantioquia suscribió el Contrato No. 150-CNT2004-61 de 2020 con la Escuela Superior de Administración Pública – ESAP con el objeto: Estudio técnico para realizar el fortalecimiento de la capacidad institucional, a partir del proceso de modernización corporativa. Dicho estudio se enmarca en la revisión de los procesos, procedimientos y estructura de la entidad, medición de las cargas laborales, ajuste de la planta de personal, ajuste del manual de funciones y competencias laborales y distribución de empleos por dependencias, con el propósito de fortalecer la capacidad institucional de la Corporación, con el fin de dar cumplimiento a los retos institucionales planteados en el PGAR 2020 – 2031 y a las metas del Plan de Acción 2020 – 2023. 
Se cuenta con el estudio técnico entregado por la ESAP, correspondiente a la formulación, lo que corresponde al 50% del indicador, sin embargo, a 31 de diciembre de 2022, no se adelantaron acciones para la implementación.</t>
  </si>
  <si>
    <t>Desde la Subdirección de Planeación se realiza seguimiento al desempeño de 15 políticas institucionales y estratégicas y acompañamiento en la implementación de las actividades. El comportamiento del indicador permanece al alza, pasando de 95,6 % en el tercer trimestre a 96,2 % en el cuarto trimestre de 2022. Se resalta que, para el periodo analizado, se llevó a cabo el autodiagnóstico de las políticas: gestión de la información y estadística e integridad.</t>
  </si>
  <si>
    <t xml:space="preserve">Mediante resolución 040-RES2211-6531 se adopta el Plan de gestión del conocimiento y la innovación de la corporación. Como anexo al documento, se relacionan orientaciones para la implemntación de las acciones definideas en el plan.
Respecto a Documentación del conocimiento Corporativo se avanza en la revisión técnica y digitalización de la memoria institucional física. A su vez, se disponen para consulta desde el catálogo Digital del CIA (se disponen url para descarga de documentos y anexos). 
En cuanto a Herramientas para el uso y apropiación del conocimiento, se continua el desarrollo de la solución para administrar la información de la etapa precontractual. Se desarrolla el módulo de Mejora para administrar los planes de mejoramiento tantos el del SGI como los de control interno. Se libera Megapps, repositorio de aplicaciones corporativas. 
En cuanto a Cultura de compartir y difundir el conocimiento, mediante campañas comunicacionales se dinamiza el uso de MEGATESO y de la documentación y registros del SGI. En lo que va del año se han realizado 27 miércoles del conocimiento. Se realiza recorrido en las oficinas territoriales para trabajar con los servidores que por el concurso de carrera administrativa deben salir de la corporación o cambian de puesto de trabajo para mitigar el impacto de la fuga de conocimiento (090-MEM2209-7609).
Se realiza campaña de sensibilización y expectativa sobre la actualización del portal geográfico y el lanzamiento de RESI. De igual forma se comparten capsulas de conocimiento sobre protección de datos personales y se hace un concurso para evaluar el conocimiento sobre este tema.
Finalmente, respecto a Alianzas para la investigación y la innovación, mediante el convenio marco N° 040-COV2207-10 el Politécnico Jaime Isaza Cadavid y Corantioquia se unen para proteger el medio ambiente. De igual forma, mediante el convenio 040-COV2111-179 la Corporación trabaja de forma articualda con la Universdiad Nacional de Colombia sede Medellín, para la adopción y apropiación de desarrollos tecnológicos para el uso eficiente de los recursos naturales y la agrobiodiversidad, y el fortalecimiento de la agenda cero deforestaciones en la jurisdicción.
En el marco de la estrategia de encuentros hacia la Consolidación del Modelo de Ocupación Regional Sostenible, en la jurisdicción de Corantioquia; se generan espacios de compartir conocimientos sobre asuntos relacionados al ordenamiento ambiental del territorio. En estos espacios se logran con la articulación de la Gobernación de Antioquia, Ministerio de Vivienda, Ciudad y Territorio, el IGAC, entre otros.
Se continúa el trabajo con la Universidad de Antioquia para el desarrollo y operación del Modelo de participación GOTA, el Programa Piragua entre otros.
</t>
  </si>
  <si>
    <t>El periodo se cierra con una ejecución de ingresos superior a la esperada  que básicamente se sustenta en los rubros de transferencias del sector eléctrico, control y seguimiento de trámites ambientales, multas, participación y sobretasa ambiental,  y un significativo incremento en la recuperación de cartera del mes de diciembre.</t>
  </si>
  <si>
    <t>Se realizaron 2 auditorías planificadas y aprobadas por el Comité Institucional Coordinador del Sistema de Control Interno, lográndose el cumplimiento de la meta del 100% establecida:
Auditoria al Proceso de Participación, Diversidad Étnica y Cultura Ambiental - PEC para verificar la existencia y efectividad de los controles, la correcta administración de los riesgos y efectuar las recomendaciones necesarias en pro del mejoramiento continuo y permanente del proceso, lo cual redundará en el cumplimiento de la Misión y los Objetivos Institucionales (ver radicado No. 070-MEM2210-7985 – Memorando cierre e Informe final)
Auditoría al Proceso de Planeación Organizacional – PPO para verificar los lineamientos estratégicos corporativos coordinando su implementación con las dependencias y actores del territorio para aportar al cumplimiento del escenario de sostenibilidad. El alcance de la auditoría fue el verificar la existencia y efectividad de los controles, la correcta administración de los riesgos y efectuar las recomendaciones necesarias en pro del mejoramiento continuo y permanente del Proceso, lo cual redundará en el cumplimiento de la Misión y los Objetivos Institucionales (ver radicado No. 070–MEM2210–7956 – Memorando cierre e Informe final)</t>
  </si>
  <si>
    <t>Al cierre del cuarto trimestre se encuentra que:
1. El Laboratorio no ha modificado el alcance de la acreditación en este trimestre, quedando constante el porcentaje de avance de 49,6% (Resolución 0396 del 28 de marzo de 2022), aún no se recibe respuesta del IDEAM frente al alcance de los BTEX.
2. El componente "Adquisisión de Equipos" para la compra del Congelador de Microbiología no se ha realizado, por lo que el porcentaje de avance es 0%
3. En el avance de los contratos de servicios continua con el mismo porcentaje de cumplimiento.</t>
  </si>
  <si>
    <t xml:space="preserve">Desde los viveros corporativos, se destacan las labores de operación técnica de estos, a través del contrato No 120-CNT2111-147 de 2021, se realizó la contratación del personal viverista, quienes apoyan la operación técnica de los viveros Corporativos, donde se tiene cuatro (4) viveristas en el vivero del Centro de Conservación de la Biodiversidad - CCB La Aguada en el corregimiento de Santa Elena y dos (2) viveristas en vivero El Pedral en el casco urbano del Municipio de Hispania.
Frente a la presencia de caracol gigante africano (Achatina fulica) en el vivero El Pedral, ya que en un primero informe se manifestó la presencia de este, en los alrededores, pero no al interior del mismo (120–IT2201–25); pero debido a que no había presencia de personal en el vivero en 2021, pero que a la fecha desde el contrato 120-CNT2111-147 de 2021.
Se realizó la auditoría interna, en el mes de  julio y agosto de 2022, en los viveros El Pedral (Hispania) y del CCB La Ag (Santa Elena, Medellín), donde no se presentaron hallazgos, y si algunas observaciones y recomendaciones, frente a los temas de infraestructura, pero ninguno en lo referente a la operación técnica de estos.
Frente a las necesidades de los viveros en el marco del registro ente el ICA, en visita por parte de funcionario del instituto, se levantó acta del día 9 de noviembre de 2022, donde se hizo la recomendación del registro del vivero del Centro de Conservación de la Biodiversidad – CCB La Aguada, actualmente a la espera de la resolución respectiva. 
Desde el componente de fauna silvestre y con el apoyo del personal del convenio 040-COV2108-70 con el CES, se vienen realizando numerosas actividades encaminadas al mejoramiento continuo de todo lo que se lleva a cabo en el Hogar de Paso Loma Hermosa en San Jerónimo. Se han realizado mejoras en las diferentes jaulas que albergan animales silvestres, para evitar fugas de los mismos. Se realizó trabajo de percolación, en uno de los pozos sépticos, que presentaba problemas de fugas; todo esto coordinado con la Subdirección Administrativa y Financiera; además de la respectiva asesoría de la Oficina Territorial Hevéxicos. Se han hecho mejoras en los espacios locativos, con madera que fue donada por Corantioquia, para reparar techos en mal estado y pasamanos instalados en los diferentes senderos, presentes en el Hogar de Paso. En el mes de septiembre, se llevó a cabo la auditoría externa a cargo del ICONTEC y se cumplió con la subsanación de los hallazgos encontrados en el año 2021. Se continúa con la atención médico-veterinaria, biológica, zootécnica de la fauna silvestre recuperada y llevada al Hogar de Paso. Se realizó el nuevo comodato con el Politécnico Colombiano Jaime Isaza Cadavid, para prorrogar la permanencia del Hogar de Paso en el mismo sitio, vereda Loma Hermosa de San Jerónimo.
</t>
  </si>
  <si>
    <t xml:space="preserve">En términos de estrategias de dinamización del conocimiento: en lo que va del año se realizaron 37 miércoles del conocimiento, 41 tertulias literarias, 19 publicaciones de información ambiental a tu alcance. En adición a lo anterior se avanza en la gestión técnica de materiales bibliográficos corporativos: organizando y disponiendo dichos ejemplares para consulta de la comunidad en general; de igual forma se desarrollado acciones para compartir registros físicos: libros libres y donación de material a instituciones educativas. En articulación con la Oficina Asesora de Comunicaciones, se elabora y comparten a los servidores de Corantioquia pieza comunicacionales difundiendo el conocimiento e información corporativa.
De igual forma se realizó una jornada de capacitación a servidores públicos de Corantioquia, en cuanto a estrategias de recuperación de información en el catálogo virtual del CIA. 
</t>
  </si>
  <si>
    <t>Para el cumplimiento de esta meta, se atendieron una serie de acciones para el mejoramiento y funcionamiento de las unidades de servicio (LABORATORIO, VIVEROS, CAV Y CIA), tales como:
Reparación y mantenimiento de pisos de las unidades de servicio 
adecuación y mejoras al sistema de malacate 
Reparaciones y mantenimiento de las unidades hidrosanitarias de las unidades de servicio  
Mantenimiento de acabados de las unidades de servicio 
Reparaciones y mantenimiento de carpintería metálica y de madera de las unidades de servicio  
adecuación y mantenimiento del mobiliario de las unidades de servicio
Reparaciones y mantenimiento de cielos falsos de las unidades de servicio  
Reparaciones, adecuaciones y mantenimiento de redes eléctricas, voz y datos de las unidades de servicio</t>
  </si>
  <si>
    <t>El Plan de Comunicaciones fue formulado en 2020, con alcance al cuatrienio de la vigencia del Plan de Acción. Se ejecuta mediante 4 estrategias que responden a los criterios de comunicación pública, según las orientaciones en la materia para las entidades estatales en Colombia: informativa, movilizadora, relacionamiento institucional y organizacional. Durante el año 2022, la Oficina Asesora de Comunicaciones logró superar el 100% en la formulación e implementación del Plan Estratégico de Comunicaciones, ello gracias al esfuerzo en la gestión y acciones comunicativas. Es de resaltar que en la mayoría de las actividades el porcentaje del resultado sobrepasó la meta, lo que da cuenta del avance satisfactorio en las estrategias planteadas.</t>
  </si>
  <si>
    <t xml:space="preserve">En el PETIC 2022-2023 se incluyó la iniciativa de modernización tecnológica y transformación digital denominada INI_TMOD_05: Planes Institucionales y Estratégicos de Tecnología alineados al PETIC, cuyo Objetivo es: Actualizar e implementar el Modelo de Seguridad y Privacidad de la Información, que incluyan la formulación del Plan de Seguridad y Privacidad de la Información, Plan de Continuidad de TI, Plan de Tratamiento de Riesgos de Seguridad y Privacidad de la Información y Plan de Comunicaciones de TI. 
Los siguientes contratos en ejecución hacen parte del Plan de Seguridad y Privacidad de la Información: 
1. Renovar el licenciamiento y acuerdo de soporte de la solución de firewall de la corporación. Contratista: Media Commerce Partners S.A.S – Contrato 190-CNT2205-102. 
2. Prestar los servicios especializados que garanticen el buen funcionamiento de la infraestructura informática y de telecomunicaciones de la Corporación Autónoma Regional del Centro de Antioquia. Contratista: E-Global S.A. – Contrato 190-CNT2206-108. 
3. Renovación del contrato de licenciamiento en modalidad tradicional para el soporte y garantía del sistema de comunicaciones unificada AVAYA de CORANTIOQUIA, incluyendo las Oficinas Territoriales, propendiendo que las mismas cumplan con su carácter de protección ambiental - Contrato 190-CNT2209-142.
4. Adquisición y renovación del licenciamiento de los productos Microsoft de la Corporación hasta el 31 de diciembre de 2022, bajo la modalidad de Enterprise Agreement para el Sector Gobierno. Contrato 190-CNT2201-61.
</t>
  </si>
  <si>
    <t xml:space="preserve">Todos los proyectos corporativos han recibido asesoría, acompañamiento y apoyo para la incorporación de acciones de comunicación, el diseño de estrategias o la ejecución de acciones contempladas en los componentes de comunicación. Entre ellos: diseño de piezas, generación de contenidos, organización de eventos y divulgación institucional. Este acompañamiento se da por demanda de los mismos proyectos y de acuerdo con las condiciones de estudios previos revisados y asesorados por la Oficina de Comunicaciones. 
 </t>
  </si>
  <si>
    <t xml:space="preserve">Durante el ultimo trimestre de  2022 se realizaron inducciones a los siguientes equipos de trabajo: enlaces territoriales (proceso de reinducción), guardabosques, UT Unilasallista-Unisabaneta, convenios de otras dependencias, entre otros. 
Adicionalmente, a través del memorando 140-MEM2209-7422 la Subdirección de Participación y Cultura Ambiental convocó a los actores internos a jornadas de capacitación en relación con el proceso de Participación, diversidad étnica y cultura ambiental – PEC. En estas jornadas se abordaron temas asociados a: modelo de participación gota, estrategia territorio como zona de vida, estrategia de apropiación social y gestión corresponsable del patrimonio hídrico, enfoque diferencial y enfoque étnico diferencial, capítulo étnico del PGAR, etnodesarrollo, educación propia, etnoeducación y etnocomunicación, modelos de coordinación étnicos, asuntos metodológicos y de sistematización, caracterización y mapeo de actores y uso de formatos y bases de datos. 
Frente al despliegue de la Estrategia en los proyectos del plan de acción de la Corporación el equipo profesional de la Subdirección de Participación y Cultura Ambiental asesoró noventa (90) estudios de la entidad en los cuales promovió la inclusión de elementos asociados a la gestión cultural y educación ambiental. 
</t>
  </si>
  <si>
    <t xml:space="preserve">Para esta subactividad se define como una acción en educación ambiental corresponde a la implementación de procesos o de las estrategias descritas en la Política Nacional de Educación Ambiental de acuerdo con las variables definidas por el Minambiente y las orientaciones de la Estrategia de gestión de la cultura y la educación ambiental territorio como zona de vida. En este sentido, durante el 2022 se llevaron a cabo acciones en las siguientes líneas estratégicas:
1. Participación en los Comités Técnicos Interinstitucionales de Educación Ambiental departamental y municipal: Se realizaron procesos de acompañamiento técnico a 79 CIDEAM de la jurisdicción
2. Se desarrollaron acciones de educación ambiental como parte de alianzas sostenidas con:  la Concesión Pacifico II-Provincia Cartama, la Corporación Universitaria Adventista de Colombia, Convenio Bio EPM, Verde Vivo-Fundación Argos, Cornare-Corpouraba en el marco de la Comisión Regional de Educación Ambiental, Gobernación de Antioquia, Mineros Aluviales y  World Visión . 
3. Acompañamiento e implementación de los PRAE: En el marco del convenio 040-COV2110-112 y atención a la estrategia de  Ecoescuelas se mantuvo el acompañamiento y las interacciones con 40 ecoescuelas. Desarrollo del diplomado PEI para una ciudadanía ambiental.
4. Acompañamiento de los Proyectos Ciudadanos y Comunitarios de Educación Ambiental (PROCEDA).  Se continúan desarrollando nueve (9) a procesos ciudadanos de educación ambiental asociados principalmente a: Bioviveros comunitarios, Hogares Ecológicos, Aula móvil de educación ambiental, Guardianes de la Naturaleza, Generación BIO+, Red Mujeres Tierra y Vida, Comunidades Guardaciénagas, Piragua, y Formación a los soldados en la prestación del servicio militar ambiental.
5. Acciones específicas de educación ambiental a cargo de las autoridades ambientales regionales: 1.  participación en eventos académicos, 2. Inducción a los diferentes equipos de contratistas, donde se capacitaron a través de la estrategia de la gestión de la cultura y la educación ambiental el territorio como zona de vida ,3. planeación de las jornadas  de prevención con el tratico de  fauna silvestre, 4. acompañamiento a proceso de educación ambiental asociados al turismo de naturaleza (convenio 040-COV2110-112), 5. Diplomado Territorios de Vida Cultura Ambiental, 6. Diálogos Intergeneracionales
</t>
  </si>
  <si>
    <t xml:space="preserve">Durante el primer y segundo semestre del año 2022 en etapa de cierre y liquidación de los convenios suscritos con la Organización Indígena de Antioquia 040-COV2010-182 y la Unión Temporal Afroambiental 040-COV2010-214 , se hace una revisión de los insumos que se han venido construyendo y con los que se avanza en el cumplimiento del Capitulo étnico, específicamente del indicadore del Plan de Acción asociado a los dos espacios de etnoeducación; esto con el objetivo de identificar los aspectos conceptuales, metodológicos y operativos que se deben fortalecer para dar cumplimiento a las metas propuestas según lo establecido en la hoja metodológica de dicho indicador e incluirlos  en los estudios previos y en los convenio a suscribir con población étnica. 
En respuesta a los  requerimientos para este indicador durante el segundo semestre de 2022 se surten las etapas precontractual, contractual y se da inicio a la implementación de los  contrato 140-CNT2212-15 suscrito con la Unión Temporal Afrobiocultural;  140-CNT2212-159 AfroNechí y los convenios  040-COV2212-139 con el Resguardo indígena de Karmatarua y 040-COV2212-146 con el Resguardo Indígena Vegas de Segovia; en cada uno de estos convenios por lo menos un alcance está orientado a la generación y fortalecimiento de espacios de etnoeducación. 
</t>
  </si>
  <si>
    <t>Desde los procesos desarrollados con comunidades étnicas se logra fortalecer la autonomía, la capacidad de gestión del conocimiento propio, el desarrollo y gobierno propio, así como la capacidad de incidencia local y regional. Por lo anterior, se retoma la línea base desarrollada en el convenio No. 040-COV2010-182 suscrito con la OIA en el cual se estima un fortalecimiento en las capacidades indígenas del 20,82% y en el convenio No. 040-COV2010-214 suscrito con la UT Afroambiental el resultado fue de 16,12% para los consejos comunitarios afrocolombianos. Con lo anterior, se logra un avance del 36,95%.</t>
  </si>
  <si>
    <t xml:space="preserve">Se desarrollaron  acciones de acompañamiento y fortalecimiento asociadas a las organizaciones juveniles. En este sentido, en el marco del convenio 040-COV2110-112 se diseñó e implemento un sistema de incentivos para apoyar 23 iniciativas, emprendimientos y/o procesos juveniles relacionados con la gestión ambiental y la sostenibilidad territorial. De este proceso se inscribieron 66 proyectos y emprendimientos juveniles. Entre los temas de estos proyectos se encuentran: ecoturismo,  química para desarrollar productos,  manejo y aprovechamiento de todo tipo de residuos, reciclaje de equipos tecnológicos, recuperación de saberes ancestrales, cine foros, mejoramiento de las relaciones con nuestra faina silvestre, entre otros.  
Por otra parte, se mantuvo el acompañamiento  a las organizaciones socioambientales. Sobre salen:  mesas ambientales,  Cideam,  Comunidades Guardacienagas,  guardianes de la naturaleza, Juntas de acción comunal con el programa de Bioviveros comunitarios.  Estas acciones de fortalecimiento estas asociadas a procesos de educación participación ambiental asociados al desarrollo de la Estrategia el Territorio como Zona de Vida.
</t>
  </si>
  <si>
    <t xml:space="preserve">
En la vigencia 2022 se retoma el trabajo realizado desde los convenios No.040-COV2010-214 y No. 040-COV2010-182 para lograr el desarrollo de los procesos de investigación desde los saberes ancestrales, culturales, espirituales y sociales para la protección del medio ambiente con el objetivo de contribuir al rescate y/o preservación y/o reapropiación y/o salvaguarda de los conocimientos, las innovaciones y las prácticas tradicionales de las comunidades indígenas y afro de la jurisdicción de Corantioquia para la conservación y la utilización sostenible de la diversidad biológica.</t>
  </si>
  <si>
    <t>Se dio inicio a los procesos de investigación con la Universidad de Antioquia a través del INER, (convenio 040-COV2210-90), con la priorización de las temáticas: TIERRA y VIDA, MINERÍA y MUJERES. Dichas temáticas son abordadas bajo el modelo GOTA (Gobernanza para el Ordenamiento Territorial Ambiental), el cual establece unas metodologías apropiadas a cada temática de tal forma que se puedan establecer acciones de conservación, de protección y de apropiación de las áreas protegidas de la jurisdicción de la CORPORACIÓN.</t>
  </si>
  <si>
    <t>En cada uno de los convenios asociados al modelo GOTA (convenio 040-COV2210-90) y en la estrategia de Hogares Ecológicos (convenio 040-COV2106-35), Guarda Ciénagas y el Programa Piragua, se tiene establecida la estrategia de sistematización de los actores que participan en las innovaciones con las acciones desarrolladas. Se tiene la estrategia de la plataforma FORMS y SUVERNEY 123, para conocer las relaciones de los actores en el territorio, las formas de vinculación con los procesos priorizados y la interacción con las gestiones que son realizadas en el territorio.</t>
  </si>
  <si>
    <t>Las rutas de gestión que vienen siendo ejecutadas para 5 de los 7 conflictos socio ambientales identificados, se vienen desarrollando y ejecutando conjuntamente con otras subdirecciones de la Corporación y en convenios con universidades para el logro del propósito de investigación del observatorio. Para el año 2023, y dado el convenio 040-COV2210-90 celebrado con el INER de la Universidad de Antioquia contempla en uno de los alcances poder terminar de estructurar el observatorio con medidas como el laboratorio pedagógico y el centro de atención de emergencias. Las rutas de gestión de conflictos vienen siendo revisadas de forma permanente para ajustarlas. Respecto a la metodología de gestión en cada caso identificado, se prevé para el año 2023 la consolidación de la estrategia y avanza la implementación del sistema de información para los conflictos.</t>
  </si>
  <si>
    <t>El porcentaje de implementación del Modelo GOTA, se desarrolla en el proceso de apropiación social de áreas protegidas, el proceso de formación en Ordenamiento Ambiental territorial, la promoción de la participación en la apropiación del patrimonio hídrico, el acompañamiento a las Mesas Ambientales, el acompañamiento a la generación Bio+, a los CIDEAM, y a los diferentes actores del territorio como las JAC y las JAV. Dicha implementación</t>
  </si>
  <si>
    <t>Se hace medición de los instrumentos de planeación ambiental como son los POMCAS, PORH, los planes de manejo de las áreas protegidas y los planes municipales de educación ambiental, para ello, se desarrolló un proceso de socialización y apropiación de los 18 planes municipales de educación ambiental; se elabora una propuesta para mejorar la metodología participativa en los POMCAS y fortalecer su gobernanza como aporte a estos instrumentos desde el Modelo GOTA</t>
  </si>
  <si>
    <t xml:space="preserve">Durante el 2022 , Corantioquia diseñó una estrategia de participación y apropiación social en donde, a partir del conocimiento que tienen las comunidades de su territorio y las actividades humanas que realizan,  “Distrito Regional de Manejo Integrado Cacica Noria; Reserva Forestal Protectora Regional Alto de San Miguel; Parque Natural Regional Corredor de las Alegrías” realizando talleres en las veredas de Influencia de la áreas protegidas con los diferentes actores del Territorio (Administraciones municipales, JAC, JAV, Organizaciones Ambientales, Comunidad, productores, propietarios) ejecutado en el convenio 040-COV2108-62. 
En los POMCAS del Rio San Bartolo y otros directos al Magdalena medio bajo el contrato 040-CNT2107-105 y POMCA directo Al río Cauca entre San Juan Ituango bajo el contrato 110-CNT2010-138. En la Conformación de los Consejos de Cuenca se evidencia en las actas 110-ACT2202-1006 – 110-ACT2103-1513 y estos están representados por diferentes actores del territorio (Comunidades étnicas, Asociación de Mujeres, ONG, JAC, Asociaciones Productivas, instituciones educativas, Administraciones Municipales, mesas ambientales.) con un total 47 actores representados en los dos POMCAS. 
Con la Estrategia de Gestión del Conocimiento Social, y apropiación de la Planificación Ambiental del territorio en el Diplomado en participación y gestión del conocimiento social para la planificación ambiental segunda cohorte  este ejercicio logro que 21 estudiantes de los diferentes actores convocados lograron terminar el proceso de formación con la entrega de los ejercicios formulados para cada módulo, para obtener su certificación. 
Acompañamiento a las Mesas Ambientales de La Jurisdicción de Corantioquia donde Promovemos la participación para la incidencia con la capacitación en el ABC de las mesas ambientales en el territorio, la formulación o ajuste de sus planes de acción y en el acompañamiento a su propia gestión, Encuentros Territoriales, reactivación de la mesa, problemáticas ambientales, seguimiento y socialización de acciones, capacitaciones en los temas de fauna, flora, SILAP, economía verde, economía azul, formulación de proyectos, Áreas protegidas, residuos sólidos y ciudadanía ambiental.  
La alianza Mujeres, Tierra y Vida En el segundo semestre el convenio de cooperación internacional firmado entre Corantioquia y la Oficina de las Naciones Unidas contra la Droga y el Delito (UNODC) logro formar en el Diplomado de “Desarrollo Alternativo y Cambio Climático con Enfoque de Género” a 285 mujeres de mujeres de 39 municipios de nuestra jurisdicción, certificado por la Fundación Universidad de Antioquia. 
” se desarrolla el alcance de acompañamiento a los PEAM y CIDEAM de las Jurisdicción y se construyó la ruta  de Acompañamiento técnico y asesoría a los CIDEAM y otros espacios de articulación de actores en la gestión de la cultura y la educación ambiental. 
Actores identificados en nuestro labor de apropiación: como JAC, Mesas Ambientales, Juntas de Acueducto Rural, Propietarios, sectores productivos, Administraciones Municipales, Consejos territoriales de Planeación, Concejos Municipales y ongs, alcaldes municipales, secretarios de Planeación, secretarios de Gobierno, directores de Umata, secretarias de los consejos municipales, secretarios de planeación, funcionarios de las administraciones municipales, integrantes de los Consejos Territoriales de Planeación </t>
  </si>
  <si>
    <t xml:space="preserve">En la vigencia 2022 se continua con la estrategia de capacitar e incentivar a los municipios para participar en las convocatorias realizadas por la corporación; así mismo durante el primer trimestre se pública la convocatoria 040-COI2201-1057 para desarrollar proyectos de infraestructura en saneamiento hídrico urbano y rural y se adelantan las actividades inherentes a la evaluación de las propuestas recibidas. De igual manera, desde la subdirección de Ecosistemas se adelantó la convocatoria de Espacio Público Verde. 
Durante los meses de noviembre y diciembre se realizaron capacitaciones a los municipios por oficina territorial, en los temas de formulación y presentación de subproyectos para CORANTIOQUIA, capacitando en invitándolos a participar con sus propuestas a la corporación, esto con el fin de ejecutar los retos del PGAR en corresponsabilidad.
En esta vigencia se firmaron 115 contratos en corresponsabilidad, logrado abordar 46 retos; consolidando un 92% de los retos trabajados entre 2020, 2021 y 2022.
</t>
  </si>
  <si>
    <t xml:space="preserve">Para el Año 2022 se ha estado avanzando en la identificación de las acciones de apropiación social del PGAR; con el fin de reportar el Actor, Grupo Poblacional, Territorio, Descripción de la Acción Apropiada, No contrato/Convenio o proceso Corporativo, Línea del PGAR, Componente del PGAR, Reto del PGAR, Proyecto del Plan de Acción. Para el 3 trimestre se presenta el PROCEDA MUJERES TIERRA Y VIDA, que aborda temáticas de Genero, Gestión del Riesgo y Cambio climático, Salud Mental, Apropiación de herramientas TIC y desarrollo alternativo y tiene como logro Fortalecimiento de las organizaciones de las mujeres y Formulación del plan de acción para abordar la gestión del riesgo y la mitigación al cambio climático desde el enfoque de género. 040-COV2108-82. 
Estrategia de Generación BIO+: A través del Convenio 040-COV2110-112 entre Corantioquia y la Corporación Ambiental se promueve la estrategia Generación BIO + Es una apuesta de educación, cultura y participación para fortalecer los procesos juveniles relacionados con la gestión ambiental, reconociendo los diversos caminos, estrategias, formas, emprendimientos, y proyectos que han definido los jóvenes para conectarse al ambiente. Se denomina BIO+ retomando la estrategia de CORANTIOQUIA denominada “Red para el Desarrollo Regional Sostenible BIO+”, que busca la conservación de la biodiversidad, la sostenibilidad de los paisajes y la gobernanza territorial, conectando el paisaje a través el agua y tejiendo una trama de árboles y saberes en los territorios.  
Esquema de Coordinación Indígena: De acuerdo a la resolución Corporativa 040-RES2012-7335, Por el cual se adopta el Esquema de Coordinación entre la Corporación Autónoma Regional del Centro de Antioquia- CORANTIOQUIA y, las Autoridades de los pueblos Indígenas que habitan en la Jurisdicción, para el desarrollo, del Capitulo Étnico en el Plan de Gestión Ambiental Regional - PGAR 2020-2031 cuyo  Objetivo es : brindar los elementos de soporte para la construcción de un mecanismo de coordinación entre la Autoridades de Pueblos Indígenas en la jurisdicción de Corantioquia y Corantioquia, para el desarrollo del capítulo étnico del PGAR. </t>
  </si>
  <si>
    <t xml:space="preserve"> 
Mediante circulares con radicado No. 040-CIR2203-7 del 15-03-2022, No. 040-CIR2205-14 del 27-05-2022, No. 040-CIR2209-17 del 22-09-2022 y No. 040-CIR2212-22 del 12-12-2022, se impartieron instrucciones a las dependencias de la Corporación para la realización del reporte de cumplimiento a metas del Plan de Acción que darán, finalizando la vigencia, los resultados de avance al PGAR. De igual manera para la formulación de hoja metodológica, pruebas de escritorio y medición de indicadores del PGAR la Corporación celebró el contrato No. 090-CNT2111-149 con la Corporación Interuniversitaria de Servicios – CIS cuyo producto final fue entregado en diciembre de 2022. La consolidación del avance del cumplimiento a metas del PGAR lo realizará la Subdirección de Planeación. Esta consolidación permitirá preparar el reporte público del cumplimiento a este instrumento. El reporte público de avances del cumplimiento del Plan de Acción y del PGAR se hace en audiencia pública según lo contemplado en el Artículo 2.2.8.6.4.11 del Decreto 1076, del 26 de mayo de 2015.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</si>
</sst>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6" formatCode="&quot;$&quot;\ #,##0;[Red]\-&quot;$&quot;\ #,##0"/>
    <numFmt numFmtId="8" formatCode="&quot;$&quot;\ #,##0.00;[Red]\-&quot;$&quot;\ #,##0.00"/>
    <numFmt numFmtId="164" formatCode="0.0%"/>
  </numFmts>
  <fonts count="4" x14ac:knownFonts="1">
    <font>
      <sz val="10"/>
      <color theme="1"/>
      <name val="Times New Roman"/>
      <family val="2"/>
    </font>
    <font>
      <sz val="10"/>
      <color theme="1"/>
      <name val="Arial"/>
      <family val="2"/>
    </font>
    <font>
      <b/>
      <sz val="10"/>
      <color theme="0"/>
      <name val="Arial"/>
      <family val="2"/>
    </font>
    <font>
      <b/>
      <sz val="10"/>
      <color theme="1"/>
      <name val="Arial"/>
      <family val="2"/>
    </font>
  </fonts>
  <fills count="7">
    <fill>
      <patternFill patternType="none"/>
    </fill>
    <fill>
      <patternFill patternType="gray125"/>
    </fill>
    <fill>
      <patternFill patternType="solid">
        <fgColor theme="9" tint="-0.249977111117893"/>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C6E0B4"/>
        <bgColor indexed="64"/>
      </patternFill>
    </fill>
    <fill>
      <patternFill patternType="solid">
        <fgColor rgb="FFE2EFDA"/>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44">
    <xf numFmtId="0" fontId="0" fillId="0" borderId="0" xfId="0"/>
    <xf numFmtId="0" fontId="1" fillId="0" borderId="1" xfId="0" applyFont="1" applyBorder="1" applyAlignment="1">
      <alignment horizontal="left" vertical="center"/>
    </xf>
    <xf numFmtId="0" fontId="2" fillId="2" borderId="1" xfId="0" applyFont="1" applyFill="1" applyBorder="1" applyAlignment="1">
      <alignment horizontal="center" vertical="center"/>
    </xf>
    <xf numFmtId="10" fontId="1" fillId="0" borderId="1" xfId="0" applyNumberFormat="1" applyFont="1" applyBorder="1" applyAlignment="1">
      <alignment horizontal="right" vertical="center"/>
    </xf>
    <xf numFmtId="0" fontId="1" fillId="0" borderId="1" xfId="0" applyFont="1" applyBorder="1" applyAlignment="1">
      <alignment horizontal="left" vertical="center" wrapText="1"/>
    </xf>
    <xf numFmtId="4" fontId="1" fillId="0" borderId="1" xfId="0" applyNumberFormat="1" applyFont="1" applyBorder="1" applyAlignment="1">
      <alignment horizontal="right" vertical="center"/>
    </xf>
    <xf numFmtId="9" fontId="1" fillId="0" borderId="1" xfId="0" applyNumberFormat="1" applyFont="1" applyBorder="1" applyAlignment="1">
      <alignment horizontal="right" vertical="center"/>
    </xf>
    <xf numFmtId="0" fontId="2" fillId="2" borderId="1" xfId="0" applyFont="1" applyFill="1" applyBorder="1" applyAlignment="1">
      <alignment horizontal="center" vertical="center" wrapText="1"/>
    </xf>
    <xf numFmtId="0" fontId="1" fillId="0" borderId="1" xfId="0" applyFont="1" applyBorder="1"/>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0" xfId="0" applyFont="1" applyFill="1" applyAlignment="1">
      <alignment horizontal="center" vertical="center" wrapText="1"/>
    </xf>
    <xf numFmtId="10" fontId="1" fillId="0" borderId="0" xfId="0" applyNumberFormat="1" applyFont="1" applyAlignment="1">
      <alignment horizontal="right" vertical="center"/>
    </xf>
    <xf numFmtId="4" fontId="1" fillId="0" borderId="0" xfId="0" applyNumberFormat="1" applyFont="1" applyAlignment="1">
      <alignment horizontal="right" vertical="center"/>
    </xf>
    <xf numFmtId="164" fontId="1" fillId="0" borderId="1" xfId="0" applyNumberFormat="1" applyFont="1" applyBorder="1" applyAlignment="1">
      <alignment horizontal="right" vertical="center"/>
    </xf>
    <xf numFmtId="6" fontId="1" fillId="0" borderId="1" xfId="0" applyNumberFormat="1" applyFont="1" applyBorder="1" applyAlignment="1">
      <alignment horizontal="right" vertical="center"/>
    </xf>
    <xf numFmtId="0" fontId="3" fillId="3" borderId="1" xfId="0" applyFont="1" applyFill="1" applyBorder="1" applyAlignment="1">
      <alignment horizontal="left" vertical="center"/>
    </xf>
    <xf numFmtId="0" fontId="3" fillId="3" borderId="1" xfId="0" applyFont="1" applyFill="1" applyBorder="1" applyAlignment="1">
      <alignment horizontal="left" vertical="center" wrapText="1"/>
    </xf>
    <xf numFmtId="10" fontId="3" fillId="3" borderId="1" xfId="0" applyNumberFormat="1" applyFont="1" applyFill="1" applyBorder="1" applyAlignment="1">
      <alignment horizontal="right" vertical="center"/>
    </xf>
    <xf numFmtId="6" fontId="3" fillId="3" borderId="1" xfId="0" applyNumberFormat="1" applyFont="1" applyFill="1" applyBorder="1" applyAlignment="1">
      <alignment horizontal="right" vertical="center"/>
    </xf>
    <xf numFmtId="0" fontId="3" fillId="4" borderId="1" xfId="0" applyFont="1" applyFill="1" applyBorder="1" applyAlignment="1">
      <alignment horizontal="left" vertical="center"/>
    </xf>
    <xf numFmtId="0" fontId="3" fillId="4" borderId="1" xfId="0" applyFont="1" applyFill="1" applyBorder="1" applyAlignment="1">
      <alignment horizontal="left" vertical="center" wrapText="1"/>
    </xf>
    <xf numFmtId="10" fontId="3" fillId="4" borderId="1" xfId="0" applyNumberFormat="1" applyFont="1" applyFill="1" applyBorder="1" applyAlignment="1">
      <alignment horizontal="right" vertical="center"/>
    </xf>
    <xf numFmtId="6" fontId="3" fillId="4" borderId="1" xfId="0" applyNumberFormat="1" applyFont="1" applyFill="1" applyBorder="1" applyAlignment="1">
      <alignment horizontal="right" vertical="center"/>
    </xf>
    <xf numFmtId="0" fontId="3" fillId="3" borderId="1" xfId="0" applyFont="1" applyFill="1" applyBorder="1"/>
    <xf numFmtId="8" fontId="3" fillId="3" borderId="1" xfId="0" applyNumberFormat="1" applyFont="1" applyFill="1" applyBorder="1"/>
    <xf numFmtId="10" fontId="3" fillId="3" borderId="1" xfId="0" applyNumberFormat="1" applyFont="1" applyFill="1" applyBorder="1"/>
    <xf numFmtId="0" fontId="3" fillId="3" borderId="2" xfId="0" applyFont="1" applyFill="1" applyBorder="1" applyAlignment="1">
      <alignment horizontal="left" vertical="top" wrapText="1"/>
    </xf>
    <xf numFmtId="0" fontId="3" fillId="4" borderId="2" xfId="0" applyFont="1" applyFill="1" applyBorder="1" applyAlignment="1">
      <alignment horizontal="left" vertical="top" wrapText="1"/>
    </xf>
    <xf numFmtId="0" fontId="1" fillId="0" borderId="2" xfId="0" applyFont="1" applyBorder="1" applyAlignment="1">
      <alignment horizontal="left" vertical="top" wrapText="1"/>
    </xf>
    <xf numFmtId="0" fontId="1" fillId="0" borderId="2" xfId="0" applyFont="1" applyBorder="1" applyAlignment="1">
      <alignment vertical="top" wrapText="1"/>
    </xf>
    <xf numFmtId="0" fontId="3" fillId="3" borderId="1" xfId="0" applyFont="1" applyFill="1" applyBorder="1" applyAlignment="1">
      <alignment horizontal="left" vertical="top" wrapText="1"/>
    </xf>
    <xf numFmtId="0" fontId="3" fillId="4" borderId="1" xfId="0" applyFont="1" applyFill="1" applyBorder="1" applyAlignment="1">
      <alignment horizontal="left" vertical="top" wrapText="1"/>
    </xf>
    <xf numFmtId="0" fontId="1" fillId="0" borderId="1" xfId="0" applyFont="1" applyBorder="1" applyAlignment="1">
      <alignment horizontal="left" vertical="top" wrapText="1"/>
    </xf>
    <xf numFmtId="0" fontId="1" fillId="0" borderId="1" xfId="0" applyFont="1" applyBorder="1" applyAlignment="1">
      <alignment vertical="center" wrapText="1"/>
    </xf>
    <xf numFmtId="0" fontId="1" fillId="0" borderId="1" xfId="0" applyFont="1" applyBorder="1" applyAlignment="1">
      <alignment vertical="top" wrapText="1"/>
    </xf>
    <xf numFmtId="0" fontId="3" fillId="3" borderId="3" xfId="0" applyFont="1" applyFill="1" applyBorder="1"/>
    <xf numFmtId="0" fontId="1" fillId="0" borderId="0" xfId="0" applyFont="1"/>
    <xf numFmtId="0" fontId="0" fillId="0" borderId="1" xfId="0" applyBorder="1"/>
    <xf numFmtId="0" fontId="0" fillId="5" borderId="1" xfId="0" applyFill="1" applyBorder="1" applyAlignment="1">
      <alignment vertical="top" wrapText="1"/>
    </xf>
    <xf numFmtId="0" fontId="0" fillId="0" borderId="1" xfId="0" applyBorder="1" applyAlignment="1">
      <alignment vertical="top" wrapText="1"/>
    </xf>
    <xf numFmtId="0" fontId="0" fillId="6" borderId="1" xfId="0" applyFill="1" applyBorder="1" applyAlignment="1">
      <alignment vertical="top" wrapText="1"/>
    </xf>
    <xf numFmtId="0" fontId="3" fillId="3" borderId="2" xfId="0" applyFont="1" applyFill="1" applyBorder="1" applyAlignment="1">
      <alignment horizontal="center"/>
    </xf>
    <xf numFmtId="0" fontId="3" fillId="3" borderId="4" xfId="0" applyFont="1" applyFill="1" applyBorder="1" applyAlignment="1">
      <alignment horizontal="center"/>
    </xf>
  </cellXfs>
  <cellStyles count="1">
    <cellStyle name="Normal" xfId="0" builtinId="0"/>
  </cellStyles>
  <dxfs count="25">
    <dxf>
      <fill>
        <patternFill patternType="solid">
          <fgColor theme="4" tint="0.79998168889431442"/>
          <bgColor theme="4" tint="0.79998168889431442"/>
        </patternFill>
      </fill>
      <border>
        <bottom style="thin">
          <color theme="1" tint="4.9989318521683403E-2"/>
        </bottom>
      </border>
    </dxf>
    <dxf>
      <fill>
        <patternFill patternType="solid">
          <fgColor theme="4" tint="0.79998168889431442"/>
          <bgColor theme="4" tint="0.79998168889431442"/>
        </patternFill>
      </fill>
      <border>
        <bottom style="thin">
          <color theme="1" tint="4.9989318521683403E-2"/>
        </bottom>
      </border>
    </dxf>
    <dxf>
      <font>
        <b/>
        <color theme="1"/>
      </font>
      <fill>
        <patternFill patternType="none">
          <bgColor auto="1"/>
        </patternFill>
      </fill>
    </dxf>
    <dxf>
      <font>
        <b/>
        <color theme="1"/>
      </font>
      <border>
        <bottom style="thin">
          <color theme="1" tint="0.14996795556505021"/>
        </bottom>
      </border>
    </dxf>
    <dxf>
      <font>
        <b/>
        <color theme="1"/>
      </font>
      <fill>
        <patternFill patternType="none">
          <bgColor auto="1"/>
        </patternFill>
      </fill>
    </dxf>
    <dxf>
      <font>
        <b/>
        <color theme="1"/>
      </font>
      <border>
        <top style="thin">
          <color theme="1" tint="0.14996795556505021"/>
        </top>
        <bottom style="thin">
          <color theme="1" tint="0.14996795556505021"/>
        </bottom>
      </border>
    </dxf>
    <dxf>
      <fill>
        <patternFill patternType="none">
          <fgColor indexed="64"/>
          <bgColor auto="1"/>
        </patternFill>
      </fill>
    </dxf>
    <dxf>
      <fill>
        <patternFill patternType="solid">
          <fgColor theme="0" tint="-0.14999847407452621"/>
          <bgColor theme="0" tint="-0.14999847407452621"/>
        </patternFill>
      </fill>
      <border>
        <left/>
        <right/>
        <vertical/>
      </border>
    </dxf>
    <dxf>
      <fill>
        <patternFill patternType="none">
          <fgColor indexed="64"/>
          <bgColor auto="1"/>
        </patternFill>
      </fill>
    </dxf>
    <dxf>
      <font>
        <b/>
        <color theme="1"/>
      </font>
      <fill>
        <patternFill patternType="none">
          <fgColor indexed="64"/>
          <bgColor auto="1"/>
        </patternFill>
      </fill>
      <border>
        <top style="thin">
          <color theme="1" tint="4.9989318521683403E-2"/>
        </top>
        <bottom style="thin">
          <color theme="1" tint="4.9989318521683403E-2"/>
        </bottom>
      </border>
    </dxf>
    <dxf>
      <font>
        <b/>
        <color theme="1"/>
      </font>
      <fill>
        <patternFill patternType="none">
          <fgColor indexed="64"/>
          <bgColor auto="1"/>
        </patternFill>
      </fill>
      <border>
        <bottom style="thin">
          <color theme="1" tint="4.9989318521683403E-2"/>
        </bottom>
      </border>
    </dxf>
    <dxf>
      <border>
        <top style="thin">
          <color theme="1" tint="4.9989318521683403E-2"/>
        </top>
        <bottom style="thin">
          <color theme="1" tint="4.9989318521683403E-2"/>
        </bottom>
      </border>
    </dxf>
    <dxf>
      <font>
        <b/>
        <i val="0"/>
        <sz val="10"/>
        <color theme="1"/>
        <name val="Times New Roman"/>
        <family val="2"/>
        <scheme val="major"/>
      </font>
    </dxf>
    <dxf>
      <font>
        <sz val="10"/>
        <name val="Times New Roman"/>
        <family val="1"/>
        <scheme val="major"/>
      </font>
      <fill>
        <patternFill patternType="solid">
          <fgColor theme="0"/>
          <bgColor theme="0"/>
        </patternFill>
      </fill>
      <border>
        <left style="thin">
          <color theme="1" tint="-0.499984740745262"/>
        </left>
        <right style="thin">
          <color theme="1" tint="-0.499984740745262"/>
        </right>
        <top style="thin">
          <color theme="1" tint="-0.499984740745262"/>
        </top>
        <bottom style="thin">
          <color theme="1" tint="-0.499984740745262"/>
        </bottom>
      </border>
    </dxf>
    <dxf>
      <border>
        <left style="thin">
          <color theme="1"/>
        </left>
      </border>
    </dxf>
    <dxf>
      <border>
        <left style="thin">
          <color theme="1"/>
        </left>
      </border>
    </dxf>
    <dxf>
      <border>
        <top style="thin">
          <color theme="1" tint="0.499984740745262"/>
        </top>
      </border>
    </dxf>
    <dxf>
      <border>
        <top style="thin">
          <color theme="1" tint="0.499984740745262"/>
        </top>
      </border>
    </dxf>
    <dxf>
      <font>
        <b/>
        <color theme="1"/>
      </font>
    </dxf>
    <dxf>
      <font>
        <b/>
        <color theme="1"/>
      </font>
    </dxf>
    <dxf>
      <font>
        <b/>
        <color theme="1"/>
      </font>
      <border>
        <top style="double">
          <color theme="1" tint="0.499984740745262"/>
        </top>
      </border>
    </dxf>
    <dxf>
      <font>
        <b/>
        <color theme="0"/>
      </font>
      <fill>
        <patternFill patternType="solid">
          <fgColor theme="1"/>
          <bgColor rgb="FF292929"/>
        </patternFill>
      </fill>
    </dxf>
    <dxf>
      <font>
        <color theme="1"/>
      </font>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vertical/>
        <horizontal/>
      </border>
    </dxf>
    <dxf>
      <font>
        <b/>
        <i val="0"/>
        <sz val="10"/>
        <color theme="1"/>
        <name val="Times New Roman"/>
        <family val="1"/>
        <scheme val="major"/>
      </font>
      <border>
        <top style="thin">
          <color theme="1" tint="0.24994659260841701"/>
        </top>
        <bottom style="thin">
          <color theme="1" tint="0.24994659260841701"/>
        </bottom>
        <vertical/>
        <horizontal/>
      </border>
    </dxf>
    <dxf>
      <font>
        <sz val="10"/>
        <color theme="1"/>
        <name val="Times New Roman"/>
        <family val="1"/>
        <scheme val="minor"/>
      </font>
      <border>
        <left style="thin">
          <color theme="1" tint="0.24994659260841701"/>
        </left>
        <right style="thin">
          <color theme="1" tint="0.24994659260841701"/>
        </right>
        <top style="thin">
          <color theme="1" tint="0.24994659260841701"/>
        </top>
        <bottom style="thin">
          <color theme="1" tint="0.24994659260841701"/>
        </bottom>
        <vertical/>
        <horizontal/>
      </border>
    </dxf>
  </dxfs>
  <tableStyles count="4" defaultTableStyle="DTableStyleLightBlack" defaultPivotStyle="Estilo APA">
    <tableStyle name="DSlicerStyleBlack" pivot="0" table="0" count="10" xr9:uid="{835B0B6E-83D0-45A3-9144-13D43CAFBFD3}">
      <tableStyleElement type="wholeTable" dxfId="24"/>
      <tableStyleElement type="headerRow" dxfId="23"/>
    </tableStyle>
    <tableStyle name="DTableStyleLightBlack" pivot="0" count="9" xr9:uid="{FA25865A-339A-4213-8ADB-B6F1F1105DCF}">
      <tableStyleElement type="wholeTable" dxfId="22"/>
      <tableStyleElement type="headerRow" dxfId="21"/>
      <tableStyleElement type="totalRow" dxfId="20"/>
      <tableStyleElement type="firstColumn" dxfId="19"/>
      <tableStyleElement type="lastColumn" dxfId="18"/>
      <tableStyleElement type="firstRowStripe" dxfId="17"/>
      <tableStyleElement type="secondRowStripe" dxfId="16"/>
      <tableStyleElement type="firstColumnStripe" dxfId="15"/>
      <tableStyleElement type="secondColumnStripe" dxfId="14"/>
    </tableStyle>
    <tableStyle name="DTimeSlicerStyleBlack" pivot="0" table="0" count="8" xr9:uid="{487748F1-7622-45A8-8F4D-9C60535611B6}">
      <tableStyleElement type="wholeTable" dxfId="13"/>
      <tableStyleElement type="headerRow" dxfId="12"/>
    </tableStyle>
    <tableStyle name="Estilo APA" table="0" count="12" xr9:uid="{306F96C5-85C1-4113-AFF9-F559E56EE45B}">
      <tableStyleElement type="wholeTable" dxfId="11"/>
      <tableStyleElement type="headerRow" dxfId="10"/>
      <tableStyleElement type="totalRow" dxfId="9"/>
      <tableStyleElement type="firstRowStripe" dxfId="8"/>
      <tableStyleElement type="firstColumnStripe" dxfId="7"/>
      <tableStyleElement type="firstSubtotalColumn"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colors>
    <mruColors>
      <color rgb="FFE2EFDA"/>
      <color rgb="FFC6E0B4"/>
      <color rgb="FF292929"/>
      <color rgb="FF76B54B"/>
    </mruColors>
  </colors>
  <extLst>
    <ext xmlns:x14="http://schemas.microsoft.com/office/spreadsheetml/2009/9/main" uri="{46F421CA-312F-682f-3DD2-61675219B42D}">
      <x14:dxfs count="8">
        <dxf>
          <font>
            <b val="0"/>
            <i/>
            <sz val="10"/>
            <color theme="1" tint="0.34998626667073579"/>
            <name val="Times New Roman"/>
            <family val="1"/>
            <scheme val="minor"/>
          </font>
          <fill>
            <patternFill patternType="solid">
              <fgColor theme="0" tint="-0.14996795556505021"/>
              <bgColor theme="0" tint="-0.14996795556505021"/>
            </patternFill>
          </fill>
          <border>
            <left style="thin">
              <color rgb="FF999999"/>
            </left>
            <right style="thin">
              <color rgb="FF999999"/>
            </right>
            <top style="thin">
              <color rgb="FF999999"/>
            </top>
            <bottom style="thin">
              <color rgb="FF999999"/>
            </bottom>
            <vertical/>
            <horizontal/>
          </border>
        </dxf>
        <dxf>
          <font>
            <color rgb="FF000000"/>
          </font>
          <fill>
            <patternFill patternType="solid">
              <fgColor theme="0" tint="-0.14996795556505021"/>
              <bgColor theme="0" tint="-0.14996795556505021"/>
            </patternFill>
          </fill>
          <border>
            <left style="thin">
              <color rgb="FF999999"/>
            </left>
            <right style="thin">
              <color rgb="FF999999"/>
            </right>
            <top style="thin">
              <color rgb="FF999999"/>
            </top>
            <bottom style="thin">
              <color rgb="FF999999"/>
            </bottom>
            <vertical/>
            <horizontal/>
          </border>
        </dxf>
        <dxf>
          <font>
            <sz val="10"/>
            <color theme="0"/>
            <name val="Times New Roman"/>
            <family val="1"/>
            <scheme val="minor"/>
          </font>
          <fill>
            <patternFill patternType="solid">
              <fgColor theme="1" tint="0.14996795556505021"/>
              <bgColor theme="1" tint="0.14996795556505021"/>
            </patternFill>
          </fill>
          <border>
            <left style="thin">
              <color rgb="FF999999"/>
            </left>
            <right style="thin">
              <color rgb="FF999999"/>
            </right>
            <top style="thin">
              <color rgb="FF999999"/>
            </top>
            <bottom style="thin">
              <color rgb="FF999999"/>
            </bottom>
            <vertical/>
            <horizontal/>
          </border>
        </dxf>
        <dxf>
          <font>
            <sz val="9"/>
            <color rgb="FF000000"/>
            <name val="Times New Roman"/>
            <family val="1"/>
            <scheme val="minor"/>
          </font>
          <fill>
            <patternFill patternType="solid">
              <fgColor theme="1" tint="0.499984740745262"/>
              <bgColor theme="1" tint="0.499984740745262"/>
            </patternFill>
          </fill>
          <border>
            <left style="thin">
              <color rgb="FF999999"/>
            </left>
            <right style="thin">
              <color rgb="FF999999"/>
            </right>
            <top style="thin">
              <color rgb="FF999999"/>
            </top>
            <bottom style="thin">
              <color rgb="FF999999"/>
            </bottom>
            <vertical/>
            <horizontal/>
          </border>
        </dxf>
        <dxf>
          <font>
            <b val="0"/>
            <i/>
            <sz val="9"/>
            <color theme="1" tint="0.24994659260841701"/>
            <name val="Times New Roman"/>
            <family val="1"/>
            <scheme val="minor"/>
          </font>
          <fill>
            <patternFill patternType="solid">
              <fgColor theme="0" tint="-0.24994659260841701"/>
              <bgColor theme="0" tint="-0.14996795556505021"/>
            </patternFill>
          </fill>
          <border>
            <left style="thin">
              <color theme="9" tint="0.59999389629810485"/>
            </left>
            <right style="thin">
              <color theme="9" tint="0.59999389629810485"/>
            </right>
            <top style="thin">
              <color theme="9" tint="0.59999389629810485"/>
            </top>
            <bottom style="thin">
              <color theme="9" tint="0.59999389629810485"/>
            </bottom>
            <vertical/>
            <horizontal/>
          </border>
        </dxf>
        <dxf>
          <font>
            <sz val="9"/>
            <color theme="0"/>
            <name val="Times New Roman"/>
            <family val="1"/>
            <scheme val="minor"/>
          </font>
          <fill>
            <patternFill patternType="solid">
              <fgColor theme="1" tint="0.14993743705557422"/>
              <bgColor theme="1" tint="0.24994659260841701"/>
            </patternFill>
          </fill>
          <border>
            <left style="thin">
              <color theme="1" tint="0.24994659260841701"/>
            </left>
            <right style="thin">
              <color theme="1" tint="0.24994659260841701"/>
            </right>
            <top style="thin">
              <color theme="1" tint="0.24994659260841701"/>
            </top>
            <bottom style="thin">
              <color theme="1" tint="0.24994659260841701"/>
            </bottom>
            <vertical/>
            <horizontal/>
          </border>
        </dxf>
        <dxf>
          <font>
            <b val="0"/>
            <i/>
            <sz val="9"/>
            <color theme="0" tint="-0.499984740745262"/>
            <name val="Times New Roman"/>
            <family val="1"/>
            <scheme val="minor"/>
          </font>
          <fill>
            <patternFill patternType="solid">
              <fgColor theme="0" tint="-0.14996795556505021"/>
              <bgColor theme="0" tint="-0.14996795556505021"/>
            </patternFill>
          </fill>
          <border>
            <left style="thin">
              <color rgb="FFDFDFDF"/>
            </left>
            <right style="thin">
              <color rgb="FFDFDFDF"/>
            </right>
            <top style="thin">
              <color rgb="FFDFDFDF"/>
            </top>
            <bottom style="thin">
              <color rgb="FFDFDFDF"/>
            </bottom>
            <vertical/>
            <horizontal/>
          </border>
        </dxf>
        <dxf>
          <font>
            <sz val="9"/>
            <color rgb="FF000000"/>
            <name val="Times New Roman"/>
            <family val="1"/>
            <scheme val="minor"/>
          </font>
          <fill>
            <patternFill patternType="solid">
              <fgColor rgb="FFC0C0C0"/>
              <bgColor theme="0" tint="-0.34998626667073579"/>
            </patternFill>
          </fill>
          <border>
            <left style="thin">
              <color rgb="FFC0C0C0"/>
            </left>
            <right style="thin">
              <color rgb="FFC0C0C0"/>
            </right>
            <top style="thin">
              <color rgb="FFC0C0C0"/>
            </top>
            <bottom style="thin">
              <color rgb="FFC0C0C0"/>
            </bottom>
            <vertical/>
            <horizontal/>
          </border>
        </dxf>
      </x14:dxfs>
    </ext>
    <ext xmlns:x14="http://schemas.microsoft.com/office/spreadsheetml/2009/9/main" uri="{EB79DEF2-80B8-43e5-95BD-54CBDDF9020C}">
      <x14:slicerStyles defaultSlicerStyle="DSlicerStyleBlack">
        <x14:slicerStyle name="DSlicerStyleBlack">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A0A4C193-F2C1-4fcb-8827-314CF55A85BB}">
      <x15:dxfs count="6">
        <dxf>
          <fill>
            <patternFill patternType="solid">
              <fgColor theme="0" tint="-0.14996795556505021"/>
              <bgColor theme="0" tint="-0.34998626667073579"/>
            </patternFill>
          </fill>
        </dxf>
        <dxf>
          <fill>
            <patternFill patternType="solid">
              <fgColor theme="0"/>
              <bgColor theme="1" tint="0.14996795556505021"/>
            </patternFill>
          </fill>
        </dxf>
        <dxf>
          <font>
            <sz val="9"/>
            <color theme="1" tint="0.14996795556505021"/>
            <name val="Times New Roman"/>
            <family val="1"/>
            <scheme val="minor"/>
          </font>
        </dxf>
        <dxf>
          <font>
            <sz val="9"/>
            <color theme="1" tint="0.14996795556505021"/>
            <name val="Times New Roman"/>
            <family val="1"/>
            <scheme val="minor"/>
          </font>
        </dxf>
        <dxf>
          <font>
            <sz val="9"/>
            <color theme="1" tint="4.9989318521683403E-2"/>
            <name val="Times New Roman"/>
            <family val="1"/>
            <scheme val="minor"/>
          </font>
        </dxf>
        <dxf>
          <font>
            <sz val="10"/>
            <color theme="1" tint="0.14996795556505021"/>
            <name val="Times New Roman"/>
            <family val="1"/>
            <scheme val="minor"/>
          </font>
        </dxf>
      </x15:dxfs>
    </ext>
    <ext xmlns:x15="http://schemas.microsoft.com/office/spreadsheetml/2010/11/main" uri="{9260A510-F301-46a8-8635-F512D64BE5F5}">
      <x15:timelineStyles defaultTimelineStyle="DTimeSlicerStyleBlack">
        <x15:timelineStyle name="DTimeSlicerStyleBlack">
          <x15:timelineStyleElements>
            <x15:timelineStyleElement type="selectionLabel" dxfId="5"/>
            <x15:timelineStyleElement type="timeLevel" dxfId="4"/>
            <x15:timelineStyleElement type="periodLabel1" dxfId="3"/>
            <x15:timelineStyleElement type="periodLabel2" dxfId="2"/>
            <x15:timelineStyleElement type="selectedTimeBlock" dxfId="1"/>
            <x15:timelineStyleElement type="unselectedTimeBlock" dxfId="0"/>
          </x15:timelineStyleElements>
        </x15:timelineStyle>
      </x15:timelineStyles>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externalLink" Target="externalLinks/externalLink2.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eetMetadata" Target="metadata.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corantioquia.sharepoint.com/sites/megateso/Seguimiento%20metas%20Plan%20de%20Accin/Plan%20de%20acci&#243;n%202020-2023/2023/Trimestre%20IV/Anexo%201%20Comp%20metas%20financieras%20y%20f&#237;sica%202020-2023.xlsm" TargetMode="External"/><Relationship Id="rId1" Type="http://schemas.openxmlformats.org/officeDocument/2006/relationships/externalLinkPath" Target="https://corantioquia.sharepoint.com/sites/megateso/Seguimiento%20metas%20Plan%20de%20Accin/Plan%20de%20acci&#243;n%202020-2023/2023/Trimestre%20IV/Anexo%201%20Comp%20metas%20financieras%20y%20f&#237;sica%202020-2023.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corantioquia.sharepoint.com/sites/megateso/Seguimiento%20metas%20Plan%20de%20Accin/Plan%20de%20acci&#243;n%202020-2023/2020/Trimestre%20IV%20-%20Consolidado%20Anual/Anexo%201%20Comp%20metas%20financieras%20y%20f&#237;sica%202020-2023.xlsm" TargetMode="External"/><Relationship Id="rId1" Type="http://schemas.openxmlformats.org/officeDocument/2006/relationships/externalLinkPath" Target="https://corantioquia.sharepoint.com/sites/megateso/Seguimiento%20metas%20Plan%20de%20Accin/Plan%20de%20acci&#243;n%202020-2023/2020/Trimestre%20IV%20-%20Consolidado%20Anual/Anexo%201%20Comp%20metas%20financieras%20y%20f&#237;sica%202020-2023.xlsm"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corantioquia.sharepoint.com/sites/megateso/Seguimiento%20metas%20Plan%20de%20Accin/Plan%20de%20acci&#243;n%202020-2023/2021/Trimestre%20IV/Anexo%201%20Comp%20metas%20financieras%20y%20f&#237;sica%202020-2023.xlsm" TargetMode="External"/><Relationship Id="rId1" Type="http://schemas.openxmlformats.org/officeDocument/2006/relationships/externalLinkPath" Target="https://corantioquia.sharepoint.com/sites/megateso/Seguimiento%20metas%20Plan%20de%20Accin/Plan%20de%20acci&#243;n%202020-2023/2021/Trimestre%20IV/Anexo%201%20Comp%20metas%20financieras%20y%20f&#237;sica%202020-2023.xlsm"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https://corantioquia.sharepoint.com/sites/megateso/Seguimiento%20metas%20Plan%20de%20Accin/Plan%20de%20acci&#243;n%202020-2023/2022/Trimestre%20IV/Anexo%201%20Avance%20de%20metas%20f&#237;sicas%20y%20financieras%20Vigencia%202022.xlsm" TargetMode="External"/><Relationship Id="rId1" Type="http://schemas.openxmlformats.org/officeDocument/2006/relationships/externalLinkPath" Target="https://corantioquia.sharepoint.com/sites/megateso/Seguimiento%20metas%20Plan%20de%20Accin/Plan%20de%20acci&#243;n%202020-2023/2022/Trimestre%20IV/Anexo%201%20Avance%20de%20metas%20f&#237;sicas%20y%20financieras%20Vigencia%20202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tos Generales"/>
      <sheetName val="Anexo 2 Protocolo Inf Gestión"/>
      <sheetName val="Anexo 1 Matriz Inf Gestión"/>
      <sheetName val="Consolidado Tablero"/>
      <sheetName val="Consolidado"/>
      <sheetName val="Historico"/>
      <sheetName val="%Cumplimiento"/>
      <sheetName val="ReportTrim"/>
      <sheetName val="Matriz Contratos 2021"/>
      <sheetName val="InformeSubActividad"/>
      <sheetName val="InformeSubActividad (2)"/>
      <sheetName val="InformeActividad"/>
    </sheetNames>
    <sheetDataSet>
      <sheetData sheetId="0"/>
      <sheetData sheetId="1"/>
      <sheetData sheetId="2">
        <row r="8">
          <cell r="B8" t="str">
            <v>PROG I</v>
          </cell>
          <cell r="C8" t="str">
            <v>I</v>
          </cell>
          <cell r="D8" t="str">
            <v>Programa I. Nuestros ecosistemas naturales</v>
          </cell>
          <cell r="E8"/>
          <cell r="F8" t="str">
            <v>Porcentaje</v>
          </cell>
          <cell r="G8">
            <v>1</v>
          </cell>
          <cell r="H8">
            <v>1</v>
          </cell>
          <cell r="I8">
            <v>1</v>
          </cell>
          <cell r="J8">
            <v>1</v>
          </cell>
          <cell r="K8">
            <v>0.95960000000000001</v>
          </cell>
          <cell r="L8">
            <v>0.89034302230055862</v>
          </cell>
          <cell r="M8">
            <v>0.87228494568112036</v>
          </cell>
          <cell r="N8">
            <v>0.75580394388301264</v>
          </cell>
          <cell r="O8">
            <v>4.0399999999999991E-2</v>
          </cell>
          <cell r="P8">
            <v>1.8276162949906895E-2</v>
          </cell>
          <cell r="Q8">
            <v>5.0016318158507454E-2</v>
          </cell>
          <cell r="R8">
            <v>0.95960000000000001</v>
          </cell>
          <cell r="S8">
            <v>0.89034302230055862</v>
          </cell>
          <cell r="T8">
            <v>0.87228494568112036</v>
          </cell>
          <cell r="U8">
            <v>0.75580394388301264</v>
          </cell>
          <cell r="V8"/>
          <cell r="W8"/>
          <cell r="X8"/>
          <cell r="Y8"/>
          <cell r="Z8"/>
          <cell r="AA8"/>
          <cell r="AB8"/>
          <cell r="AC8"/>
          <cell r="AD8"/>
          <cell r="AE8"/>
          <cell r="AF8"/>
          <cell r="AG8"/>
          <cell r="AH8"/>
          <cell r="AI8">
            <v>1</v>
          </cell>
          <cell r="AJ8">
            <v>0.89668109824327658</v>
          </cell>
          <cell r="AK8">
            <v>0.87784375654331082</v>
          </cell>
          <cell r="AL8"/>
          <cell r="AM8">
            <v>10700881538</v>
          </cell>
          <cell r="AN8">
            <v>8360336190</v>
          </cell>
          <cell r="AO8">
            <v>0.7812754641112073</v>
          </cell>
          <cell r="AP8">
            <v>5279680682</v>
          </cell>
          <cell r="AQ8">
            <v>0.63151535560437788</v>
          </cell>
          <cell r="AR8">
            <v>3084268939.9400001</v>
          </cell>
          <cell r="AS8">
            <v>3032106801.9400001</v>
          </cell>
          <cell r="AT8">
            <v>2488668760.8299999</v>
          </cell>
          <cell r="AU8">
            <v>0.82077213086217871</v>
          </cell>
          <cell r="AV8">
            <v>16238328063</v>
          </cell>
          <cell r="AW8">
            <v>13892853393</v>
          </cell>
          <cell r="AX8">
            <v>0.8555593494046777</v>
          </cell>
          <cell r="AY8">
            <v>7940541025</v>
          </cell>
          <cell r="AZ8">
            <v>0.57155580645520165</v>
          </cell>
          <cell r="BA8">
            <v>5952312368</v>
          </cell>
          <cell r="BB8">
            <v>5952312368</v>
          </cell>
          <cell r="BC8">
            <v>4783329095</v>
          </cell>
          <cell r="BD8">
            <v>0.8036085472791169</v>
          </cell>
          <cell r="BE8">
            <v>24617218881</v>
          </cell>
          <cell r="BF8">
            <v>18134816511</v>
          </cell>
          <cell r="BG8">
            <v>0.73667202614007576</v>
          </cell>
          <cell r="BH8">
            <v>7908907172</v>
          </cell>
          <cell r="BI8">
            <v>0.43611729775168717</v>
          </cell>
          <cell r="BJ8">
            <v>10225909339</v>
          </cell>
          <cell r="BK8">
            <v>10225909339</v>
          </cell>
          <cell r="BL8"/>
          <cell r="BM8"/>
          <cell r="BN8">
            <v>17829878885</v>
          </cell>
          <cell r="BO8">
            <v>15572705710</v>
          </cell>
          <cell r="BP8">
            <v>0.87340501920633207</v>
          </cell>
          <cell r="BQ8">
            <v>9250881567</v>
          </cell>
          <cell r="BR8">
            <v>0.59404458924948111</v>
          </cell>
          <cell r="BS8">
            <v>10178097017.690001</v>
          </cell>
          <cell r="BT8">
            <v>69386307367</v>
          </cell>
          <cell r="BU8">
            <v>55960711804</v>
          </cell>
          <cell r="BV8">
            <v>0.80650943864199365</v>
          </cell>
          <cell r="BW8"/>
          <cell r="BX8"/>
          <cell r="BY8"/>
          <cell r="BZ8" t="str">
            <v/>
          </cell>
          <cell r="CA8"/>
        </row>
        <row r="9">
          <cell r="B9" t="str">
            <v>PROY 1</v>
          </cell>
          <cell r="C9">
            <v>1</v>
          </cell>
          <cell r="D9" t="str">
            <v>Proyecto 1. Protegiendo ecosistemas naturales</v>
          </cell>
          <cell r="E9"/>
          <cell r="F9" t="str">
            <v>Porcentaje</v>
          </cell>
          <cell r="G9">
            <v>1</v>
          </cell>
          <cell r="H9">
            <v>1</v>
          </cell>
          <cell r="I9">
            <v>1</v>
          </cell>
          <cell r="J9">
            <v>1</v>
          </cell>
          <cell r="K9">
            <v>0.95709999999999995</v>
          </cell>
          <cell r="L9">
            <v>0.87050567595459238</v>
          </cell>
          <cell r="M9">
            <v>0.86588018653862575</v>
          </cell>
          <cell r="N9">
            <v>0.71120575443269185</v>
          </cell>
          <cell r="O9">
            <v>4.2900000000000049E-2</v>
          </cell>
          <cell r="P9">
            <v>0</v>
          </cell>
          <cell r="Q9">
            <v>0</v>
          </cell>
          <cell r="R9">
            <v>0.95709999999999995</v>
          </cell>
          <cell r="S9">
            <v>0.87050567595459238</v>
          </cell>
          <cell r="T9">
            <v>0.86588018653862575</v>
          </cell>
          <cell r="U9">
            <v>0.71120575443269185</v>
          </cell>
          <cell r="V9"/>
          <cell r="W9"/>
          <cell r="X9"/>
          <cell r="Y9"/>
          <cell r="Z9"/>
          <cell r="AA9"/>
          <cell r="AB9"/>
          <cell r="AC9"/>
          <cell r="AD9"/>
          <cell r="AE9"/>
          <cell r="AF9"/>
          <cell r="AG9"/>
          <cell r="AH9"/>
          <cell r="AI9">
            <v>1</v>
          </cell>
          <cell r="AJ9">
            <v>0.8618979042314775</v>
          </cell>
          <cell r="AK9">
            <v>0.89979684641995483</v>
          </cell>
          <cell r="AL9"/>
          <cell r="AM9">
            <v>6118021854</v>
          </cell>
          <cell r="AN9">
            <v>4956756467</v>
          </cell>
          <cell r="AO9">
            <v>0.81018940194848155</v>
          </cell>
          <cell r="AP9">
            <v>3020083691</v>
          </cell>
          <cell r="AQ9">
            <v>0.60928627644033895</v>
          </cell>
          <cell r="AR9">
            <v>1940285906</v>
          </cell>
          <cell r="AS9">
            <v>1888326469</v>
          </cell>
          <cell r="AT9">
            <v>1399813312</v>
          </cell>
          <cell r="AU9">
            <v>0.74129835861555149</v>
          </cell>
          <cell r="AV9">
            <v>8756786014</v>
          </cell>
          <cell r="AW9">
            <v>7252016525</v>
          </cell>
          <cell r="AX9">
            <v>0.82815961397318205</v>
          </cell>
          <cell r="AY9">
            <v>3734709090</v>
          </cell>
          <cell r="AZ9">
            <v>0.51498904851157934</v>
          </cell>
          <cell r="BA9">
            <v>3517307435</v>
          </cell>
          <cell r="BB9">
            <v>3517307435</v>
          </cell>
          <cell r="BC9">
            <v>2673139200</v>
          </cell>
          <cell r="BD9">
            <v>0.75999589157323688</v>
          </cell>
          <cell r="BE9">
            <v>11804218884</v>
          </cell>
          <cell r="BF9">
            <v>10066241109</v>
          </cell>
          <cell r="BG9">
            <v>0.85276638868873078</v>
          </cell>
          <cell r="BH9">
            <v>3338748969</v>
          </cell>
          <cell r="BI9">
            <v>0.33167782619620539</v>
          </cell>
          <cell r="BJ9">
            <v>6727492140</v>
          </cell>
          <cell r="BK9">
            <v>6727492140</v>
          </cell>
          <cell r="BL9"/>
          <cell r="BM9"/>
          <cell r="BN9">
            <v>8902167182</v>
          </cell>
          <cell r="BO9">
            <v>8055434320</v>
          </cell>
          <cell r="BP9">
            <v>0.90488463711262623</v>
          </cell>
          <cell r="BQ9">
            <v>4777163291</v>
          </cell>
          <cell r="BR9">
            <v>0.59303609231091092</v>
          </cell>
          <cell r="BS9">
            <v>6724250011.8100004</v>
          </cell>
          <cell r="BT9">
            <v>35581193934</v>
          </cell>
          <cell r="BU9">
            <v>30330448421</v>
          </cell>
          <cell r="BV9">
            <v>0.85242919271512718</v>
          </cell>
          <cell r="BW9"/>
          <cell r="BX9" t="str">
            <v>3202 – Conservación de la biodiversidad y sus servicios ecosistémicos.</v>
          </cell>
          <cell r="BY9"/>
          <cell r="BZ9" t="str">
            <v/>
          </cell>
          <cell r="CA9" t="str">
            <v>15 - Vida de Ecosistemas Terrestres</v>
          </cell>
        </row>
        <row r="10">
          <cell r="B10" t="str">
            <v>ACT 1.1</v>
          </cell>
          <cell r="C10" t="str">
            <v>1.1</v>
          </cell>
          <cell r="D10" t="str">
            <v>Definir e implementar el modelo de administración de las áreas protegidas y otras estrategias complementarias, con enfoque diferencial</v>
          </cell>
          <cell r="E10"/>
          <cell r="F10" t="str">
            <v>Porcentaje</v>
          </cell>
          <cell r="G10">
            <v>1</v>
          </cell>
          <cell r="H10">
            <v>1</v>
          </cell>
          <cell r="I10">
            <v>1</v>
          </cell>
          <cell r="J10">
            <v>1</v>
          </cell>
          <cell r="K10">
            <v>1</v>
          </cell>
          <cell r="L10">
            <v>1</v>
          </cell>
          <cell r="M10">
            <v>1</v>
          </cell>
          <cell r="N10">
            <v>0</v>
          </cell>
          <cell r="O10">
            <v>0</v>
          </cell>
          <cell r="P10">
            <v>0</v>
          </cell>
          <cell r="Q10">
            <v>0</v>
          </cell>
          <cell r="R10">
            <v>1</v>
          </cell>
          <cell r="S10">
            <v>1</v>
          </cell>
          <cell r="T10">
            <v>1</v>
          </cell>
          <cell r="U10">
            <v>0</v>
          </cell>
          <cell r="V10"/>
          <cell r="W10"/>
          <cell r="X10"/>
          <cell r="Y10"/>
          <cell r="Z10"/>
          <cell r="AA10"/>
          <cell r="AB10"/>
          <cell r="AC10"/>
          <cell r="AD10"/>
          <cell r="AE10"/>
          <cell r="AF10"/>
          <cell r="AG10"/>
          <cell r="AH10"/>
          <cell r="AI10">
            <v>1</v>
          </cell>
          <cell r="AJ10">
            <v>0.75</v>
          </cell>
          <cell r="AK10">
            <v>0.9</v>
          </cell>
          <cell r="AL10"/>
          <cell r="AM10">
            <v>352615642</v>
          </cell>
          <cell r="AN10">
            <v>294991009</v>
          </cell>
          <cell r="AO10">
            <v>0.83657947596096716</v>
          </cell>
          <cell r="AP10">
            <v>294827882</v>
          </cell>
          <cell r="AQ10">
            <v>0.99944701026464167</v>
          </cell>
          <cell r="AR10">
            <v>163127</v>
          </cell>
          <cell r="AS10">
            <v>0</v>
          </cell>
          <cell r="AT10">
            <v>0</v>
          </cell>
          <cell r="AU10" t="str">
            <v>0%</v>
          </cell>
          <cell r="AV10">
            <v>486125129</v>
          </cell>
          <cell r="AW10">
            <v>451718788</v>
          </cell>
          <cell r="AX10">
            <v>0.92922328234548024</v>
          </cell>
          <cell r="AY10">
            <v>426984034</v>
          </cell>
          <cell r="AZ10">
            <v>0.94524302584465447</v>
          </cell>
          <cell r="BA10">
            <v>24734754</v>
          </cell>
          <cell r="BB10">
            <v>24734754</v>
          </cell>
          <cell r="BC10">
            <v>24288725</v>
          </cell>
          <cell r="BD10">
            <v>0.98196751825387063</v>
          </cell>
          <cell r="BE10">
            <v>349747475</v>
          </cell>
          <cell r="BF10">
            <v>311136738</v>
          </cell>
          <cell r="BG10">
            <v>0.88960395782700075</v>
          </cell>
          <cell r="BH10">
            <v>304481017</v>
          </cell>
          <cell r="BI10">
            <v>0.97860837314557181</v>
          </cell>
          <cell r="BJ10">
            <v>6655721</v>
          </cell>
          <cell r="BK10">
            <v>6655721</v>
          </cell>
          <cell r="BL10"/>
          <cell r="BM10"/>
          <cell r="BN10">
            <v>144205262</v>
          </cell>
          <cell r="BO10">
            <v>125208630</v>
          </cell>
          <cell r="BP10">
            <v>0.86826672108539282</v>
          </cell>
          <cell r="BQ10">
            <v>107402106</v>
          </cell>
          <cell r="BR10">
            <v>0.85778517023946355</v>
          </cell>
          <cell r="BS10">
            <v>6128846.8099999996</v>
          </cell>
          <cell r="BT10">
            <v>1332693508</v>
          </cell>
          <cell r="BU10">
            <v>1183055165</v>
          </cell>
          <cell r="BV10">
            <v>0.88771736179268612</v>
          </cell>
          <cell r="BW10"/>
          <cell r="BX10"/>
          <cell r="BY10"/>
          <cell r="BZ10" t="str">
            <v/>
          </cell>
          <cell r="CA10"/>
        </row>
        <row r="11">
          <cell r="B11" t="str">
            <v>SACT 1.1.1</v>
          </cell>
          <cell r="C11" t="str">
            <v>1.1.1</v>
          </cell>
          <cell r="D11" t="str">
            <v>Definición e implementación del modelo de administración de las áreas protegidas y otras estrategias complementarias, con enfoque diferencial</v>
          </cell>
          <cell r="E11" t="str">
            <v>% de avance en la formulación e implementación del Modelo de administración de las áreas protegidas y otras estrategias complementarias, con enfoque diferencial</v>
          </cell>
          <cell r="F11" t="str">
            <v>Porcentaje</v>
          </cell>
          <cell r="G11">
            <v>0.5</v>
          </cell>
          <cell r="H11">
            <v>0.7</v>
          </cell>
          <cell r="I11">
            <v>0.9</v>
          </cell>
          <cell r="J11">
            <v>1</v>
          </cell>
          <cell r="K11">
            <v>0.5</v>
          </cell>
          <cell r="L11">
            <v>0.7</v>
          </cell>
          <cell r="M11">
            <v>0.9</v>
          </cell>
          <cell r="N11">
            <v>0</v>
          </cell>
          <cell r="O11">
            <v>0</v>
          </cell>
          <cell r="P11">
            <v>0</v>
          </cell>
          <cell r="Q11">
            <v>0</v>
          </cell>
          <cell r="R11">
            <v>1</v>
          </cell>
          <cell r="S11">
            <v>1</v>
          </cell>
          <cell r="T11">
            <v>1</v>
          </cell>
          <cell r="U11">
            <v>0</v>
          </cell>
          <cell r="V11" t="str">
            <v xml:space="preserve">Se ha avanzado hasta la estructuración del modelo, cuyo contenido es: Presentación (antecedentes); conceptualización; definición de roles y responsabilidades; articulación del modelo con el SGI y otros modelos, política, orientaciones generales del modelo; objetivos; ámbito de aplicación del esquema (PHVA); descripción del modelo con enfoque participativo, diferencial y de gobernanza; medición y seguimiento a la implementación del modelo; rendición de cuentas; documentos de referencia, siglas y anexos. 
Además, se avanza en la caracterización de actores en conjunto con la Subdirección de Participación y Cultura Ambiental.  </v>
          </cell>
          <cell r="W11" t="str">
            <v>Esta subactividad en el marco del Plan de Acción 2020-2023, tiene como fin la formulación e implementación del modelo de administración, para la vigencia 2021 tienen como meta el 70% acumulado, el cual tiene como línea base el avance logrado en el 2021 del 50%, reportándose en el año 2021 un cumplimiento del 20% adicional del indicador que se logró con  los aportes de Convenio 040-COV2010-182.</v>
          </cell>
          <cell r="X11" t="str">
            <v>Esta subactividad en el marco del Plan de Acción 2020-2023, tiene como fin la formulación e implementación del modelo de administración, para la vigencia 2022 tienen como meta el 90% acumulado, el cual tiene como línea base el avance logrado en el 2022 del 70%, reportándose en el año 2022 un cumplimiento del 20% adicional del indicador que se logró con  los aportes  alcanzados permiten incluir un enfoque diferencial en el modelo de administración incorporando un capítulo de gobernanza y articulación con los modelos, este modelo se publicará en página web para retroalimentación ciudadana y   se complementará con las actividades de participación a desarrollar en Alcance 1 del Convenio 040-COV2210-90, para su adopción en el primer semestre de 2023. </v>
          </cell>
          <cell r="Y11" t="str">
            <v>Mediante el Convenio 040-COV2210-90 se ha adelantando el proceso de participación del modelo de administración de áreas protegidas, enfocado en los actores y las comunidades  de las áreas
protegidas, garantizando para ello los espacios e instancias para que las comunidades afros, indígenas, población rural y las organizaciones socioambientales brinden aportes tanto a la formulación como en acciones para participación en su ejecución,
seguimiento y control.
Los resultados de los mismos se encuentra siendo sistematizados para ser incorporados en el documento final del modelo.</v>
          </cell>
          <cell r="Z11"/>
          <cell r="AA11" t="str">
            <v>contract</v>
          </cell>
          <cell r="AB11" t="str">
            <v>No aplica</v>
          </cell>
          <cell r="AC11"/>
          <cell r="AD11"/>
          <cell r="AE11"/>
          <cell r="AF11"/>
          <cell r="AG11"/>
          <cell r="AH11"/>
          <cell r="AI11">
            <v>1</v>
          </cell>
          <cell r="AJ11">
            <v>0.9</v>
          </cell>
          <cell r="AK11">
            <v>0.9</v>
          </cell>
          <cell r="AL11"/>
          <cell r="AM11">
            <v>352615642</v>
          </cell>
          <cell r="AN11">
            <v>294991009</v>
          </cell>
          <cell r="AO11">
            <v>0.83657947596096716</v>
          </cell>
          <cell r="AP11">
            <v>294827882</v>
          </cell>
          <cell r="AQ11">
            <v>0.99944701026464167</v>
          </cell>
          <cell r="AR11">
            <v>163127</v>
          </cell>
          <cell r="AS11">
            <v>0</v>
          </cell>
          <cell r="AT11">
            <v>0</v>
          </cell>
          <cell r="AU11" t="str">
            <v>0%</v>
          </cell>
          <cell r="AV11">
            <v>486125129</v>
          </cell>
          <cell r="AW11">
            <v>451718788</v>
          </cell>
          <cell r="AX11">
            <v>0.92922328234548024</v>
          </cell>
          <cell r="AY11">
            <v>426984034</v>
          </cell>
          <cell r="AZ11">
            <v>0.94524302584465447</v>
          </cell>
          <cell r="BA11">
            <v>24734754</v>
          </cell>
          <cell r="BB11">
            <v>24734754</v>
          </cell>
          <cell r="BC11">
            <v>24288725</v>
          </cell>
          <cell r="BD11">
            <v>0.98196751825387063</v>
          </cell>
          <cell r="BE11">
            <v>349747475</v>
          </cell>
          <cell r="BF11">
            <v>311136738</v>
          </cell>
          <cell r="BG11">
            <v>0.88960395782700075</v>
          </cell>
          <cell r="BH11">
            <v>304481017</v>
          </cell>
          <cell r="BI11">
            <v>0.97860837314557181</v>
          </cell>
          <cell r="BJ11">
            <v>6655721</v>
          </cell>
          <cell r="BK11">
            <v>6655721</v>
          </cell>
          <cell r="BL11"/>
          <cell r="BM11"/>
          <cell r="BN11">
            <v>144205262</v>
          </cell>
          <cell r="BO11">
            <v>125208630</v>
          </cell>
          <cell r="BP11">
            <v>0.86826672108539282</v>
          </cell>
          <cell r="BQ11">
            <v>107402106</v>
          </cell>
          <cell r="BR11">
            <v>0.85778517023946355</v>
          </cell>
          <cell r="BS11">
            <v>6128846.8099999996</v>
          </cell>
          <cell r="BT11">
            <v>1332693508</v>
          </cell>
          <cell r="BU11">
            <v>1183055165</v>
          </cell>
          <cell r="BV11">
            <v>0.88771736179268612</v>
          </cell>
          <cell r="BW11"/>
          <cell r="BX11"/>
          <cell r="BY11"/>
          <cell r="BZ11" t="str">
            <v/>
          </cell>
          <cell r="CA11"/>
        </row>
        <row r="12">
          <cell r="B12" t="str">
            <v>ACT 1.2</v>
          </cell>
          <cell r="C12" t="str">
            <v>1.2</v>
          </cell>
          <cell r="D12" t="str">
            <v>Declarar áreas protegidas</v>
          </cell>
          <cell r="E12"/>
          <cell r="F12" t="str">
            <v>Porcentaje</v>
          </cell>
          <cell r="G12">
            <v>1</v>
          </cell>
          <cell r="H12">
            <v>1</v>
          </cell>
          <cell r="I12">
            <v>1</v>
          </cell>
          <cell r="J12">
            <v>1</v>
          </cell>
          <cell r="K12">
            <v>1</v>
          </cell>
          <cell r="L12">
            <v>0.88235294117647056</v>
          </cell>
          <cell r="M12">
            <v>0.44389473684210523</v>
          </cell>
          <cell r="N12">
            <v>0.72123049174017917</v>
          </cell>
          <cell r="O12">
            <v>0</v>
          </cell>
          <cell r="P12">
            <v>0</v>
          </cell>
          <cell r="Q12">
            <v>0</v>
          </cell>
          <cell r="R12">
            <v>1</v>
          </cell>
          <cell r="S12">
            <v>0.88235294117647056</v>
          </cell>
          <cell r="T12">
            <v>0.44389473684210523</v>
          </cell>
          <cell r="U12">
            <v>0.72123049174017917</v>
          </cell>
          <cell r="V12"/>
          <cell r="W12"/>
          <cell r="X12"/>
          <cell r="Y12"/>
          <cell r="Z12"/>
          <cell r="AA12"/>
          <cell r="AB12"/>
          <cell r="AC12"/>
          <cell r="AD12"/>
          <cell r="AE12"/>
          <cell r="AF12"/>
          <cell r="AG12"/>
          <cell r="AH12"/>
          <cell r="AI12">
            <v>1</v>
          </cell>
          <cell r="AJ12">
            <v>0.76186954243968874</v>
          </cell>
          <cell r="AK12">
            <v>0.67349857424216131</v>
          </cell>
          <cell r="AL12"/>
          <cell r="AM12">
            <v>1411231982</v>
          </cell>
          <cell r="AN12">
            <v>813515457</v>
          </cell>
          <cell r="AO12">
            <v>0.57645763940743799</v>
          </cell>
          <cell r="AP12">
            <v>645354876</v>
          </cell>
          <cell r="AQ12">
            <v>0.79329147399346833</v>
          </cell>
          <cell r="AR12">
            <v>168160581</v>
          </cell>
          <cell r="AS12">
            <v>168160581</v>
          </cell>
          <cell r="AT12">
            <v>158918515</v>
          </cell>
          <cell r="AU12">
            <v>0.9450402350833933</v>
          </cell>
          <cell r="AV12">
            <v>852018897</v>
          </cell>
          <cell r="AW12">
            <v>353658683</v>
          </cell>
          <cell r="AX12">
            <v>0.41508314457020784</v>
          </cell>
          <cell r="AY12">
            <v>353631279</v>
          </cell>
          <cell r="AZ12">
            <v>0.99992251285966594</v>
          </cell>
          <cell r="BA12">
            <v>27404</v>
          </cell>
          <cell r="BB12">
            <v>27404</v>
          </cell>
          <cell r="BC12">
            <v>0</v>
          </cell>
          <cell r="BD12">
            <v>0</v>
          </cell>
          <cell r="BE12">
            <v>2090267663</v>
          </cell>
          <cell r="BF12">
            <v>1889414848</v>
          </cell>
          <cell r="BG12">
            <v>0.90391048067416813</v>
          </cell>
          <cell r="BH12">
            <v>476860342</v>
          </cell>
          <cell r="BI12">
            <v>0.25238519878510024</v>
          </cell>
          <cell r="BJ12">
            <v>1412554506</v>
          </cell>
          <cell r="BK12">
            <v>1412554506</v>
          </cell>
          <cell r="BL12"/>
          <cell r="BM12"/>
          <cell r="BN12">
            <v>2607056873</v>
          </cell>
          <cell r="BO12">
            <v>2336811836</v>
          </cell>
          <cell r="BP12">
            <v>0.89634095067169639</v>
          </cell>
          <cell r="BQ12">
            <v>1603368779</v>
          </cell>
          <cell r="BR12">
            <v>0.68613516685388787</v>
          </cell>
          <cell r="BS12">
            <v>1411404006</v>
          </cell>
          <cell r="BT12">
            <v>6960575415</v>
          </cell>
          <cell r="BU12">
            <v>5393400824</v>
          </cell>
          <cell r="BV12">
            <v>0.77484985111679883</v>
          </cell>
          <cell r="BW12"/>
          <cell r="BX12"/>
          <cell r="BY12"/>
          <cell r="BZ12" t="str">
            <v/>
          </cell>
          <cell r="CA12"/>
        </row>
        <row r="13">
          <cell r="B13" t="str">
            <v>SACT 1.2.1</v>
          </cell>
          <cell r="C13" t="str">
            <v>1.2.1</v>
          </cell>
          <cell r="D13" t="str">
            <v>Declaración, homologación o recategorización de áreas protegidas regionales inscritas en el RUNAP.</v>
          </cell>
          <cell r="E13" t="str">
            <v>Número de ha de áreas protegidas (ha) declaradas en la vigencia
Notas: 
* Resolución 667. Indicador % de superficie de áreas protegidas regionales declaradas, homologadas o recategorizadas inscritas en el RUNAP.
* PND 2018-2022: 
* Áreas bajo sistemas sostenibles de conservación (restauración*, sistemas agroforestales, manejo forestal sostenible)
* % de ecosistemas o unidades de análisis ecosistémicas no representados o subrepresentados incluidos en el SINAP en el cuatrienio.</v>
          </cell>
          <cell r="F13" t="str">
            <v>Número</v>
          </cell>
          <cell r="G13">
            <v>5300</v>
          </cell>
          <cell r="H13">
            <v>70000</v>
          </cell>
          <cell r="I13">
            <v>70000</v>
          </cell>
          <cell r="J13">
            <v>0</v>
          </cell>
          <cell r="K13">
            <v>6887</v>
          </cell>
          <cell r="L13">
            <v>70166</v>
          </cell>
          <cell r="M13">
            <v>0</v>
          </cell>
          <cell r="N13">
            <v>0</v>
          </cell>
          <cell r="O13">
            <v>0</v>
          </cell>
          <cell r="P13">
            <v>0</v>
          </cell>
          <cell r="Q13">
            <v>0</v>
          </cell>
          <cell r="R13">
            <v>1</v>
          </cell>
          <cell r="S13">
            <v>1</v>
          </cell>
          <cell r="T13">
            <v>0</v>
          </cell>
          <cell r="U13">
            <v>0</v>
          </cell>
          <cell r="V13" t="str">
            <v>El Consejo Directivo de Corantioquia, mediante Acuerdo N° 596 del 17 de diciembre de 2020 determina declarar, reservar, delimitar y alinderar un área de 6887,5 ha, como Distrito Regional de Manejo Integrado Quitasol La Holanda, en jurisdicción de los municipios de Bello, Barbosa, Copacabana, Girardota, San Pedro de Los Milagros y Don Matías en el Departamento de Antioquia. 
La segunda área en proceso declaratoria, corresponde al polígono del Bajo Cauca Nechí, el cual se adelantó bajo el Convenio 040-COV1906-211. Este proceso no se pudo concluir debido a que para cumplir el requisito de Consulta Previa, no se presentaron las condiciones debido a la pandemia.
 Igualmente se avanza en la Avance en la declaratoria de Bosque Seco Tropical; mediante convenio 040-COV2007-55 se concretó el documento técnico – jurídico, considerando el diagnóstico del área, línea base de flora y fauna y la conectividad ecológica.
También se adelantaron gestiones en articulación con CORNARE, con el objetivo de realinderar la RFP Nare.</v>
          </cell>
          <cell r="W13" t="str">
            <v xml:space="preserve">La meta planteada en el Plan de Acción 2020-2023, corresponde a 143.000 hectáreas, para la vigencia 2021 la meta proyectada correspondió a 70.000 Ha, dándose cumplimiento a la meta con el Área Protegida declarada mediante Acuerdo 626 del 23 de diciembre de 2021, denominada Distrito de Manejo Integrado Bosque Seco del Occidente Antioqueño, localizado en los municipios de Anzá, Armenia, Betulia, Buriticá, Ebéjico, Heliconia, Ituango, Liborina, Olaya, Sabanalarga, San Jerónimo, Santafé de Antioquia, Sopetrán y Toledo, con una extensión de 70.166 Hectáreas.  </v>
          </cell>
          <cell r="X13" t="str">
            <v>La meta planteada en el Plan de Acción 2020-2023, corresponde a 143.000 hectáreas, en el acumulado del Plan de Acción se han declarado 77.053. En la vigencia 2022 se adelantaron varios trámites para la declaratoria de áreas protegidas, entre estos se resalta en el avance de la declaratoria del área Bajo Cauca Nechí como Distrito Regional de Manejo Integrado el envío del documento síntesis al Instituto de Investigación de Recursos Biológicos Alexander von Humboldt, para su concepto previo favorable. Adicionalmente se esta adelantando la declaratoria de la Serranía del Viento, la cual está priorizada dentro del PGAR 2020-2031, en el Municipio de Buriticá.</v>
          </cell>
          <cell r="Y13" t="str">
            <v>Mediante radicado 040-COI2309-29204 dirigido al Instituto Alexander Von Humbodlt se solicito concepto previo favorable en el proceso de declaratoria del Distrito Regional de Manejo Integrado Bajo Cauca Nechi, que tiene como fin la conservación de 75.000 hectáreas de ecosistemas estrategicos en los Municipios de  Zaragoza, Cáceres y Anorí.</v>
          </cell>
          <cell r="Z13"/>
          <cell r="AA13" t="str">
            <v>contract</v>
          </cell>
          <cell r="AB13" t="str">
            <v>No aplica</v>
          </cell>
          <cell r="AC13"/>
          <cell r="AD13"/>
          <cell r="AE13"/>
          <cell r="AF13"/>
          <cell r="AG13"/>
          <cell r="AH13"/>
          <cell r="AI13">
            <v>145300</v>
          </cell>
          <cell r="AJ13">
            <v>77053</v>
          </cell>
          <cell r="AK13">
            <v>0.53030282174810739</v>
          </cell>
          <cell r="AL13"/>
          <cell r="AM13">
            <v>384922416</v>
          </cell>
          <cell r="AN13">
            <v>380510265</v>
          </cell>
          <cell r="AO13">
            <v>0.98853755765681361</v>
          </cell>
          <cell r="AP13">
            <v>339355551</v>
          </cell>
          <cell r="AQ13">
            <v>0.89184335408139381</v>
          </cell>
          <cell r="AR13">
            <v>41154714</v>
          </cell>
          <cell r="AS13">
            <v>41154714</v>
          </cell>
          <cell r="AT13">
            <v>32754713</v>
          </cell>
          <cell r="AU13">
            <v>0.79589213036445838</v>
          </cell>
          <cell r="AV13">
            <v>152198126</v>
          </cell>
          <cell r="AW13">
            <v>149132296</v>
          </cell>
          <cell r="AX13">
            <v>0.97985632227823882</v>
          </cell>
          <cell r="AY13">
            <v>149132296</v>
          </cell>
          <cell r="AZ13">
            <v>1</v>
          </cell>
          <cell r="BA13">
            <v>0</v>
          </cell>
          <cell r="BB13">
            <v>0</v>
          </cell>
          <cell r="BC13">
            <v>0</v>
          </cell>
          <cell r="BD13" t="str">
            <v>0%</v>
          </cell>
          <cell r="BE13">
            <v>192987854</v>
          </cell>
          <cell r="BF13">
            <v>184929957</v>
          </cell>
          <cell r="BG13">
            <v>0.95824661069084693</v>
          </cell>
          <cell r="BH13">
            <v>184929957</v>
          </cell>
          <cell r="BI13">
            <v>1</v>
          </cell>
          <cell r="BJ13">
            <v>0</v>
          </cell>
          <cell r="BK13">
            <v>0</v>
          </cell>
          <cell r="BL13"/>
          <cell r="BM13"/>
          <cell r="BN13">
            <v>252280116</v>
          </cell>
          <cell r="BO13">
            <v>195904365</v>
          </cell>
          <cell r="BP13">
            <v>0.77653509957954836</v>
          </cell>
          <cell r="BQ13">
            <v>184904365</v>
          </cell>
          <cell r="BR13">
            <v>0.94385015361959901</v>
          </cell>
          <cell r="BS13">
            <v>0</v>
          </cell>
          <cell r="BT13">
            <v>982388512</v>
          </cell>
          <cell r="BU13">
            <v>910476883</v>
          </cell>
          <cell r="BV13">
            <v>0.92679919591730731</v>
          </cell>
          <cell r="BW13"/>
          <cell r="BX13"/>
          <cell r="BY13" t="str">
            <v xml:space="preserve"> % de superficie de áreas protegidas regionales declaradas, homologadas o recategorizadas inscritas en el RUNAP.</v>
          </cell>
          <cell r="BZ13" t="str">
            <v>RET 1: Aumentar la superficie de áreas protegidas y de otras estrategias de conservación en la jurisdicción</v>
          </cell>
          <cell r="CA13"/>
        </row>
        <row r="14">
          <cell r="B14" t="str">
            <v>SACT 1.2.2</v>
          </cell>
          <cell r="C14" t="str">
            <v>1.2.2</v>
          </cell>
          <cell r="D14" t="str">
            <v>Actualización de plan de manejo de áreas protegidas.</v>
          </cell>
          <cell r="E14" t="str">
            <v>% de áreas protegidas con planes de manejo vigentes</v>
          </cell>
          <cell r="F14" t="str">
            <v>Porcentaje</v>
          </cell>
          <cell r="G14">
            <v>0.65</v>
          </cell>
          <cell r="H14">
            <v>0.85</v>
          </cell>
          <cell r="I14">
            <v>0.95</v>
          </cell>
          <cell r="J14">
            <v>1</v>
          </cell>
          <cell r="K14">
            <v>0.65</v>
          </cell>
          <cell r="L14">
            <v>0.65</v>
          </cell>
          <cell r="M14">
            <v>0.73680000000000001</v>
          </cell>
          <cell r="N14">
            <v>0.82352941176470584</v>
          </cell>
          <cell r="O14">
            <v>0</v>
          </cell>
          <cell r="P14">
            <v>0</v>
          </cell>
          <cell r="Q14">
            <v>0</v>
          </cell>
          <cell r="R14">
            <v>1</v>
          </cell>
          <cell r="S14">
            <v>0.76470588235294124</v>
          </cell>
          <cell r="T14">
            <v>0.77557894736842115</v>
          </cell>
          <cell r="U14">
            <v>0.82352941176470584</v>
          </cell>
          <cell r="V14" t="str">
            <v>Actualmente se tienen 13 áreas protegidas con planes de manejo de las 18 áreas declaradas e inscritas en RUNAP.  
En lo corrido de la vigencia 2020, mediante el convenio 040-COV1906-211 suscrito con PNUD, se adelantó el proceso de formulación del plan de manejo del DRMI Alto de Ventanas, el cual llegó a su adopción por el Consejo Directivo de Corantioquia, mediante Acuerdo N° 598 del 17 de diciembre de 2020.  
Se viene adelantando la formulación del plan de manejo del DMI El Sapo – Hoyo Grande, sobre el cual se realizó consulta al Ministerio del Interior sobre la procedencia y oportunidad de la consulta previa, en este mismo proceso se encuentran los DMI Ciénaga Barbacoas.
Se adelantaron acciones para la formulación del Plan de Manejo del DMI Ciénaga Chiqueros, a través de convenio con Fundación natura 040-COV1812-129.   
Adicionalmente bajo el Convenio 040-COV1906-211 suscrito con el PNUD, se continúa avanzando en el proceso de la revisión y ajuste de los planes de manejo de cinco áreas protegidas (DMI del Sistema de Páramos y Bosques Altoandinos del Noroccidente Medio Antioqueño, DMI Divisoria Valle Aburra Rio Cauca, RFP Farallones del Citará, RFP Cerro Bravo y DMI Cuchilla Jardín Támesis)</v>
          </cell>
          <cell r="W14" t="str">
            <v xml:space="preserve">La meta anual para dar cumplimiento es adoptar el Plan de Manejo de tres áreas protegidas: Distrito Regional de Manejo Integrado Ciénaga de Chiqueros, en el cual se avanzó en el componente Ordenación y programático en marco de ejecución del Convenio de Cooperación 040-COV1812-129; Distrito Regional de Manejo Integrado de Barbacoas en el cual se ha avanzado en la propuesta que fue remitida mediante radicado 180-COE2108-28205 y del Distrito de Manejo Integrado el Sapo- Hoyo Grande el cual tiene plan de manejo ya formulado y se remitirá para presentar al consejo en el mes de noviembre.  </v>
          </cell>
          <cell r="X14" t="str">
            <v>A la fecha Corantioquia ha declarado 19 áreas protegidas, cerrando la vigencia 2022 con 14 instrumentos de plan de manejo adoptado mediante Acuerdo Corporativo, 2 áreas protegidas con plan de manejo en etapa de formulación y 3 áreas protegidas con recursos apropiados para iniciar la fase de aprestamiento de los instrumentos de planificación; a continuación, se detallan los avances para el periodo 2022, en relación con la formulación de planes de manejo</v>
          </cell>
          <cell r="Y14" t="str">
            <v xml:space="preserve">A la fecha se adelata la revisión final de los documentos técnicos de los planes de manejo del DRMI Cienága de Barbacoas y DRMI Cienága de Chiquieros, para sutir publicación en el mes de noviembre en la página web. Adicionalmente se están formulando planes de manejo de tres áreas protegidas  DRMI Bosque Seco del Occidente Antioqueño, DRMI Cerro Quitasol y DRMI Cienága Corrales el Ocho (Convenio 040-COV2212-145 con el Politécnio Jaime Isaza Cadavid). En el tercer  trimestre se avanzó en la fase diagnóstica. </v>
          </cell>
          <cell r="Z14"/>
          <cell r="AA14" t="str">
            <v>contract</v>
          </cell>
          <cell r="AB14" t="str">
            <v>No aplica</v>
          </cell>
          <cell r="AC14"/>
          <cell r="AD14"/>
          <cell r="AE14"/>
          <cell r="AF14"/>
          <cell r="AG14"/>
          <cell r="AH14"/>
          <cell r="AI14">
            <v>1</v>
          </cell>
          <cell r="AJ14">
            <v>0.82352941176470584</v>
          </cell>
          <cell r="AK14">
            <v>0.82352941176470584</v>
          </cell>
          <cell r="AL14"/>
          <cell r="AM14">
            <v>1016249565</v>
          </cell>
          <cell r="AN14">
            <v>432312192</v>
          </cell>
          <cell r="AO14">
            <v>0.42539963301238903</v>
          </cell>
          <cell r="AP14">
            <v>305306325</v>
          </cell>
          <cell r="AQ14">
            <v>0.70621724450463796</v>
          </cell>
          <cell r="AR14">
            <v>127005867</v>
          </cell>
          <cell r="AS14">
            <v>127005867</v>
          </cell>
          <cell r="AT14">
            <v>126163802</v>
          </cell>
          <cell r="AU14">
            <v>0.99336987322010883</v>
          </cell>
          <cell r="AV14">
            <v>699820771</v>
          </cell>
          <cell r="AW14">
            <v>204526387</v>
          </cell>
          <cell r="AX14">
            <v>0.29225538234274556</v>
          </cell>
          <cell r="AY14">
            <v>204498983</v>
          </cell>
          <cell r="AZ14">
            <v>0.99986601239868378</v>
          </cell>
          <cell r="BA14">
            <v>27404</v>
          </cell>
          <cell r="BB14">
            <v>27404</v>
          </cell>
          <cell r="BC14">
            <v>0</v>
          </cell>
          <cell r="BD14">
            <v>0</v>
          </cell>
          <cell r="BE14">
            <v>1662900225</v>
          </cell>
          <cell r="BF14">
            <v>1480179175</v>
          </cell>
          <cell r="BG14">
            <v>0.89011905389573209</v>
          </cell>
          <cell r="BH14">
            <v>150374669</v>
          </cell>
          <cell r="BI14">
            <v>0.10159220690292443</v>
          </cell>
          <cell r="BJ14">
            <v>1329804506</v>
          </cell>
          <cell r="BK14">
            <v>1329804506</v>
          </cell>
          <cell r="BL14"/>
          <cell r="BM14"/>
          <cell r="BN14">
            <v>1847971765</v>
          </cell>
          <cell r="BO14">
            <v>1810143761</v>
          </cell>
          <cell r="BP14">
            <v>0.97952998811104675</v>
          </cell>
          <cell r="BQ14">
            <v>1340070704</v>
          </cell>
          <cell r="BR14">
            <v>0.74031175471924304</v>
          </cell>
          <cell r="BS14">
            <v>1328654006</v>
          </cell>
          <cell r="BT14">
            <v>5226942326</v>
          </cell>
          <cell r="BU14">
            <v>3927161515</v>
          </cell>
          <cell r="BV14">
            <v>0.75133056193587699</v>
          </cell>
          <cell r="BW14"/>
          <cell r="BX14"/>
          <cell r="BY14"/>
          <cell r="BZ14" t="str">
            <v/>
          </cell>
          <cell r="CA14"/>
        </row>
        <row r="15">
          <cell r="B15" t="str">
            <v>SACT 1.2.3</v>
          </cell>
          <cell r="C15" t="str">
            <v>1.2.3</v>
          </cell>
          <cell r="D15" t="str">
            <v>Identificación y priorización de áreas susceptibles a protección ambiental en territorios étnicos.</v>
          </cell>
          <cell r="E15" t="str">
            <v>% de ha de ecosistemas protegidas desde el gobierno propio._x000D_
_x000D_
Nota: _x000D_
▪ En este indicador se declarará el 40% de las ha que se identifiquen como susceptibles de proteger._x000D_
▪ Formula: Hectáreas ecosistemas protegidas desde el gobierno propio en territorio titulado y ancestrales / hectáreas identificadas de ecosistemas a proteger en territorios étnicos</v>
          </cell>
          <cell r="F15" t="str">
            <v>Porcentaje</v>
          </cell>
          <cell r="G15">
            <v>0</v>
          </cell>
          <cell r="H15">
            <v>0</v>
          </cell>
          <cell r="I15">
            <v>6.5000000000000002E-2</v>
          </cell>
          <cell r="J15">
            <v>0.13</v>
          </cell>
          <cell r="K15">
            <v>0</v>
          </cell>
          <cell r="L15">
            <v>0</v>
          </cell>
          <cell r="M15">
            <v>6.5000000000000002E-2</v>
          </cell>
          <cell r="N15">
            <v>9.4221068249258161E-2</v>
          </cell>
          <cell r="O15">
            <v>0</v>
          </cell>
          <cell r="P15">
            <v>0</v>
          </cell>
          <cell r="Q15">
            <v>0</v>
          </cell>
          <cell r="R15">
            <v>0</v>
          </cell>
          <cell r="S15">
            <v>0</v>
          </cell>
          <cell r="T15">
            <v>1</v>
          </cell>
          <cell r="U15">
            <v>0.72477744807121658</v>
          </cell>
          <cell r="V15" t="str">
            <v>Sin meta programada para la vigencia 2020.</v>
          </cell>
          <cell r="W15" t="str">
            <v>Sin meta programa para la vigencia.</v>
          </cell>
          <cell r="X15" t="str">
            <v>Con la suscripción del Convenio 040-COV2212-146 se priorizará el desarrollo de acciones de protección y acuerdos de conservación en 900 hectáreas con once resguardos en las áreas que se relaciona en las siguientes figuras. </v>
          </cell>
          <cell r="Y15" t="str">
            <v xml:space="preserve">Mediante Convenio 040-COV2212-146 se avanzó en la caracterización de las áreas suceptibles de protección desde el gobierno propio soportado en el radicado 180-COE2308-31916 </v>
          </cell>
          <cell r="Z15"/>
          <cell r="AA15" t="str">
            <v>contract</v>
          </cell>
          <cell r="AB15" t="str">
            <v>No aplica</v>
          </cell>
          <cell r="AC15"/>
          <cell r="AD15"/>
          <cell r="AE15"/>
          <cell r="AF15"/>
          <cell r="AG15"/>
          <cell r="AH15"/>
          <cell r="AI15">
            <v>0.13</v>
          </cell>
          <cell r="AJ15">
            <v>9.4221068249258161E-2</v>
          </cell>
          <cell r="AK15">
            <v>0.72477744807121658</v>
          </cell>
          <cell r="AL15"/>
          <cell r="AM15">
            <v>5060000</v>
          </cell>
          <cell r="AN15">
            <v>693000</v>
          </cell>
          <cell r="AO15">
            <v>0.13695652173913042</v>
          </cell>
          <cell r="AP15">
            <v>693000</v>
          </cell>
          <cell r="AQ15">
            <v>1</v>
          </cell>
          <cell r="AR15">
            <v>0</v>
          </cell>
          <cell r="AS15">
            <v>0</v>
          </cell>
          <cell r="AT15">
            <v>0</v>
          </cell>
          <cell r="AU15" t="str">
            <v>0%</v>
          </cell>
          <cell r="AV15">
            <v>0</v>
          </cell>
          <cell r="AW15">
            <v>0</v>
          </cell>
          <cell r="AX15">
            <v>0</v>
          </cell>
          <cell r="AY15">
            <v>0</v>
          </cell>
          <cell r="AZ15">
            <v>0</v>
          </cell>
          <cell r="BA15">
            <v>0</v>
          </cell>
          <cell r="BB15">
            <v>0</v>
          </cell>
          <cell r="BC15">
            <v>0</v>
          </cell>
          <cell r="BD15" t="str">
            <v>0%</v>
          </cell>
          <cell r="BE15">
            <v>100000000</v>
          </cell>
          <cell r="BF15">
            <v>100000000</v>
          </cell>
          <cell r="BG15">
            <v>1</v>
          </cell>
          <cell r="BH15">
            <v>17250000</v>
          </cell>
          <cell r="BI15">
            <v>0.17249999999999999</v>
          </cell>
          <cell r="BJ15">
            <v>82750000</v>
          </cell>
          <cell r="BK15">
            <v>82750000</v>
          </cell>
          <cell r="BL15"/>
          <cell r="BM15"/>
          <cell r="BN15">
            <v>232000000</v>
          </cell>
          <cell r="BO15">
            <v>232000000</v>
          </cell>
          <cell r="BP15">
            <v>1</v>
          </cell>
          <cell r="BQ15">
            <v>19000000</v>
          </cell>
          <cell r="BR15">
            <v>8.1896551724137928E-2</v>
          </cell>
          <cell r="BS15">
            <v>82750000</v>
          </cell>
          <cell r="BT15">
            <v>337060000</v>
          </cell>
          <cell r="BU15">
            <v>332693000</v>
          </cell>
          <cell r="BV15">
            <v>0.98704384975968673</v>
          </cell>
          <cell r="BW15"/>
          <cell r="BX15"/>
          <cell r="BY15"/>
          <cell r="BZ15" t="str">
            <v>RET 10: Protección efectiva de los ecosistemas presentes en los territorios étnicos incluyendo la respectiva restauración y saneamiento, contribuyendo a la resiliencia y a la reducción de la vulnerabilidad de los territorios étnicos</v>
          </cell>
          <cell r="CA15"/>
        </row>
        <row r="16">
          <cell r="B16" t="str">
            <v>SACT 1.2.4</v>
          </cell>
          <cell r="C16" t="str">
            <v>1.2.4</v>
          </cell>
          <cell r="D16" t="str">
            <v>Implementación de acciones de manejo en áreas identificadas y priorizadas para la protección ambiental en territorios étnicos.</v>
          </cell>
          <cell r="E16" t="str">
            <v xml:space="preserve">% de ha de ecosistemas protegidos desde el gobierno propio con acciones de manejo_x000D_
_x000D_
Nota: en este indicador se realizaran acciones de manejo en el 40% de las ha declaradas en el indicador anterior._x000D_
_x000D_
Hectáreas manejadas de ecosistemas a proteger en territorios étnicos/ Hectáreas ecosistemas protegidos desde el gobierno propio en territorio titulado y ancestrales </v>
          </cell>
          <cell r="F16" t="str">
            <v>Porcentaje</v>
          </cell>
          <cell r="G16">
            <v>0</v>
          </cell>
          <cell r="H16">
            <v>0</v>
          </cell>
          <cell r="I16">
            <v>6.5000000000000002E-2</v>
          </cell>
          <cell r="J16">
            <v>0.13</v>
          </cell>
          <cell r="K16">
            <v>0</v>
          </cell>
          <cell r="L16">
            <v>0</v>
          </cell>
          <cell r="M16">
            <v>0</v>
          </cell>
          <cell r="N16">
            <v>0.08</v>
          </cell>
          <cell r="O16">
            <v>0</v>
          </cell>
          <cell r="P16">
            <v>0</v>
          </cell>
          <cell r="Q16">
            <v>0</v>
          </cell>
          <cell r="R16">
            <v>0</v>
          </cell>
          <cell r="S16">
            <v>0</v>
          </cell>
          <cell r="T16">
            <v>0</v>
          </cell>
          <cell r="U16">
            <v>0.61538461538461542</v>
          </cell>
          <cell r="V16" t="str">
            <v>Sin meta programada para la vigencia 2020.</v>
          </cell>
          <cell r="W16" t="str">
            <v>Sin meta programa para la vigencia.</v>
          </cell>
          <cell r="X16" t="str">
            <v>Con la apropiación de recursos mediante con los procesos contractuales 140-CNT2212-159 y 040-COV2212-146, se fijan los recursos para dar cumplimiento a la implementación de acciones de este indicador para la meta del Plan de Acción y que se desarrollen en la vigencia 2023.  </v>
          </cell>
          <cell r="Y16" t="str">
            <v xml:space="preserve">Mediante Convenio 040-COV2212-146 se avanzó en la caracterización de las áreas suceptibles de protección desde el gobierno propio soportado en el radicado 180-COE2308-31916 </v>
          </cell>
          <cell r="Z16"/>
          <cell r="AA16" t="str">
            <v>contract</v>
          </cell>
          <cell r="AB16" t="str">
            <v>No aplica</v>
          </cell>
          <cell r="AC16"/>
          <cell r="AD16"/>
          <cell r="AE16"/>
          <cell r="AF16"/>
          <cell r="AG16"/>
          <cell r="AH16"/>
          <cell r="AI16">
            <v>0.13</v>
          </cell>
          <cell r="AJ16">
            <v>0.08</v>
          </cell>
          <cell r="AK16">
            <v>0.61538461538461542</v>
          </cell>
          <cell r="AL16"/>
          <cell r="AM16">
            <v>5000001</v>
          </cell>
          <cell r="AN16"/>
          <cell r="AO16">
            <v>0</v>
          </cell>
          <cell r="AP16">
            <v>0</v>
          </cell>
          <cell r="AQ16">
            <v>0</v>
          </cell>
          <cell r="AR16">
            <v>0</v>
          </cell>
          <cell r="AS16">
            <v>0</v>
          </cell>
          <cell r="AT16">
            <v>0</v>
          </cell>
          <cell r="AU16" t="str">
            <v>0%</v>
          </cell>
          <cell r="AV16">
            <v>0</v>
          </cell>
          <cell r="AW16">
            <v>0</v>
          </cell>
          <cell r="AX16">
            <v>0</v>
          </cell>
          <cell r="AY16">
            <v>0</v>
          </cell>
          <cell r="AZ16">
            <v>0</v>
          </cell>
          <cell r="BA16">
            <v>0</v>
          </cell>
          <cell r="BB16">
            <v>0</v>
          </cell>
          <cell r="BC16">
            <v>0</v>
          </cell>
          <cell r="BD16" t="str">
            <v>0%</v>
          </cell>
          <cell r="BE16">
            <v>134379584</v>
          </cell>
          <cell r="BF16">
            <v>124305716</v>
          </cell>
          <cell r="BG16">
            <v>0.92503423734367263</v>
          </cell>
          <cell r="BH16">
            <v>124305716</v>
          </cell>
          <cell r="BI16">
            <v>1</v>
          </cell>
          <cell r="BJ16">
            <v>0</v>
          </cell>
          <cell r="BK16">
            <v>0</v>
          </cell>
          <cell r="BL16"/>
          <cell r="BM16"/>
          <cell r="BN16">
            <v>274804992</v>
          </cell>
          <cell r="BO16">
            <v>98763710</v>
          </cell>
          <cell r="BP16">
            <v>0.35939561825718219</v>
          </cell>
          <cell r="BQ16">
            <v>59393710</v>
          </cell>
          <cell r="BR16">
            <v>0.60137179941903762</v>
          </cell>
          <cell r="BS16">
            <v>0</v>
          </cell>
          <cell r="BT16">
            <v>414184577</v>
          </cell>
          <cell r="BU16">
            <v>223069426</v>
          </cell>
          <cell r="BV16">
            <v>0.53857492139307739</v>
          </cell>
          <cell r="BW16"/>
          <cell r="BX16"/>
          <cell r="BY16"/>
          <cell r="BZ16" t="str">
            <v>RET 11: Establecer las medidas herramientas e instrumentos pertinentes para la promoción, gestión e  implementación de acciones ambientales en los territorios étnicos que contribuyan a la mitigación y adaptación al cambio climático</v>
          </cell>
          <cell r="CA16"/>
        </row>
        <row r="17">
          <cell r="B17" t="str">
            <v>ACT 1.3</v>
          </cell>
          <cell r="C17" t="str">
            <v>1.3</v>
          </cell>
          <cell r="D17" t="str">
            <v>Ejecutar planes de manejo en áreas protegidas y acciones de manejo en otras estrategias de conservación a través de estrategias como pago por servicios ambientales (PSA)</v>
          </cell>
          <cell r="E17"/>
          <cell r="F17" t="str">
            <v>Porcentaje</v>
          </cell>
          <cell r="G17">
            <v>1</v>
          </cell>
          <cell r="H17">
            <v>1</v>
          </cell>
          <cell r="I17">
            <v>1</v>
          </cell>
          <cell r="J17">
            <v>1</v>
          </cell>
          <cell r="K17">
            <v>0.82540000000000002</v>
          </cell>
          <cell r="L17">
            <v>0.97017543859649125</v>
          </cell>
          <cell r="M17">
            <v>0.90740740740740744</v>
          </cell>
          <cell r="N17">
            <v>0.85185185185185175</v>
          </cell>
          <cell r="O17">
            <v>0.17459999999999998</v>
          </cell>
          <cell r="P17">
            <v>0</v>
          </cell>
          <cell r="Q17">
            <v>0</v>
          </cell>
          <cell r="R17">
            <v>0.82540000000000002</v>
          </cell>
          <cell r="S17">
            <v>0.97017543859649125</v>
          </cell>
          <cell r="T17">
            <v>0.90740740740740744</v>
          </cell>
          <cell r="U17">
            <v>0.85185185185185175</v>
          </cell>
          <cell r="V17"/>
          <cell r="W17"/>
          <cell r="X17"/>
          <cell r="Y17"/>
          <cell r="Z17"/>
          <cell r="AA17"/>
          <cell r="AB17"/>
          <cell r="AC17"/>
          <cell r="AD17"/>
          <cell r="AE17"/>
          <cell r="AF17"/>
          <cell r="AG17"/>
          <cell r="AH17"/>
          <cell r="AI17">
            <v>1</v>
          </cell>
          <cell r="AJ17">
            <v>0.9323586744639375</v>
          </cell>
          <cell r="AK17">
            <v>0.9942903225806452</v>
          </cell>
          <cell r="AL17"/>
          <cell r="AM17">
            <v>4026544492</v>
          </cell>
          <cell r="AN17">
            <v>3581044305</v>
          </cell>
          <cell r="AO17">
            <v>0.88935917934468955</v>
          </cell>
          <cell r="AP17">
            <v>1938935687</v>
          </cell>
          <cell r="AQ17">
            <v>0.54144420505850177</v>
          </cell>
          <cell r="AR17">
            <v>1645721748</v>
          </cell>
          <cell r="AS17">
            <v>1593925438</v>
          </cell>
          <cell r="AT17">
            <v>1114654347</v>
          </cell>
          <cell r="AU17">
            <v>0.69931398321782723</v>
          </cell>
          <cell r="AV17">
            <v>6761386276</v>
          </cell>
          <cell r="AW17">
            <v>5850486250</v>
          </cell>
          <cell r="AX17">
            <v>0.865279102713995</v>
          </cell>
          <cell r="AY17">
            <v>2654633335</v>
          </cell>
          <cell r="AZ17">
            <v>0.45374576087585883</v>
          </cell>
          <cell r="BA17">
            <v>3195852915</v>
          </cell>
          <cell r="BB17">
            <v>3195852915</v>
          </cell>
          <cell r="BC17">
            <v>2375785804</v>
          </cell>
          <cell r="BD17">
            <v>0.74339647887080562</v>
          </cell>
          <cell r="BE17">
            <v>7002894709</v>
          </cell>
          <cell r="BF17">
            <v>5965093089</v>
          </cell>
          <cell r="BG17">
            <v>0.85180390922253402</v>
          </cell>
          <cell r="BH17">
            <v>2144409710</v>
          </cell>
          <cell r="BI17">
            <v>0.35949308384716139</v>
          </cell>
          <cell r="BJ17">
            <v>3820683379</v>
          </cell>
          <cell r="BK17">
            <v>3820683379</v>
          </cell>
          <cell r="BL17"/>
          <cell r="BM17"/>
          <cell r="BN17">
            <v>5070209501</v>
          </cell>
          <cell r="BO17">
            <v>4562335965</v>
          </cell>
          <cell r="BP17">
            <v>0.8998318440490809</v>
          </cell>
          <cell r="BQ17">
            <v>2716392401</v>
          </cell>
          <cell r="BR17">
            <v>0.59539508309752454</v>
          </cell>
          <cell r="BS17">
            <v>3819118625</v>
          </cell>
          <cell r="BT17">
            <v>22861034978</v>
          </cell>
          <cell r="BU17">
            <v>19958959609</v>
          </cell>
          <cell r="BV17">
            <v>0.87305581869793858</v>
          </cell>
          <cell r="BW17"/>
          <cell r="BX17"/>
          <cell r="BY17"/>
          <cell r="BZ17" t="str">
            <v/>
          </cell>
          <cell r="CA17"/>
        </row>
        <row r="18">
          <cell r="B18" t="str">
            <v>SACT 1.3.1</v>
          </cell>
          <cell r="C18" t="str">
            <v>1.3.1</v>
          </cell>
          <cell r="D18" t="str">
            <v>Ejecución de planes de manejo en áreas protegidas</v>
          </cell>
          <cell r="E18" t="str">
            <v>% de áreas protegidas con planes de manejo en ejecución</v>
          </cell>
          <cell r="F18" t="str">
            <v>Porcentaje</v>
          </cell>
          <cell r="G18">
            <v>0.70588235294117652</v>
          </cell>
          <cell r="H18">
            <v>0.83333333333333337</v>
          </cell>
          <cell r="I18">
            <v>0.89473684210526316</v>
          </cell>
          <cell r="J18">
            <v>0.95</v>
          </cell>
          <cell r="K18">
            <v>0.70588235294117652</v>
          </cell>
          <cell r="L18">
            <v>0.68421052631578949</v>
          </cell>
          <cell r="M18">
            <v>1</v>
          </cell>
          <cell r="N18">
            <v>1</v>
          </cell>
          <cell r="O18">
            <v>0</v>
          </cell>
          <cell r="P18">
            <v>0</v>
          </cell>
          <cell r="Q18">
            <v>0</v>
          </cell>
          <cell r="R18">
            <v>1</v>
          </cell>
          <cell r="S18">
            <v>0.82105263157894737</v>
          </cell>
          <cell r="T18">
            <v>1</v>
          </cell>
          <cell r="U18">
            <v>1</v>
          </cell>
          <cell r="V18" t="str">
            <v>De las 17 áreas protegidas que se toman como línea base para este indicador, 12 cuentan con plan de manejo en ejecución. El cumplimiento se da a través del desarrollo de convenios para la ejecución de acciones enmarcada en los planes de manejo de las áreas protegidas, por medio de la figura de Guardabosques (38 convenios firmados: 23 en marco con el convenio con la Gobernación de Antioquia y 15 directos con los municipios)</v>
          </cell>
          <cell r="W18" t="str">
            <v>En la actualidad la corporación cuenta con 19 áreas protegidas, de las cuales 13 presentan el instrumento de plan de manejo como una de las estrategias para administrar las áreas protegidas, la corporación implementa la estrategia de guardabosques, las principales acciones que ejecutan los Guardabosques son: Desarrollar las actividades necesarias para la conservación, manejo y administración de las áreas protegidas, las fuentes abastecedoras de acueductos y ecosistemas estratégicos en la jurisdicción de Corantioquia. A través de recorridos en campo para realizar el control y seguimiento, generando procesos educativo-ambientales que permitan la apropiación de las áreas protegías, seguimiento a los valores objeto de conservación y reporte a posibles eventos naturales o antrópicos  (34 municipios 71 Guardabosques).</v>
          </cell>
          <cell r="X18" t="str">
            <v xml:space="preserve">Se pusieron en marcha los comités de las áreas protegidas Reserva Forestal Protectora Regional (RFPR) Alto de San Miguel y el Distrito Regional Manejo Integrado (DRMI) Cacica Noría, como una apuesta para lograr la gobernanza de las áreas protegidas. Con base en las priorizaciones realizadas en los comités, se realizaron convenios para la implementación de acciones en las áreas protegidas RFPR Alto de San Miguel y DRMI Cacica Noria a través de convenios con los municipios de Caldas y  Anorí respectivamente. A través de la articulación con la subdirección de Participación y cultura ambiental, se realizaron acciones que permiten la implementación de acciones de los planes de manejo a través de procesos de apropiación social, mediante la apropiación de recursos con los convenios 040-COV2210-90 y 040-COV2210-77 </v>
          </cell>
          <cell r="Y18" t="str">
            <v xml:space="preserve">Se continua con la ejecución de los siguientes convenios:  040-COV2211-131 firmado con el municipio de Caldas para el Desarrollo del Plan de Manejo para el aprovechamiento de las externalidades ambientales de la RFPR Alto de San miguel, por un valor de $ 135.120.637; Convenio 040-COV2212-150 firmado con el fin de "Aunar esfuerzos con el Municipio de Anorí para la implementación de acciones en el Distrito de Manejo Integrado Cacica Noria", en el municipio de Anorí, por un valor de $480.283.080 y del Convenio 040-COV2306-51 con el objeto de “Aunar esfuerzos con el Municipio de Yarumal para la implementación de acciones del plan de manejo del área protegida Distrito Regional de Manejo Integrado Alto de Ventanas” en el Municipio de Yarumal por valor de $156.116.388			</v>
          </cell>
          <cell r="Z18"/>
          <cell r="AA18" t="str">
            <v>contract</v>
          </cell>
          <cell r="AB18" t="str">
            <v>No aplica</v>
          </cell>
          <cell r="AC18"/>
          <cell r="AD18"/>
          <cell r="AE18"/>
          <cell r="AF18"/>
          <cell r="AG18"/>
          <cell r="AH18"/>
          <cell r="AI18">
            <v>0.95</v>
          </cell>
          <cell r="AJ18">
            <v>1</v>
          </cell>
          <cell r="AK18">
            <v>1</v>
          </cell>
          <cell r="AL18"/>
          <cell r="AM18">
            <v>0</v>
          </cell>
          <cell r="AN18">
            <v>0</v>
          </cell>
          <cell r="AO18">
            <v>0</v>
          </cell>
          <cell r="AP18">
            <v>0</v>
          </cell>
          <cell r="AQ18">
            <v>0</v>
          </cell>
          <cell r="AR18">
            <v>0</v>
          </cell>
          <cell r="AS18">
            <v>0</v>
          </cell>
          <cell r="AT18">
            <v>0</v>
          </cell>
          <cell r="AU18" t="str">
            <v>0%</v>
          </cell>
          <cell r="AV18">
            <v>0</v>
          </cell>
          <cell r="AW18">
            <v>0</v>
          </cell>
          <cell r="AX18">
            <v>0</v>
          </cell>
          <cell r="AY18">
            <v>0</v>
          </cell>
          <cell r="AZ18">
            <v>0</v>
          </cell>
          <cell r="BA18">
            <v>0</v>
          </cell>
          <cell r="BB18">
            <v>0</v>
          </cell>
          <cell r="BC18">
            <v>0</v>
          </cell>
          <cell r="BD18" t="str">
            <v>0%</v>
          </cell>
          <cell r="BE18">
            <v>529314020</v>
          </cell>
          <cell r="BF18">
            <v>457571136</v>
          </cell>
          <cell r="BG18">
            <v>0.8644606390739471</v>
          </cell>
          <cell r="BH18">
            <v>135000000</v>
          </cell>
          <cell r="BI18">
            <v>0.29503609248639318</v>
          </cell>
          <cell r="BJ18">
            <v>322571136</v>
          </cell>
          <cell r="BK18">
            <v>322571136</v>
          </cell>
          <cell r="BL18"/>
          <cell r="BM18"/>
          <cell r="BN18">
            <v>675000000</v>
          </cell>
          <cell r="BO18">
            <v>673947983</v>
          </cell>
          <cell r="BP18">
            <v>0.99844145629629633</v>
          </cell>
          <cell r="BQ18">
            <v>99000000</v>
          </cell>
          <cell r="BR18">
            <v>0.14689560989456957</v>
          </cell>
          <cell r="BS18">
            <v>322571136</v>
          </cell>
          <cell r="BT18">
            <v>1204314020</v>
          </cell>
          <cell r="BU18">
            <v>1131519119</v>
          </cell>
          <cell r="BV18">
            <v>0.93955488370051521</v>
          </cell>
          <cell r="BW18"/>
          <cell r="BX18"/>
          <cell r="BY18" t="str">
            <v>% de áreas protegidas con planes de manejo en ejecución</v>
          </cell>
          <cell r="BZ18" t="str">
            <v/>
          </cell>
          <cell r="CA18"/>
        </row>
        <row r="19">
          <cell r="B19" t="str">
            <v>SACT 1.3.2</v>
          </cell>
          <cell r="C19" t="str">
            <v>1.3.2</v>
          </cell>
          <cell r="D19" t="str">
            <v>Ejecución de planes de manejo de áreas protegidas</v>
          </cell>
          <cell r="E19" t="str">
            <v>% de ejecución de planes de manejo de áreas protegidas bajo competencia de la Corporación.</v>
          </cell>
          <cell r="F19" t="str">
            <v>Porcentaje</v>
          </cell>
          <cell r="G19">
            <v>0.15</v>
          </cell>
          <cell r="H19">
            <v>0.3</v>
          </cell>
          <cell r="I19">
            <v>0.45</v>
          </cell>
          <cell r="J19">
            <v>0.6</v>
          </cell>
          <cell r="K19">
            <v>0.2326</v>
          </cell>
          <cell r="L19">
            <v>0.37611538461538474</v>
          </cell>
          <cell r="M19">
            <v>0.2</v>
          </cell>
          <cell r="N19">
            <v>0.6</v>
          </cell>
          <cell r="O19">
            <v>0</v>
          </cell>
          <cell r="P19">
            <v>0</v>
          </cell>
          <cell r="Q19">
            <v>0</v>
          </cell>
          <cell r="R19">
            <v>1</v>
          </cell>
          <cell r="S19">
            <v>1</v>
          </cell>
          <cell r="T19">
            <v>0.44444444444444448</v>
          </cell>
          <cell r="U19">
            <v>1</v>
          </cell>
          <cell r="V19" t="str">
            <v>Se realizó convenio marco con la Secretaria de Medio Ambiente de la Gobernación de Antioquia 040-COV2006-16, el cual tiene como objeto: “Implementar acciones de vigilancia, control y administración de los predios públicos en los municipios de la jurisdicción de Corantioquia para la protección de las áreas protegidas y fuentes abastecedoras de acueductos por medio de la estrategia de guardabosques apoyada en procesos de apropiación social en el Departamento de Antioquia” este acoge 23 municipios, 10 Áreas protegidas y 48 predios que protegen el recurso hídrico; permitiendo realizar un trabajo con 77 guardabosques. Igualmente, se firmaron 15 convenios directos con el mismo número de municipios, cuyo objeto fue realizar acciones en marco de los planes de manejo de las áreas protegidas, a través de la estrategia de Guardabosques, incorporando 44 personas de los mismos territorios para el desarrollo de este importante trabajo.
Con el objetivo de cualificar al equipo de Guardabosques para que desempeñen las labores que les corresponden con un mayor conocimiento de los temas y procedimientos propios de la Corporación y la Gobernación de Antioquia, se llevó a cabo el diploma en Conservación del patrimonio natural de la Escuela de los bosques y la biodiversidad, el cual tuvo una duración de 120 horas, distribuidas en clases virtuales y trabajo en campo. A este proceso se vincularon 127 Guardabosques.
Bajo el esquema de pago por servicios ambientales propio de la Corporación, se tienen vinculados 151 predios en las áreas estratégicas Parque Natural Regional Corredor de las Alegrías (PNRCA), Distrito de Manejo Integrado (DMI) de los Recursos Naturales Renovables Cuchilla Jardín - Támesis y en las cuencas de Río Grande - Río Chico con 1.387,5. Se firmó convenio marco 040-COV2012-224 con el Politécnico Jaime Isaza Cadavid y el SENA para conformar la escuela de Guardabosques. A finales de 2020, fueron matriculados y empezaron el proceso formativo 33 Guardabosques en la tecnología en Gestión de los Recursos Naturales.   
Con los convenios antes referenciados, se logró desarrollar acciones en las 4 líneas estratégicas estándar de los 12 planes de manejo de las áreas protegidas, como son: Gobernanza, acciones de conservación y restauración, modelos de uso sostenible e investigación y generación de conocimiento</v>
          </cell>
          <cell r="W19" t="str">
            <v>A través de la ejecución del convenio 040-COV2005-15 mediante el cual se realiza la Ejecución de acciones enmarcadas en los planes de manejo de las áreas protegidas, fuentes abastecedoras de acueductos y ecosistemas estratégicos por medio de la estrategia de guardabosques apoyada en procesos de apropiación social basados en la estrategia del territorio de la zona de vida en la jurisdicción de la corporación.</v>
          </cell>
          <cell r="X19" t="str">
            <v xml:space="preserve">Para la meta de la vigencia 2022 en el cuarto trimestre de dicha vigencia se comenzó la etapa contractual del convenio 040-COV2209-73, con la suscrición del acta de inicio el 12 de octubre de 2022 No. 120-ACT2210-5339, convenio que incluye el Alcance 1 “Guardabosques” cuyo objeto es: “Aunar esfuerzos para la implementación de acciones de manejo de las áreas protegidas de la Jurisdicción de Corantioquia”. </v>
          </cell>
          <cell r="Y19" t="str">
            <v>En el tercer trimestre de 2023 se recibieron a satisfacción por parte de la supervisión los informes técnicos de avance  correspondientes a la ejecución física del alcance 1 del convenio 040-COV2209-73 mediante el cual se implementa la subactividad 1.3.2., los avances soportados tienen el siguiente radicado 180-COE2309-39167</v>
          </cell>
          <cell r="Z19"/>
          <cell r="AA19" t="str">
            <v>contract</v>
          </cell>
          <cell r="AB19" t="str">
            <v>No aplica</v>
          </cell>
          <cell r="AC19"/>
          <cell r="AD19"/>
          <cell r="AE19"/>
          <cell r="AF19"/>
          <cell r="AG19"/>
          <cell r="AH19"/>
          <cell r="AI19">
            <v>0.6</v>
          </cell>
          <cell r="AJ19">
            <v>0.6</v>
          </cell>
          <cell r="AK19">
            <v>1</v>
          </cell>
          <cell r="AL19"/>
          <cell r="AM19">
            <v>1635447644</v>
          </cell>
          <cell r="AN19">
            <v>1493912361</v>
          </cell>
          <cell r="AO19">
            <v>0.91345777193219646</v>
          </cell>
          <cell r="AP19">
            <v>965765442</v>
          </cell>
          <cell r="AQ19">
            <v>0.64646726756684225</v>
          </cell>
          <cell r="AR19">
            <v>529088947</v>
          </cell>
          <cell r="AS19">
            <v>493553694</v>
          </cell>
          <cell r="AT19">
            <v>265358999</v>
          </cell>
          <cell r="AU19">
            <v>0.53764970706510407</v>
          </cell>
          <cell r="AV19">
            <v>1416293466</v>
          </cell>
          <cell r="AW19">
            <v>1415808466</v>
          </cell>
          <cell r="AX19">
            <v>0.99965755684704971</v>
          </cell>
          <cell r="AY19">
            <v>278798119</v>
          </cell>
          <cell r="AZ19">
            <v>0.19691796291321231</v>
          </cell>
          <cell r="BA19">
            <v>1137010347</v>
          </cell>
          <cell r="BB19">
            <v>1137010347</v>
          </cell>
          <cell r="BC19">
            <v>594258833</v>
          </cell>
          <cell r="BD19">
            <v>0.52265032993582772</v>
          </cell>
          <cell r="BE19">
            <v>2315515281</v>
          </cell>
          <cell r="BF19">
            <v>2300276179</v>
          </cell>
          <cell r="BG19">
            <v>0.99341869944670858</v>
          </cell>
          <cell r="BH19">
            <v>381136948</v>
          </cell>
          <cell r="BI19">
            <v>0.16569182060812013</v>
          </cell>
          <cell r="BJ19">
            <v>1919139231</v>
          </cell>
          <cell r="BK19">
            <v>1919139231</v>
          </cell>
          <cell r="BL19"/>
          <cell r="BM19"/>
          <cell r="BN19">
            <v>1743667665</v>
          </cell>
          <cell r="BO19">
            <v>1614026650</v>
          </cell>
          <cell r="BP19">
            <v>0.92565038762704821</v>
          </cell>
          <cell r="BQ19">
            <v>1595632045</v>
          </cell>
          <cell r="BR19">
            <v>0.98860328297553202</v>
          </cell>
          <cell r="BS19">
            <v>1919139231</v>
          </cell>
          <cell r="BT19">
            <v>7110924056</v>
          </cell>
          <cell r="BU19">
            <v>6824023656</v>
          </cell>
          <cell r="BV19">
            <v>0.95965356995228746</v>
          </cell>
          <cell r="BW19"/>
          <cell r="BX19"/>
          <cell r="BY19"/>
          <cell r="BZ19" t="str">
            <v/>
          </cell>
          <cell r="CA19"/>
        </row>
        <row r="20">
          <cell r="B20" t="str">
            <v>SACT 1.3.3</v>
          </cell>
          <cell r="C20" t="str">
            <v>1.3.3</v>
          </cell>
          <cell r="D20" t="str">
            <v xml:space="preserve">Ejecución de acciones de manejo en Humedales </v>
          </cell>
          <cell r="E20" t="str">
            <v>Número de ha de humedales con acciones de manejo</v>
          </cell>
          <cell r="F20" t="str">
            <v>Número</v>
          </cell>
          <cell r="G20">
            <v>200</v>
          </cell>
          <cell r="H20">
            <v>450</v>
          </cell>
          <cell r="I20">
            <v>450</v>
          </cell>
          <cell r="J20">
            <v>450</v>
          </cell>
          <cell r="K20">
            <v>0</v>
          </cell>
          <cell r="L20">
            <v>619</v>
          </cell>
          <cell r="M20">
            <v>627.9</v>
          </cell>
          <cell r="N20">
            <v>50</v>
          </cell>
          <cell r="O20">
            <v>200</v>
          </cell>
          <cell r="P20">
            <v>0</v>
          </cell>
          <cell r="Q20">
            <v>0</v>
          </cell>
          <cell r="R20">
            <v>0</v>
          </cell>
          <cell r="S20">
            <v>1</v>
          </cell>
          <cell r="T20">
            <v>1</v>
          </cell>
          <cell r="U20">
            <v>0.1111111111111111</v>
          </cell>
          <cell r="V20" t="str">
            <v xml:space="preserve">Se logró la firma de 3 convenios con los municipios de Yondó (040-COV2010-202 , 120 Ha), Nechí (040-COV2010-209 , 100 Ha) y Puerto Berrío (040-COV2010-212 , 100 Ha); mediante los cuales se realizarán acciones en manejo de humedales; estas intervenciones buscan impactar los espejos de agua con remoción de material que obstruye el cause; restaurar las coberturas cercanas a los humedales y desarrollar procesos de participación y apropiación social con las comunidades que residen cerca a estos ecosistemas. Debido a las dificultades administrativas el inicio de estos convenios presentó retrasos, por lo que se requirió ampliar el plazo de ejecución mediante Otrosí, lo cual permitirá ejecutar todas las actividades en el primer trimestre del 2021, en el tiempo de ejecución de la vigencia 2020, se llevó a cabo la contratación del personal necesario para cumplir con los objetos propuestos.  
 </v>
          </cell>
          <cell r="W20" t="str">
            <v>Esta subactividad en el marco del Plan de Acción 2020-2023, tiene como fin la ejecución de acciones de manejo en 1.550 hectáreas, para la vigencia 2021 se cumplió con la meta fijada de 460 hectáreas y se adelantaron acciones en 243 adicionales (involucra a 120 Guardaboques, 45 veredas, 4 municipios y 1.200 hectáreas de ecosistemas estratégicos de humedales.</v>
          </cell>
          <cell r="X20" t="str">
            <v>El proyecto Bosques con Alas contribuyó de manera sustancial al logro de las metas corporativas establecidas en el Plan de Acción, para la intervención de ecosistemas estratégicos como humedales, al intervenir un total de 432,6 ha. 
El convenio con la Fundación Natura para desarrollar parte de los alcances del macroproyecto GEG Magdalena Cauca Vive permitió la formulación de los planes de manejo de los DRMI Ciénaga Chiqueros y Ciénaga Barbacoas, además de realizar acciones de restauración en 195,3 ha en áreas de influencia directa en áreas colindantes con la Ciénaga Barbacoas
Los soportes técnicos del avance en la meta quedaron consignados en los informes técnicos 120-IT2212-20584 y 120-IT2212-20630 del 30 de diciembre de 2022.</v>
          </cell>
          <cell r="Y20" t="str">
            <v xml:space="preserve">Se avanza en la formulación del Plan de Manejo del DRMI Ciénaga Corrales El Ocho, figura de conservación con unas 300 ha de espejos de humedales, mediante el Convenio 040-COV2212-145, en el marco del cual se recibió en el tercer trimestre el informe diagnóstico. 									</v>
          </cell>
          <cell r="Z20"/>
          <cell r="AA20" t="str">
            <v>contract</v>
          </cell>
          <cell r="AB20" t="str">
            <v>No aplica</v>
          </cell>
          <cell r="AC20"/>
          <cell r="AD20"/>
          <cell r="AE20"/>
          <cell r="AF20"/>
          <cell r="AG20"/>
          <cell r="AH20"/>
          <cell r="AI20">
            <v>1550</v>
          </cell>
          <cell r="AJ20">
            <v>1496.9</v>
          </cell>
          <cell r="AK20">
            <v>0.96574193548387099</v>
          </cell>
          <cell r="AL20"/>
          <cell r="AM20">
            <v>448937947</v>
          </cell>
          <cell r="AN20">
            <v>391538640</v>
          </cell>
          <cell r="AO20">
            <v>0.87214422976812878</v>
          </cell>
          <cell r="AP20">
            <v>79963220</v>
          </cell>
          <cell r="AQ20">
            <v>0.20422817017497941</v>
          </cell>
          <cell r="AR20">
            <v>311575420</v>
          </cell>
          <cell r="AS20">
            <v>311575420</v>
          </cell>
          <cell r="AT20">
            <v>188849414</v>
          </cell>
          <cell r="AU20">
            <v>0.60611139993007146</v>
          </cell>
          <cell r="AV20">
            <v>2985050497</v>
          </cell>
          <cell r="AW20">
            <v>2509818412</v>
          </cell>
          <cell r="AX20">
            <v>0.84079596459838379</v>
          </cell>
          <cell r="AY20">
            <v>1139691517</v>
          </cell>
          <cell r="AZ20">
            <v>0.45409321708330824</v>
          </cell>
          <cell r="BA20">
            <v>1370126895</v>
          </cell>
          <cell r="BB20">
            <v>1370126895</v>
          </cell>
          <cell r="BC20">
            <v>1321121307</v>
          </cell>
          <cell r="BD20">
            <v>0.96423281071349232</v>
          </cell>
          <cell r="BE20">
            <v>597667420</v>
          </cell>
          <cell r="BF20">
            <v>183878952</v>
          </cell>
          <cell r="BG20">
            <v>0.30766099313226741</v>
          </cell>
          <cell r="BH20">
            <v>108878952</v>
          </cell>
          <cell r="BI20">
            <v>0.59212297446637607</v>
          </cell>
          <cell r="BJ20">
            <v>75000000</v>
          </cell>
          <cell r="BK20">
            <v>75000000</v>
          </cell>
          <cell r="BL20"/>
          <cell r="BM20"/>
          <cell r="BN20">
            <v>922425887</v>
          </cell>
          <cell r="BO20">
            <v>867452006</v>
          </cell>
          <cell r="BP20">
            <v>0.94040292908648604</v>
          </cell>
          <cell r="BQ20">
            <v>377151422</v>
          </cell>
          <cell r="BR20">
            <v>0.43478073644572329</v>
          </cell>
          <cell r="BS20">
            <v>75000000</v>
          </cell>
          <cell r="BT20">
            <v>4954081751</v>
          </cell>
          <cell r="BU20">
            <v>3952688010</v>
          </cell>
          <cell r="BV20">
            <v>0.79786491395749271</v>
          </cell>
          <cell r="BW20"/>
          <cell r="BX20"/>
          <cell r="BY20"/>
          <cell r="BZ20" t="str">
            <v>RET 2: Proteger el agua como derecho y medio de vida, en el marco de la planeación integral de las cuencas hidrográficas</v>
          </cell>
          <cell r="CA20"/>
        </row>
        <row r="21">
          <cell r="B21" t="str">
            <v>SACT 1.3.4</v>
          </cell>
          <cell r="C21" t="str">
            <v>1.3.4</v>
          </cell>
          <cell r="D21" t="str">
            <v>Adopción de áreas bajo sistemas sostenibles de conservación (restauración, sistemas agroforestales y manejo forestal sostenible)</v>
          </cell>
          <cell r="E21" t="str">
            <v>Número de ha en otras estrategias de conservación en la jurisdicción adoptadas en la vigencia del PGAR
Notas:
PND 2018-2022:
* Áreas bajo sistemas sostenibles de conservación (restauración*, sistemas agroforestales, manejo forestal sostenible)
* % de ecosistemas o unidades de Análisis ecosistémicas no representados o subrepresentados incluidos en el SINAP en el cuatrienio</v>
          </cell>
          <cell r="F21" t="str">
            <v>Número</v>
          </cell>
          <cell r="G21">
            <v>10000</v>
          </cell>
          <cell r="H21">
            <v>22500</v>
          </cell>
          <cell r="I21">
            <v>35000</v>
          </cell>
          <cell r="J21">
            <v>50000</v>
          </cell>
          <cell r="K21">
            <v>9522</v>
          </cell>
          <cell r="L21">
            <v>164565</v>
          </cell>
          <cell r="M21">
            <v>172724.33</v>
          </cell>
          <cell r="N21">
            <v>172724.33</v>
          </cell>
          <cell r="O21">
            <v>478</v>
          </cell>
          <cell r="P21">
            <v>0</v>
          </cell>
          <cell r="Q21">
            <v>0</v>
          </cell>
          <cell r="R21">
            <v>0.95220000000000005</v>
          </cell>
          <cell r="S21">
            <v>1</v>
          </cell>
          <cell r="T21">
            <v>1</v>
          </cell>
          <cell r="U21">
            <v>1</v>
          </cell>
          <cell r="V21" t="str">
            <v xml:space="preserve">Las 360 ha. que aportan al cumplimiento de la meta corresponden a declaradas como Reserva Nacional de la Sociedad Civil El Globo, la cual se encuentra ubicada en municipio de Támesis, con una extensión de 360,4508 hectáreas, ubicada en los cerros tutelares las tetas de doña “Quiteria” 
Se firmó un Acuerdo protocolario entre Corantioquia y EPM, el cual tiene meta de 9.162 has, destinadas a conservación por iniciativas privadas.  
Además, se firmaron convenios para apoyar la consolidación de la fase de avance de los SILAP: 
Campamento (040-COV2009-103), Bello (040-COV2009-85), Buriticá (040-COV2009-135), Sopetrán (040-COV2010-213).Los productos de estos SILAPs, los cuales se lograrán concretar en la vigencia 2021. </v>
          </cell>
          <cell r="W21" t="str">
            <v xml:space="preserve">Esta subactividad en el marco del Plan de Acción 2020-2023, tiene como fin la Adopción de áreas bajo sistemas sostenibles de conservación (restauración, sistemas agroforestales y manejo forestal sostenible) en 50.000 hectáreas, para la vigencia 2021 tiene como meta las 22.500 hectáreas acumuladas, que tienen como línea base 9.700 adoptadas en el año 2020, en el año 2021 se alcanzaron 164.565 hectáreas acumuladas (1.883 Hectareas declaradas como RNSC;  8.1200hectareas declaradas como Sistemas locales de areas protegidas, 145.400 hectareas declaradas como corredores de conservacion inscritas en la plataforma REAA - Corredor biológico del manatí)  
 </v>
          </cell>
          <cell r="X21" t="str">
            <v xml:space="preserve">En el cuarto trimestre de año 2022, se adoptaron 7755,8 para el SILAP  del municipio de Sabanalarga, mediante acuerdo Municipal 016 del 30 de noviembre de 2022.  Así mismo mediante acuerdo N° 13 del 27 de noviembre del 2022, el concejo del municipio del Municipio de Jardín adopta dentro del SILAP 403,53 hectáreas,  lo que determina un total  de 8159,33 hectáreas para el año 2022. </v>
          </cell>
          <cell r="Y21" t="str">
            <v xml:space="preserve">Se avanza en la ejecución de los Convenios: 040-COV2208-35 Municipio de Barbosa,   040-COV2208-26 Municipio de Yarumal, 040-COV2210-84 Municipio de San Pedro de los Milagros, para formulación de Sistema Local de Areas Protegidas en estos municipios y se suscribio convenio con los municipio de Salgar (040-COV2306-84), Sopetran (040-COV2306-105) y Caracoli (040-COV2304-9) para la formulación de Sistemas Locales de Áreas Protegidas.			</v>
          </cell>
          <cell r="Z21"/>
          <cell r="AA21" t="str">
            <v>contract</v>
          </cell>
          <cell r="AB21" t="str">
            <v>No aplica</v>
          </cell>
          <cell r="AC21"/>
          <cell r="AD21"/>
          <cell r="AE21"/>
          <cell r="AF21"/>
          <cell r="AG21"/>
          <cell r="AH21"/>
          <cell r="AI21">
            <v>50000</v>
          </cell>
          <cell r="AJ21">
            <v>172724.33</v>
          </cell>
          <cell r="AK21">
            <v>1</v>
          </cell>
          <cell r="AL21"/>
          <cell r="AM21">
            <v>373646328</v>
          </cell>
          <cell r="AN21">
            <v>368681594</v>
          </cell>
          <cell r="AO21">
            <v>0.98671274510691831</v>
          </cell>
          <cell r="AP21">
            <v>67637000</v>
          </cell>
          <cell r="AQ21">
            <v>0.1834564054749096</v>
          </cell>
          <cell r="AR21">
            <v>301044594</v>
          </cell>
          <cell r="AS21">
            <v>301044594</v>
          </cell>
          <cell r="AT21">
            <v>196047784</v>
          </cell>
          <cell r="AU21">
            <v>0.65122506069648933</v>
          </cell>
          <cell r="AV21">
            <v>586250000</v>
          </cell>
          <cell r="AW21">
            <v>465508574</v>
          </cell>
          <cell r="AX21">
            <v>0.79404447590618332</v>
          </cell>
          <cell r="AY21">
            <v>104018932</v>
          </cell>
          <cell r="AZ21">
            <v>0.22345223656396068</v>
          </cell>
          <cell r="BA21">
            <v>361489642</v>
          </cell>
          <cell r="BB21">
            <v>361489642</v>
          </cell>
          <cell r="BC21">
            <v>215989277</v>
          </cell>
          <cell r="BD21">
            <v>0.59749783093370068</v>
          </cell>
          <cell r="BE21">
            <v>1500867420</v>
          </cell>
          <cell r="BF21">
            <v>983977566</v>
          </cell>
          <cell r="BG21">
            <v>0.65560592020846187</v>
          </cell>
          <cell r="BH21">
            <v>187816195</v>
          </cell>
          <cell r="BI21">
            <v>0.19087446857502846</v>
          </cell>
          <cell r="BJ21">
            <v>796161371</v>
          </cell>
          <cell r="BK21">
            <v>796161371</v>
          </cell>
          <cell r="BL21"/>
          <cell r="BM21"/>
          <cell r="BN21">
            <v>1378281298</v>
          </cell>
          <cell r="BO21">
            <v>1121362055</v>
          </cell>
          <cell r="BP21">
            <v>0.8135944793179658</v>
          </cell>
          <cell r="BQ21">
            <v>359061663</v>
          </cell>
          <cell r="BR21">
            <v>0.32020136707764735</v>
          </cell>
          <cell r="BS21">
            <v>796161371</v>
          </cell>
          <cell r="BT21">
            <v>3839045046</v>
          </cell>
          <cell r="BU21">
            <v>2939529789</v>
          </cell>
          <cell r="BV21">
            <v>0.76569296629190942</v>
          </cell>
          <cell r="BW21"/>
          <cell r="BX21"/>
          <cell r="BY21"/>
          <cell r="BZ21" t="str">
            <v>RET 1: Aumentar la superficie de áreas protegidas y de otras estrategias de conservación en la jurisdicción</v>
          </cell>
          <cell r="CA21"/>
        </row>
        <row r="22">
          <cell r="B22" t="str">
            <v>SACT 1.3.5</v>
          </cell>
          <cell r="C22" t="str">
            <v>1.3.5</v>
          </cell>
          <cell r="D22" t="str">
            <v>Implementación de pagos por servicio ambientales (PSA)</v>
          </cell>
          <cell r="E22" t="str">
            <v>Número de ha bajo esquemas de pagos por servicios ambientales (PSA) e incentivos a la conservación.
Nota:
PND 2018-2022:
Áreas bajo esquemas de Pagos por Servicios Ambientales (PSA) e incentivos a la conservación</v>
          </cell>
          <cell r="F22" t="str">
            <v>Número</v>
          </cell>
          <cell r="G22">
            <v>1500</v>
          </cell>
          <cell r="H22">
            <v>1500</v>
          </cell>
          <cell r="I22">
            <v>1500</v>
          </cell>
          <cell r="J22">
            <v>1500</v>
          </cell>
          <cell r="K22">
            <v>21176.69</v>
          </cell>
          <cell r="L22">
            <v>24040.5</v>
          </cell>
          <cell r="M22">
            <v>3932.2</v>
          </cell>
          <cell r="N22">
            <v>17759</v>
          </cell>
          <cell r="O22">
            <v>0</v>
          </cell>
          <cell r="P22">
            <v>0</v>
          </cell>
          <cell r="Q22">
            <v>0</v>
          </cell>
          <cell r="R22">
            <v>1</v>
          </cell>
          <cell r="S22">
            <v>1</v>
          </cell>
          <cell r="T22">
            <v>1</v>
          </cell>
          <cell r="U22">
            <v>1</v>
          </cell>
          <cell r="V22" t="str">
            <v xml:space="preserve">Se implementó acciones de conservación de ecosistemas estratégicos mediante el Pago por Servicios Ambientales en el Parque Natural Regional Corredor de las Alegrías (PNRCA), en el Distrito de Manejo Integrado (DMI) de los Recursos Naturales Renovables Cuchilla Jardín - Támesis y en las cuencas de Río Grande - Río Chico,  concretamente en los municipios de Anzá, Caicedo, Santa fe de Antioquia, Jardín, Belmira y Entrerríos, en los cuales se entregó el incentivo a 151 usuarios beneficiarios. Con este proyecto se logró conservar 1.387,47 ha para el 2020. 
Suscripción de 4 convenios interinstitucionales entre la Gobernación de Antioquia – Secretaría de Medio Ambiente, Corantioquia, la Corporación para el Manejo Sostenible de los Bosques – MASBOSQUES y la vinculación de 35 municipios: Amalfi, Andes, Angostura, Anorí, Anzá, Belmira, Betulia, Briceño, Caicedo, Campamento, Caracolí, Ciudad Bolívar, Concordia, Ebéjico, El Bagre, Gómez Plata, Guadalupe, Hispania, Jardín, Jericó, Liborina, Montebello, Olaya, Puerto Nare, Remedios, Sabanalarga, Salgar, San Andrés de Cuerquia, San Jerónimo, Santa Fe de Antioquia, Segovia, Sopetrán, Vegachí, Yolombó, Yondó, distribuidos en cuatro Territoriales de Corantioquia, se lograron conservar 19.789,19 hectáreas, beneficiando a 1,444 familias; lo que ha elevado el cumplimiento de la meta anual de 1.500 hectáreas protegidas bajo la implementación de Pago por Servicios Ambientales a un total de 21.176,69 hectáreas.  </v>
          </cell>
          <cell r="W22" t="str">
            <v>El proceso de PSA propio de la Corporación se viene ejecutando, en los cuales, el contrato de caracterizaciones con Aitec tiene un buen avance, además, se están generando los convenios con Juntas de Acción para el pago en especie a los beneficiarios, hasta el momento se han generado los siguientes procesos:
040-COV2110-130
040-COV2110-128
040-COV2110-129
040-COV2110-127
040-COV211-159
040-COV2111-166
Con estos convenios se aportara se harán 22 hogares ecológicos y se hará una siembra de 22.372 que equivalen a un área conservada de 30,2 hectáreas, árboles que contribuyen a la meta de restauración y como aporte de la Corporación al pago en especie por los incentivos a la conservación.
Con el Programa Familia por la Vida, se vienen haciendo pagos desde el mes de abril de 2021 a 136 usuarios, con este programa se han conservado a la fecha 1266,39 hectáreas.
mediante el convenio que se tienen implementado con la Gobernación de Antioquia y los municipios, se lograron conservar 20.658.5 hectáreas, beneficiando a 2.157 familias; lo que ha elevado el cumplimiento de la meta anual de 1.500 hectáreas protegidas bajo la implementación de Pago por Servicios Ambientales a un total de 24.040,5 hectáreas.</v>
          </cell>
          <cell r="X22" t="str">
            <v>Durante el año 2021, se suscribio contrato para caracterizar 150 ususrios en el Esquema Familias Por la Vida. Este esquema, se implemento en el año 2022, logrando hacer al pago y conservando 3932,2 ha
En el contrato 110-CNT2205-100, se avanza en la caracterización de los predios postulados a ser beneficiarios del esquema PSA para el próximo año,  se tiene una caracterización del 100% de los predios y se espera consolidar el valor del costo de oportunidad para los ecosistemas estratégicos intervenido, con el consultor IOMORES Ingeniería. Con este Esquema se proyecta la conservación de 4100 ha
Se firma en el mes de agosto con la Gobernación de Antioquia y 43 municipios de la jurisdicción de Corantioquia, el convenio 040-COV2208-25, con el cual, se continúa beneficiando con el incentivo PSA a 1972 familias y la conservación de 17759 ha</v>
          </cell>
          <cell r="Y22" t="str">
            <v>Se celebró el convenio 040-COV2304-11, con la gobernación de Antioquia, EPM, La Corporación Masbosques y 42 municipios de la jurisdicción de Corantioquia, en el cual se busca beneficiar 1958 familias con Pagos por Servicios Ambientales, hasta el momento, el proceso se encuentra en la caracterización de los predios; por lo cual no se tiene una estimación exacta de las Ha a conservar.</v>
          </cell>
          <cell r="Z22"/>
          <cell r="AA22" t="str">
            <v>contract</v>
          </cell>
          <cell r="AB22" t="str">
            <v>No aplica</v>
          </cell>
          <cell r="AC22"/>
          <cell r="AD22"/>
          <cell r="AE22"/>
          <cell r="AF22"/>
          <cell r="AG22"/>
          <cell r="AH22"/>
          <cell r="AI22">
            <v>6000</v>
          </cell>
          <cell r="AJ22">
            <v>16727.0975</v>
          </cell>
          <cell r="AK22">
            <v>1</v>
          </cell>
          <cell r="AL22"/>
          <cell r="AM22">
            <v>1000867345</v>
          </cell>
          <cell r="AN22">
            <v>862935379</v>
          </cell>
          <cell r="AO22">
            <v>0.86218756492649884</v>
          </cell>
          <cell r="AP22">
            <v>742463118</v>
          </cell>
          <cell r="AQ22">
            <v>0.86039248832327686</v>
          </cell>
          <cell r="AR22">
            <v>123143363</v>
          </cell>
          <cell r="AS22">
            <v>106882306</v>
          </cell>
          <cell r="AT22">
            <v>98289166</v>
          </cell>
          <cell r="AU22">
            <v>0.91960184691374458</v>
          </cell>
          <cell r="AV22">
            <v>1673792313</v>
          </cell>
          <cell r="AW22">
            <v>1359350798</v>
          </cell>
          <cell r="AX22">
            <v>0.81213827273682793</v>
          </cell>
          <cell r="AY22">
            <v>1121423621</v>
          </cell>
          <cell r="AZ22">
            <v>0.82496999497844115</v>
          </cell>
          <cell r="BA22">
            <v>237927177</v>
          </cell>
          <cell r="BB22">
            <v>237927177</v>
          </cell>
          <cell r="BC22">
            <v>205117533</v>
          </cell>
          <cell r="BD22">
            <v>0.86210215909887422</v>
          </cell>
          <cell r="BE22">
            <v>1923530568</v>
          </cell>
          <cell r="BF22">
            <v>1905025256</v>
          </cell>
          <cell r="BG22">
            <v>0.99037950718961487</v>
          </cell>
          <cell r="BH22">
            <v>1197213615</v>
          </cell>
          <cell r="BI22">
            <v>0.6284502587192996</v>
          </cell>
          <cell r="BJ22">
            <v>707811641</v>
          </cell>
          <cell r="BK22">
            <v>707811641</v>
          </cell>
          <cell r="BL22"/>
          <cell r="BM22"/>
          <cell r="BN22">
            <v>312834651</v>
          </cell>
          <cell r="BO22">
            <v>257336271</v>
          </cell>
          <cell r="BP22">
            <v>0.82259516385862252</v>
          </cell>
          <cell r="BQ22">
            <v>257336271</v>
          </cell>
          <cell r="BR22">
            <v>1</v>
          </cell>
          <cell r="BS22">
            <v>706246887</v>
          </cell>
          <cell r="BT22">
            <v>4911024877</v>
          </cell>
          <cell r="BU22">
            <v>4384647704</v>
          </cell>
          <cell r="BV22">
            <v>0.8928172456496396</v>
          </cell>
          <cell r="BW22"/>
          <cell r="BX22"/>
          <cell r="BY22"/>
          <cell r="BZ22" t="str">
            <v/>
          </cell>
          <cell r="CA22"/>
        </row>
        <row r="23">
          <cell r="B23" t="str">
            <v>SACT 1.3.6</v>
          </cell>
          <cell r="C23" t="str">
            <v>1.3.6</v>
          </cell>
          <cell r="D23" t="str">
            <v>Implementación de acciones de restauración, rehabilitación y reforestación áreas bajo sistemas sostenibles de conservación (otras estrategias de conservación)</v>
          </cell>
          <cell r="E23" t="str">
            <v>% de áreas de ecosistemas en restauración, rehabilitación y reforestación</v>
          </cell>
          <cell r="F23" t="str">
            <v>Porcentaje</v>
          </cell>
          <cell r="G23">
            <v>0.75</v>
          </cell>
          <cell r="H23">
            <v>0.78</v>
          </cell>
          <cell r="I23">
            <v>0.8</v>
          </cell>
          <cell r="J23">
            <v>0.85</v>
          </cell>
          <cell r="K23">
            <v>0.75</v>
          </cell>
          <cell r="L23">
            <v>1</v>
          </cell>
          <cell r="M23">
            <v>1</v>
          </cell>
          <cell r="N23">
            <v>1</v>
          </cell>
          <cell r="O23">
            <v>0</v>
          </cell>
          <cell r="P23">
            <v>0</v>
          </cell>
          <cell r="Q23">
            <v>0</v>
          </cell>
          <cell r="R23">
            <v>1</v>
          </cell>
          <cell r="S23">
            <v>1</v>
          </cell>
          <cell r="T23">
            <v>1</v>
          </cell>
          <cell r="U23">
            <v>1</v>
          </cell>
          <cell r="V23" t="str">
            <v xml:space="preserve">La meta equivale a 223.5 hectáreas, la línea base inicia en 72% de porcentaje de ecosistemas restaurados para la vigencia 2020 se debe avanzar en un 3%. 
La meta se alcanza por los avances obtenidos en las siguientes estrategias que ha emprendido la corporación para dar cumplimiento a las metas nacionales: 
Sembratón: 139,2 ha. - 204.015 árboles. 
Un árbol por millón:  2,07 ha. - 1.285 árboles 
Portones verdes: 0.68 ha. - 610 árboles.  
Alcanzando un total de 223.5 ha. en procesos de restauración activa. </v>
          </cell>
          <cell r="W23" t="str">
            <v xml:space="preserve">El total acumulado al 27 de diciembre de 2021, en el marco de la estrategia Bio+, diferentes jornadas de siembra a través de las jornadas de sembratón, se adelantó el establecimiento de 2.029.444 árboles que corresponde a 2.137,64 hectáreas, así mismo se logró a través de la estrategia un árbol por millón, generando 11.888 árboles lo que equivale a 15,85 hectáreas. En total se logra la siembra de 2.041.332 árboles en 2.153 hectáreas.	</v>
          </cell>
          <cell r="X23" t="str">
            <v xml:space="preserve">En marco de la estrategia BIO+, se han realizado diferentes jornadas de siembra a través del programa sembratón, adelantando en el año 2022 un establecimiento de 967.906 árboles, lo que equivale a 1.935,80 hectáreas sembradas, lo que contribuye no solo, a la restauración, rehabilitación y reforestación de los ecosistemas, sino también a la desaceleración de la deforestación que se presenta en nuestro territorio.
En cada una de las jornadas desarrollas se ha vinculado diferentes actores de sector académico gremios económicos, los entes gubernamentales de orden nacional, departamental y local, las entidades sin ánimo de lucro, las fuerzas militares, la sociedad civil, los propietarios de predios, los servidores públicos de Corantioquia, entre otros actores interesados por generar conectividades ecosistémicas en el territorio y el mejoramiento de las condiciones ambientales, con esta actividad la corporación continúa logrado contribuir de manera articulada al cumplimiento de la meta de 12.000.000 de árboles establecida para la vigencia 2020-2023
</v>
          </cell>
          <cell r="Y23" t="str">
            <v xml:space="preserve">En marco de la estrategia BIO+, se han realizado diferentes jornadas de siembra a través del programa sembratón, árbol por millón y diferentes estrategias que involucran a la comunidad, para el tercer trimestre del año 2023 se ha adelantado la siembra de 12.688.242 árboles, lo que equivale a  25.817 hectáreas establecidas, bajo estas estrategias la corporación, contribuye no solo, a la restauración, rehabilitación y reforestación de los ecosistemas, sino también a la desaceleración de la deforestación que se presenta en nuestro territorio. 
En cada una de las jornadas desarrollas se ha vinculado diferentes actores de sector académico gremios económicos, los entes gubernamentales de orden nacional, departamental y local, las entidades sin ánimo de lucro, las fuerzas militares, la sociedad civil, los propietarios de predios, los servidores públicos de Corantioquia, entre otros actores interesados por generar conectividades ecosistémicas en el territorio y el mejoramiento de las condiciones ambientales, con esta actividad la corporación supera el cumplimiento de la meta de 12.000.000 de árboles establecida para la vigencia 2020-2023.
Dichas siembras se han realizado específicamente en los municipios de Amagá, Amalfi, Andes, Angelópolis, Angostura, Anorí, Anzá, Armenia, Barbosa, Bello, Balmira, Betania, Betulia, Briceño, Buriticá, Cáceres, Cisneros, Ciudad Bolívar, Concordia, Caicedo, Caldas, Campamento, Caracolí, Caramanta, Carolina del Príncipe, Caucasia, Cisneros, Copacabana, Donmatías, Ebejico, El Bagre, Entrerríos, Envigado, Fredonia, Girardota, Gomez Plata, Guadalupe, Heliconia, Hispania, Itagüí, Ituango, Jardín, Jericó, La Estrella, La Pintada, Liborina, Maceo, Medellín, Nechí, Montebello ,  Olaya, Puerto Berrio, Pueblorrico, Puerto Nare, Remedios, Sabanalarga, Sabaneta, Salgar, San Andrés de Cuerquia, San Jerónimo, San José de la Montaña, Santa Barbara, Santa Fé de Antioquia, San Pedro de los Milagros, Santa Barbara, Santa Rosa de Osos, Segovia, Sopetran, Támesis, Tarazá, Titiribí, Valdivia, Valparaíso, Vegachí, Venecia, Yalí, Yarumal, Yolombó, Yondó y Zaragoza, lo que significa que hemos actuado en el territorio en 80 municipios de la jurisdicción.
</v>
          </cell>
          <cell r="Z23"/>
          <cell r="AA23" t="str">
            <v>contract</v>
          </cell>
          <cell r="AB23" t="str">
            <v>No aplica</v>
          </cell>
          <cell r="AC23"/>
          <cell r="AD23"/>
          <cell r="AE23"/>
          <cell r="AF23"/>
          <cell r="AG23"/>
          <cell r="AH23"/>
          <cell r="AI23">
            <v>0.85</v>
          </cell>
          <cell r="AJ23">
            <v>1</v>
          </cell>
          <cell r="AK23">
            <v>1</v>
          </cell>
          <cell r="AL23"/>
          <cell r="AM23">
            <v>567645228</v>
          </cell>
          <cell r="AN23">
            <v>463976331</v>
          </cell>
          <cell r="AO23">
            <v>0.8173702659929698</v>
          </cell>
          <cell r="AP23">
            <v>83106907</v>
          </cell>
          <cell r="AQ23">
            <v>0.17911885035359704</v>
          </cell>
          <cell r="AR23">
            <v>380869424</v>
          </cell>
          <cell r="AS23">
            <v>380869424</v>
          </cell>
          <cell r="AT23">
            <v>366108984</v>
          </cell>
          <cell r="AU23">
            <v>0.96124540572204087</v>
          </cell>
          <cell r="AV23">
            <v>100000000</v>
          </cell>
          <cell r="AW23">
            <v>100000000</v>
          </cell>
          <cell r="AX23">
            <v>1</v>
          </cell>
          <cell r="AY23">
            <v>10701146</v>
          </cell>
          <cell r="AZ23">
            <v>0.10701146</v>
          </cell>
          <cell r="BA23">
            <v>89298854</v>
          </cell>
          <cell r="BB23">
            <v>89298854</v>
          </cell>
          <cell r="BC23">
            <v>39298854</v>
          </cell>
          <cell r="BD23">
            <v>0.44008240016159672</v>
          </cell>
          <cell r="BE23">
            <v>136000000</v>
          </cell>
          <cell r="BF23">
            <v>134364000</v>
          </cell>
          <cell r="BG23">
            <v>0.98797058823529416</v>
          </cell>
          <cell r="BH23">
            <v>134364000</v>
          </cell>
          <cell r="BI23">
            <v>1</v>
          </cell>
          <cell r="BJ23">
            <v>0</v>
          </cell>
          <cell r="BK23">
            <v>0</v>
          </cell>
          <cell r="BL23"/>
          <cell r="BM23"/>
          <cell r="BN23">
            <v>38000000</v>
          </cell>
          <cell r="BO23">
            <v>28211000</v>
          </cell>
          <cell r="BP23">
            <v>0.74239473684210522</v>
          </cell>
          <cell r="BQ23">
            <v>28211000</v>
          </cell>
          <cell r="BR23">
            <v>1</v>
          </cell>
          <cell r="BS23">
            <v>0</v>
          </cell>
          <cell r="BT23">
            <v>841645228</v>
          </cell>
          <cell r="BU23">
            <v>726551331</v>
          </cell>
          <cell r="BV23">
            <v>0.8632512926218362</v>
          </cell>
          <cell r="BW23"/>
          <cell r="BX23"/>
          <cell r="BY23" t="str">
            <v>% de áreas de ecosistemas en restauración, rehabilitación y reforestación</v>
          </cell>
          <cell r="BZ23" t="str">
            <v/>
          </cell>
          <cell r="CA23"/>
        </row>
        <row r="24">
          <cell r="B24" t="str">
            <v>ACT 1.4</v>
          </cell>
          <cell r="C24" t="str">
            <v>1.4</v>
          </cell>
          <cell r="D24" t="str">
            <v>Realizar control y seguimiento a las áreas protegidas y otras estrategias de conservación</v>
          </cell>
          <cell r="E24"/>
          <cell r="F24" t="str">
            <v>Porcentaje</v>
          </cell>
          <cell r="G24">
            <v>1</v>
          </cell>
          <cell r="H24">
            <v>1</v>
          </cell>
          <cell r="I24">
            <v>1</v>
          </cell>
          <cell r="J24">
            <v>1</v>
          </cell>
          <cell r="K24">
            <v>1</v>
          </cell>
          <cell r="L24">
            <v>0.5</v>
          </cell>
          <cell r="M24">
            <v>0.97809878844361609</v>
          </cell>
          <cell r="N24">
            <v>1</v>
          </cell>
          <cell r="O24">
            <v>0</v>
          </cell>
          <cell r="P24">
            <v>0</v>
          </cell>
          <cell r="Q24">
            <v>0</v>
          </cell>
          <cell r="R24">
            <v>1</v>
          </cell>
          <cell r="S24">
            <v>0.5</v>
          </cell>
          <cell r="T24">
            <v>0.97809878844361609</v>
          </cell>
          <cell r="U24">
            <v>1</v>
          </cell>
          <cell r="V24"/>
          <cell r="W24"/>
          <cell r="X24"/>
          <cell r="Y24"/>
          <cell r="Z24"/>
          <cell r="AA24"/>
          <cell r="AB24"/>
          <cell r="AC24"/>
          <cell r="AD24"/>
          <cell r="AE24"/>
          <cell r="AF24"/>
          <cell r="AG24"/>
          <cell r="AH24"/>
          <cell r="AI24">
            <v>1</v>
          </cell>
          <cell r="AJ24">
            <v>0.86952469711090408</v>
          </cell>
          <cell r="AK24">
            <v>0.93119533527696796</v>
          </cell>
          <cell r="AL24"/>
          <cell r="AM24">
            <v>55165845</v>
          </cell>
          <cell r="AN24">
            <v>4053362</v>
          </cell>
          <cell r="AO24">
            <v>7.3475934248809202E-2</v>
          </cell>
          <cell r="AP24">
            <v>987984</v>
          </cell>
          <cell r="AQ24">
            <v>0.24374432878188526</v>
          </cell>
          <cell r="AR24">
            <v>3065378</v>
          </cell>
          <cell r="AS24">
            <v>3065378</v>
          </cell>
          <cell r="AT24">
            <v>3065378</v>
          </cell>
          <cell r="AU24">
            <v>1</v>
          </cell>
          <cell r="AV24">
            <v>65080000</v>
          </cell>
          <cell r="AW24">
            <v>33348688</v>
          </cell>
          <cell r="AX24">
            <v>0.51242606023355874</v>
          </cell>
          <cell r="AY24">
            <v>29545738</v>
          </cell>
          <cell r="AZ24">
            <v>0.88596402952943754</v>
          </cell>
          <cell r="BA24">
            <v>3802950</v>
          </cell>
          <cell r="BB24">
            <v>3802950</v>
          </cell>
          <cell r="BC24">
            <v>0</v>
          </cell>
          <cell r="BD24">
            <v>0</v>
          </cell>
          <cell r="BE24">
            <v>1768309037</v>
          </cell>
          <cell r="BF24">
            <v>1308416434</v>
          </cell>
          <cell r="BG24">
            <v>0.73992520912508353</v>
          </cell>
          <cell r="BH24">
            <v>89317900</v>
          </cell>
          <cell r="BI24">
            <v>6.8264122705141747E-2</v>
          </cell>
          <cell r="BJ24">
            <v>1219098534</v>
          </cell>
          <cell r="BK24">
            <v>1219098534</v>
          </cell>
          <cell r="BL24"/>
          <cell r="BM24"/>
          <cell r="BN24">
            <v>0</v>
          </cell>
          <cell r="BO24">
            <v>0</v>
          </cell>
          <cell r="BP24">
            <v>0</v>
          </cell>
          <cell r="BQ24">
            <v>0</v>
          </cell>
          <cell r="BR24">
            <v>0</v>
          </cell>
          <cell r="BS24">
            <v>1219098534</v>
          </cell>
          <cell r="BT24">
            <v>1888554882</v>
          </cell>
          <cell r="BU24">
            <v>1345818484</v>
          </cell>
          <cell r="BV24">
            <v>0.71261814884339691</v>
          </cell>
          <cell r="BW24"/>
          <cell r="BX24"/>
          <cell r="BY24"/>
          <cell r="BZ24" t="str">
            <v/>
          </cell>
          <cell r="CA24"/>
        </row>
        <row r="25">
          <cell r="B25" t="str">
            <v>SACT 1.4.1</v>
          </cell>
          <cell r="C25" t="str">
            <v>1.4.1</v>
          </cell>
          <cell r="D25" t="str">
            <v>Realización de control y seguimiento a áreas protegidas</v>
          </cell>
          <cell r="E25" t="str">
            <v>% de áreas protegidas y otras estrategias de conservación con acciones de control y seguimiento.</v>
          </cell>
          <cell r="F25" t="str">
            <v>Porcentaje</v>
          </cell>
          <cell r="G25">
            <v>0.3</v>
          </cell>
          <cell r="H25">
            <v>0.5</v>
          </cell>
          <cell r="I25">
            <v>0.7</v>
          </cell>
          <cell r="J25">
            <v>1</v>
          </cell>
          <cell r="K25">
            <v>1</v>
          </cell>
          <cell r="L25">
            <v>0.72727272727272729</v>
          </cell>
          <cell r="M25">
            <v>0.90909090909090906</v>
          </cell>
          <cell r="N25">
            <v>1</v>
          </cell>
          <cell r="O25">
            <v>0</v>
          </cell>
          <cell r="P25">
            <v>0</v>
          </cell>
          <cell r="Q25">
            <v>0</v>
          </cell>
          <cell r="R25">
            <v>1</v>
          </cell>
          <cell r="S25">
            <v>1</v>
          </cell>
          <cell r="T25">
            <v>1</v>
          </cell>
          <cell r="U25">
            <v>1</v>
          </cell>
          <cell r="V25" t="str">
            <v xml:space="preserve">Se priorizaron actividades de Control y Seguimiento para once (11) áreas protegidas declaradas por parte de la Corporación y las cuales poseen su respectivo Plan de Manejo: DMI cuchilla Jardín Támesis, DMI Divisoria Valle de Aburra Rio Cauca, DMI Sistema de Paramos Altoandinos, DMI Cañón del Rio Alicante, DMI Nubes Trocha Capota, DMI Rio Barroso San Juan, DMI Cerro Plateado Alto San José, RFP Cerro Bravo, RFP Farallones del Citará, PNR Corredor de las Alegrías, 
Zona Ribereña del Rio Cauca 
</v>
          </cell>
          <cell r="W25" t="str">
            <v>Se tiene un cumplimiento de las actividades de seguimiento y monitoreo sobre ocho (8) áreas protegidas de un total de once (11) áreas seleccionadas para el año 2021 (DMI cuchilla Jardín Támesis, DMI Divisoria Valle de Aburra Rio Cauca, DMI Sistema de Paramos Altoandinos, DMI Nubes Trocha Capota, DMI Cerro Plateado Alto San José,  RFP Cerro Bravo, RFP Farallones del Citará y na Ribereña del Rio Cauca)</v>
          </cell>
          <cell r="X25" t="str">
            <v>Para la vigencia del año 2022, se priorizaron actividades de Control y Seguimiento en las once (11) áreas protegidas del indicador para la vigencia del plan de acción 2020-2023, declaradas por parte de la Corporación y las cuales poseen su respectivo Plan de Manejo mediante visitas permanentes al interior de las áreas protegidas de personal calificado bajo la figura de guardabosques contratados con el apoyo de las administraciones municipales, así como con visitas de Control al Territorio y visitas de autoridad ambiental en la modalidad de Control y Seguimiento y visitas mediante verificación de cambios en el uso del suelo de análisis multitemporal de imágenes satelitales;</v>
          </cell>
          <cell r="Y25" t="str">
            <v>Proyección del avance al 100 % al cuarto trimestre de 2023, se realizó el control y seguimiento a todas las áreas del indicador</v>
          </cell>
          <cell r="Z25"/>
          <cell r="AA25" t="str">
            <v>contract</v>
          </cell>
          <cell r="AB25" t="str">
            <v>No aplica</v>
          </cell>
          <cell r="AC25"/>
          <cell r="AD25"/>
          <cell r="AE25"/>
          <cell r="AF25"/>
          <cell r="AG25"/>
          <cell r="AH25"/>
          <cell r="AI25">
            <v>1</v>
          </cell>
          <cell r="AJ25">
            <v>1</v>
          </cell>
          <cell r="AK25">
            <v>1</v>
          </cell>
          <cell r="AL25"/>
          <cell r="AM25">
            <v>0</v>
          </cell>
          <cell r="AN25"/>
          <cell r="AO25">
            <v>0</v>
          </cell>
          <cell r="AP25">
            <v>0</v>
          </cell>
          <cell r="AQ25">
            <v>0</v>
          </cell>
          <cell r="AR25">
            <v>0</v>
          </cell>
          <cell r="AS25">
            <v>0</v>
          </cell>
          <cell r="AT25">
            <v>0</v>
          </cell>
          <cell r="AU25" t="str">
            <v>0%</v>
          </cell>
          <cell r="AV25">
            <v>0</v>
          </cell>
          <cell r="AW25">
            <v>0</v>
          </cell>
          <cell r="AX25">
            <v>0</v>
          </cell>
          <cell r="AY25">
            <v>0</v>
          </cell>
          <cell r="AZ25">
            <v>0</v>
          </cell>
          <cell r="BA25">
            <v>0</v>
          </cell>
          <cell r="BB25">
            <v>0</v>
          </cell>
          <cell r="BC25">
            <v>0</v>
          </cell>
          <cell r="BD25" t="str">
            <v>0%</v>
          </cell>
          <cell r="BE25">
            <v>0</v>
          </cell>
          <cell r="BF25">
            <v>0</v>
          </cell>
          <cell r="BG25">
            <v>0</v>
          </cell>
          <cell r="BH25">
            <v>0</v>
          </cell>
          <cell r="BI25">
            <v>0</v>
          </cell>
          <cell r="BJ25">
            <v>0</v>
          </cell>
          <cell r="BK25">
            <v>0</v>
          </cell>
          <cell r="BL25"/>
          <cell r="BM25"/>
          <cell r="BN25">
            <v>0</v>
          </cell>
          <cell r="BO25">
            <v>0</v>
          </cell>
          <cell r="BP25">
            <v>0</v>
          </cell>
          <cell r="BQ25">
            <v>0</v>
          </cell>
          <cell r="BR25">
            <v>0</v>
          </cell>
          <cell r="BS25">
            <v>0</v>
          </cell>
          <cell r="BT25">
            <v>0</v>
          </cell>
          <cell r="BU25">
            <v>0</v>
          </cell>
          <cell r="BV25">
            <v>0</v>
          </cell>
          <cell r="BW25"/>
          <cell r="BX25"/>
          <cell r="BY25"/>
          <cell r="BZ25" t="str">
            <v/>
          </cell>
          <cell r="CA25"/>
        </row>
        <row r="26">
          <cell r="B26" t="str">
            <v>SACT 1.4.2</v>
          </cell>
          <cell r="C26" t="str">
            <v>1.4.2</v>
          </cell>
          <cell r="D26" t="str">
            <v>Reducción de la deforestación en áreas protegidas y otras estrategias de conservación</v>
          </cell>
          <cell r="E26" t="str">
            <v>Número de ha deforestadas en ecosistemas naturales.
Notas.
PND 2018-2022:
* Reducir la tendencia de crecimiento de la deforestación proyectada por el IDEAM. Línea base, deforestación 2018: 9860 ha</v>
          </cell>
          <cell r="F26" t="str">
            <v>Número</v>
          </cell>
          <cell r="G26">
            <v>9614</v>
          </cell>
          <cell r="H26">
            <v>9367</v>
          </cell>
          <cell r="I26">
            <v>9121</v>
          </cell>
          <cell r="J26">
            <v>8874</v>
          </cell>
          <cell r="K26">
            <v>8895</v>
          </cell>
          <cell r="L26">
            <v>0</v>
          </cell>
          <cell r="M26">
            <v>8721</v>
          </cell>
          <cell r="N26">
            <v>10290</v>
          </cell>
          <cell r="O26">
            <v>0</v>
          </cell>
          <cell r="P26">
            <v>0</v>
          </cell>
          <cell r="Q26">
            <v>0</v>
          </cell>
          <cell r="R26">
            <v>1</v>
          </cell>
          <cell r="S26">
            <v>0</v>
          </cell>
          <cell r="T26">
            <v>0.9561451595219822</v>
          </cell>
          <cell r="U26">
            <v>1</v>
          </cell>
          <cell r="V26" t="str">
            <v>De acuerdo con los reportes del IDEAM para el año 2019 se logró una reducción de la deforestación en el país de 19,2% respecto al año 2018, con un aporte del departamento de Antioquia de 11.601 ha y para la jurisdicción de Corantioquia de 9.003 ha.   
Los datos con los cuales se calcula el indicador provienen de la base de datos aportada por el IDEAM - Sistema de Monitoreo Bosques y Carbono a través de correo electrónico en la cual se discrimina cada uno de los municipios de la jurisdicción de Corantioquia, en total se redujo 611 ha. 
Ojo: como aplico las 611???</v>
          </cell>
          <cell r="W26" t="str">
            <v xml:space="preserve">Este indicador depende del reporte del IDEAM quien a la fecha no ha aportado el reporte de deforestación </v>
          </cell>
          <cell r="X26" t="str">
            <v>Como gestión realizada por la corporación en cuanto a las áreas previamente identificadas como focos de deforestación para la jurisdicción por el IDEAM, se desarrolló metodología de trabajo denominada “Metodología de Control y Seguimiento a la deforestación”, la cual identifica los focos de cambio de coberturas vegetales naturales y emite alertas tempranas de deforestación en áreas superiores o igual a 10 hectáreas, en los municipios a los cuales se encuentra a cargo la entidad; del desarrollo de esta metodología la corporación ha obtenido como resultado para el año 2022, informes radicado de manera mensual, donde se ha permitido identificar municipios con polígonos afectados con área mayor a 10 hectáreas y polígonos cona áreas menores a una (1) hectárea deforestadas, teniendo resultado un total de 8721 hectáreas, principalmente en los municipios ubicados en el Bajo Cauca y Nordeste Antioqueño.
Es importante aclarar que según la metodología esto corresponde a una alerta, la cual deberá ser rectificada mediante recorridos de campo y actuar en el ejercicio de la autoridad ambiental, trabajo en el cual la corporación se encuentra adelantando sus gestiones pertinentes</v>
          </cell>
          <cell r="Y26" t="str">
            <v>De cuerdo al reporte del IDEAM para el año 2022 la cifra de deforestación para el departamento de Antioquia corresponde a 10.290 hectáreas aumentando un 5% en comparación de las cifras del 2021 para el territorio, así mismo, identificó que el municipio con mayor deforestación en el departamento corresponde a Remedios con un total de 1.517 hectáreas de las totales identificadas en Antioquia.
Como gestión realizada por la corporación en cuanto a las áreas previamente identificadas como focos de deforestación para la jurisdicción por el IDEAM, se desarrolló metodología de trabajo denominada “Metodología de Control y Seguimiento a la deforestación”, la cual identifica los focos de cambio de coberturas vegetales naturales y emite alertas tempranas de deforestación en áreas superiores o igual a 10 hectáreas, en los municipios a los cuales se encuentra a cargo la entidad; del desarrollo de esta metodología la corporación ha obtenido como resultado polígonos de deforestación principalmente en los municipios de Amalfi, Anorí, Segovia., Vegachí,  Remedios, Yalí, Yondó, Yolombó, Puerto Berrio, Puerto Nare, Nechí, Zaragoza.
Es importante aclarar que según la metodología esto corresponde a una alerta, la cual deberá ser rectificada mediante recorridos de campo y actuar en el ejercicio de la autoridad ambiental, trabajo en el cual la corporación se encuentra adelantando sus gestiones pertinentes; así mismo, que, si bien la metodología no es la avalada por el IDEAM, para la institución es importante contar con la información en tiempo real y a la mano, para así tomar decisiones en las acciones y el actuar a la situación presentada.</v>
          </cell>
          <cell r="Z26"/>
          <cell r="AA26" t="str">
            <v>contract</v>
          </cell>
          <cell r="AB26" t="str">
            <v>No aplica</v>
          </cell>
          <cell r="AC26"/>
          <cell r="AD26"/>
          <cell r="AE26"/>
          <cell r="AF26"/>
          <cell r="AG26"/>
          <cell r="AH26"/>
          <cell r="AI26">
            <v>8874</v>
          </cell>
          <cell r="AJ26">
            <v>10290</v>
          </cell>
          <cell r="AK26">
            <v>0.86239067055393581</v>
          </cell>
          <cell r="AL26"/>
          <cell r="AM26">
            <v>55165845</v>
          </cell>
          <cell r="AN26">
            <v>4053362</v>
          </cell>
          <cell r="AO26">
            <v>7.3475934248809202E-2</v>
          </cell>
          <cell r="AP26">
            <v>987984</v>
          </cell>
          <cell r="AQ26">
            <v>0.24374432878188526</v>
          </cell>
          <cell r="AR26">
            <v>3065378</v>
          </cell>
          <cell r="AS26">
            <v>3065378</v>
          </cell>
          <cell r="AT26">
            <v>3065378</v>
          </cell>
          <cell r="AU26">
            <v>1</v>
          </cell>
          <cell r="AV26">
            <v>65080000</v>
          </cell>
          <cell r="AW26">
            <v>33348688</v>
          </cell>
          <cell r="AX26">
            <v>0.51242606023355874</v>
          </cell>
          <cell r="AY26">
            <v>29545738</v>
          </cell>
          <cell r="AZ26">
            <v>0.88596402952943754</v>
          </cell>
          <cell r="BA26">
            <v>3802950</v>
          </cell>
          <cell r="BB26">
            <v>3802950</v>
          </cell>
          <cell r="BC26">
            <v>0</v>
          </cell>
          <cell r="BD26">
            <v>0</v>
          </cell>
          <cell r="BE26">
            <v>1768309037</v>
          </cell>
          <cell r="BF26">
            <v>1308416434</v>
          </cell>
          <cell r="BG26">
            <v>0.73992520912508353</v>
          </cell>
          <cell r="BH26">
            <v>89317900</v>
          </cell>
          <cell r="BI26">
            <v>6.8264122705141747E-2</v>
          </cell>
          <cell r="BJ26">
            <v>1219098534</v>
          </cell>
          <cell r="BK26">
            <v>1219098534</v>
          </cell>
          <cell r="BL26"/>
          <cell r="BM26"/>
          <cell r="BN26">
            <v>0</v>
          </cell>
          <cell r="BO26">
            <v>0</v>
          </cell>
          <cell r="BP26">
            <v>0</v>
          </cell>
          <cell r="BQ26">
            <v>0</v>
          </cell>
          <cell r="BR26">
            <v>0</v>
          </cell>
          <cell r="BS26">
            <v>1219098534</v>
          </cell>
          <cell r="BT26">
            <v>1888554882</v>
          </cell>
          <cell r="BU26">
            <v>1345818484</v>
          </cell>
          <cell r="BV26">
            <v>0.71261814884339691</v>
          </cell>
          <cell r="BW26"/>
          <cell r="BX26"/>
          <cell r="BY26"/>
          <cell r="BZ26" t="str">
            <v/>
          </cell>
          <cell r="CA26"/>
        </row>
        <row r="27">
          <cell r="B27" t="str">
            <v>ACT 1.5</v>
          </cell>
          <cell r="C27" t="str">
            <v>1.5</v>
          </cell>
          <cell r="D27" t="str">
            <v>Implementar estrategia educativa y de participación para el reconocimiento y apropiación socio-cultural de las áreas protegidas y ecosistemas estratégicos</v>
          </cell>
          <cell r="E27"/>
          <cell r="F27" t="str">
            <v>Porcentaje</v>
          </cell>
          <cell r="G27">
            <v>1</v>
          </cell>
          <cell r="H27">
            <v>1</v>
          </cell>
          <cell r="I27">
            <v>1</v>
          </cell>
          <cell r="J27">
            <v>1</v>
          </cell>
          <cell r="K27">
            <v>0.96</v>
          </cell>
          <cell r="L27">
            <v>1</v>
          </cell>
          <cell r="M27">
            <v>1</v>
          </cell>
          <cell r="N27">
            <v>0.98294642857142855</v>
          </cell>
          <cell r="O27">
            <v>4.0000000000000036E-2</v>
          </cell>
          <cell r="P27">
            <v>0</v>
          </cell>
          <cell r="Q27">
            <v>0</v>
          </cell>
          <cell r="R27">
            <v>0.96</v>
          </cell>
          <cell r="S27">
            <v>1</v>
          </cell>
          <cell r="T27">
            <v>1</v>
          </cell>
          <cell r="U27">
            <v>0.98294642857142855</v>
          </cell>
          <cell r="V27"/>
          <cell r="W27"/>
          <cell r="X27"/>
          <cell r="Y27"/>
          <cell r="Z27"/>
          <cell r="AA27"/>
          <cell r="AB27"/>
          <cell r="AC27"/>
          <cell r="AD27"/>
          <cell r="AE27"/>
          <cell r="AF27"/>
          <cell r="AG27"/>
          <cell r="AH27"/>
          <cell r="AI27">
            <v>1</v>
          </cell>
          <cell r="AJ27">
            <v>0.99573660714285717</v>
          </cell>
          <cell r="AK27">
            <v>1</v>
          </cell>
          <cell r="AL27"/>
          <cell r="AM27">
            <v>272463893</v>
          </cell>
          <cell r="AN27">
            <v>263152334</v>
          </cell>
          <cell r="AO27">
            <v>0.96582461295155908</v>
          </cell>
          <cell r="AP27">
            <v>139977262</v>
          </cell>
          <cell r="AQ27">
            <v>0.53192483559731607</v>
          </cell>
          <cell r="AR27">
            <v>123175072</v>
          </cell>
          <cell r="AS27">
            <v>123175072</v>
          </cell>
          <cell r="AT27">
            <v>123175072</v>
          </cell>
          <cell r="AU27">
            <v>1</v>
          </cell>
          <cell r="AV27">
            <v>592175712</v>
          </cell>
          <cell r="AW27">
            <v>562804116</v>
          </cell>
          <cell r="AX27">
            <v>0.95040053922373635</v>
          </cell>
          <cell r="AY27">
            <v>269914704</v>
          </cell>
          <cell r="AZ27">
            <v>0.47958907251488547</v>
          </cell>
          <cell r="BA27">
            <v>292889412</v>
          </cell>
          <cell r="BB27">
            <v>292889412</v>
          </cell>
          <cell r="BC27">
            <v>273064671</v>
          </cell>
          <cell r="BD27">
            <v>0.93231322066364075</v>
          </cell>
          <cell r="BE27">
            <v>593000000</v>
          </cell>
          <cell r="BF27">
            <v>592180000</v>
          </cell>
          <cell r="BG27">
            <v>0.9986172006745363</v>
          </cell>
          <cell r="BH27">
            <v>323680000</v>
          </cell>
          <cell r="BI27">
            <v>0.54659056367996217</v>
          </cell>
          <cell r="BJ27">
            <v>268500000</v>
          </cell>
          <cell r="BK27">
            <v>268500000</v>
          </cell>
          <cell r="BL27"/>
          <cell r="BM27"/>
          <cell r="BN27">
            <v>1080695546</v>
          </cell>
          <cell r="BO27">
            <v>1031077889</v>
          </cell>
          <cell r="BP27">
            <v>0.95408729388804203</v>
          </cell>
          <cell r="BQ27">
            <v>350000005</v>
          </cell>
          <cell r="BR27">
            <v>0.33945059702468316</v>
          </cell>
          <cell r="BS27">
            <v>268500000</v>
          </cell>
          <cell r="BT27">
            <v>2538335151</v>
          </cell>
          <cell r="BU27">
            <v>2449214339</v>
          </cell>
          <cell r="BV27">
            <v>0.9648900532441943</v>
          </cell>
          <cell r="BW27"/>
          <cell r="BX27"/>
          <cell r="BY27"/>
          <cell r="BZ27" t="str">
            <v/>
          </cell>
          <cell r="CA27"/>
        </row>
        <row r="28">
          <cell r="B28" t="str">
            <v>SACT 1.5.1</v>
          </cell>
          <cell r="C28" t="str">
            <v>1.5.1</v>
          </cell>
          <cell r="D28" t="str">
            <v>Participación con enfoque diferencial en la formulación e implementación del modelo de administración de las áreas protegidas y otras estrategias de conservación</v>
          </cell>
          <cell r="E28" t="str">
            <v>% de aporte a la construcción e implementación del Modelo de administración de las áreas protegidas y otras estrategias complementarias, con enfoque diferencial</v>
          </cell>
          <cell r="F28" t="str">
            <v>Porcentaje</v>
          </cell>
          <cell r="G28">
            <v>0.25</v>
          </cell>
          <cell r="H28">
            <v>0.5</v>
          </cell>
          <cell r="I28">
            <v>0.75</v>
          </cell>
          <cell r="J28">
            <v>1</v>
          </cell>
          <cell r="K28">
            <v>0.23</v>
          </cell>
          <cell r="L28">
            <v>0.5</v>
          </cell>
          <cell r="M28">
            <v>1</v>
          </cell>
          <cell r="N28">
            <v>0.96589285714285711</v>
          </cell>
          <cell r="O28">
            <v>0.02</v>
          </cell>
          <cell r="P28">
            <v>0</v>
          </cell>
          <cell r="Q28">
            <v>0</v>
          </cell>
          <cell r="R28">
            <v>0.92</v>
          </cell>
          <cell r="S28">
            <v>1</v>
          </cell>
          <cell r="T28">
            <v>1</v>
          </cell>
          <cell r="U28">
            <v>0.96589285714285711</v>
          </cell>
          <cell r="V28" t="str">
            <v>Se desarrollaron las siguientes acciones durante el 2020: 
i. elaboración y análisis de encuestas con autoridades étnicas o sus delegados de 63 comunidades indígenas y 99 consejos comunitarios. ii. La revisión de la información como: normatividad del orden nacional, jurisprudencia, capítulo étnico PGAR 2020-2031, Planes de Vida y Planes de Etnodesarrollo. iii. construcción de espacios concretos de articulación entre los consejos comunitarios y las comunidades indígenas de la jurisdicción de Corantioquia en el marco de los convenios N°040-COV2010-182 y 040-COV2010-214</v>
          </cell>
          <cell r="W28" t="str">
            <v xml:space="preserve">En la vigencia 2021 se realizó la elaboración del marco político y normativo para fortalecer la participación de los pueblos étnicos en la construcción del Modelo de Administración de áreas protegidas y otras estrategias de conservación. De igual forma, se realizó la focalización de actores étnicos y caracterización mediante el diligenciamiento de fichas, el análisis de información y elaboración de cartografía referente a las áreas que son o serán protegidas desde el gobierno propio y que aportan a la conectividad de ecosistemas estratégicos. en el marco de los convenios número 040-COV2010-182 y 040-COV2010-214 se vienen desarrollando acciones de información, capacitación y diálogo a escala local, municipal, zonal o territorial y jurisdiccional para la apropiación de áreas protegidas y la corresponsabilidad en la conservación con comunidades indígenas del pueblo senú, embera chamí y embera eyábida; y con comunidades afrocolombianas. De manera directa, por medio de los grupos internos de Educación Ambiental y Participación, y Areas Protegidas de las Subdirecciones de Participación y Cultura Ambiental y Ecosistemas, respectivamente,  se implementó una estrategia de participación basada en el reconocimiento y apropiación de los planes de manejo de áreas protegidas priorizadas en la jurisdicción de CORANTIOQUIA, y la aplicasción del Modelo de Particiapción con Enfoque Diferencial GOTA, cuya sistematización fue realizada a través del convenio 040-COV2108-62 suscrito entre CORANTIOQUIA y el Instituto de Estudios Regionales INER de la Universidad de Antioquia.
  </v>
          </cell>
          <cell r="X28" t="str">
            <v>Durante el año, se realizaron procesos de apropiación social en cuatro áreas protegidas, (DRMI Alto de Ventanas, DRMI Cacica Noria, Parque Regional Corredor de las Alegrías y la Reserva Forestal Protectora Alto de San Miguel). Este proceso, se realizón con los actores claves de cada una de ellas, representadas en los sectores productivos, los propietarios, las organizaciones socio-ambientales y las administraciones municipales. Este proceso de apropiación social de las áreas protegidas, se hace en el marco del Modelo GOTA "Gobernanza Territorial Ambiental y la Participación Ciudadana". Con este proceso se aporta a los ejercicios de administración de las áreas protegidas a partir de la promoción de la Gobernanza Ambiental y el fortalecimiento de las capacidades de las comunidades y las administraciones municipales en la materia. Los aportes que salen del ejercicio y aportes de los actores, aportan al documento de modelo de administración de las áreas protegidas.</v>
          </cell>
          <cell r="Y28" t="str">
            <v>Durante el año, la implementación del modelo GOTA, abordo el ejercicio de aportes al Modelo de Adminsitración de las Areas protegias. Así se plantearon cinco encuentros con actores claves del territorio (sector publico local, sector educativo, sector productivo, propietarios, comunidades afros, y comunidades indigenas), con estos actores, pertenenciente a las 19 áreas protegidas, se desarrollaron encuentros metodológicos con base en la Gobernanza y la participación para construir propuestas para la administración de las áreas protegidas y otras estrategias de conservación. A la fecha, se han desarrollado todo los encuentros proramados con dichos actores, y solo se queda al pendiente de los resultados de dicha construcción que a la vez, deben compartirse con la Subdirección de Ecosistemas. Estos aportes, vinculan el emfoque de administración y de coorresponsabilidad; además de las gestión territorial que se tiene que hacer desde los diferentes actores que estan en influencia de las áreas protegidas; además se hace un énfasis fuerte en la ponderacion de otras estrategias y acciones de conservación que no estan definidas en la norma, pero que se constituyen en acciones factuales de conservación y preservación que construyen las comunidades y otros actores. Para el avance final, se requiere la sistematización del proceso.</v>
          </cell>
          <cell r="Z28"/>
          <cell r="AA28" t="str">
            <v>contract</v>
          </cell>
          <cell r="AB28" t="str">
            <v>No aplica</v>
          </cell>
          <cell r="AC28"/>
          <cell r="AD28"/>
          <cell r="AE28"/>
          <cell r="AF28"/>
          <cell r="AG28"/>
          <cell r="AH28"/>
          <cell r="AI28">
            <v>1</v>
          </cell>
          <cell r="AJ28">
            <v>1</v>
          </cell>
          <cell r="AK28">
            <v>1</v>
          </cell>
          <cell r="AL28"/>
          <cell r="AM28">
            <v>268263893</v>
          </cell>
          <cell r="AN28">
            <v>263152334</v>
          </cell>
          <cell r="AO28">
            <v>0.9809457808770411</v>
          </cell>
          <cell r="AP28">
            <v>139977262</v>
          </cell>
          <cell r="AQ28">
            <v>0.53192483559731607</v>
          </cell>
          <cell r="AR28">
            <v>123175072</v>
          </cell>
          <cell r="AS28">
            <v>123175072</v>
          </cell>
          <cell r="AT28">
            <v>123175072</v>
          </cell>
          <cell r="AU28">
            <v>1</v>
          </cell>
          <cell r="AV28">
            <v>392521712</v>
          </cell>
          <cell r="AW28">
            <v>392459012</v>
          </cell>
          <cell r="AX28">
            <v>0.9998402636132393</v>
          </cell>
          <cell r="AY28">
            <v>186507733</v>
          </cell>
          <cell r="AZ28">
            <v>0.47522856476028635</v>
          </cell>
          <cell r="BA28">
            <v>205951279</v>
          </cell>
          <cell r="BB28">
            <v>205951279</v>
          </cell>
          <cell r="BC28">
            <v>200000000</v>
          </cell>
          <cell r="BD28">
            <v>0.97110346180467277</v>
          </cell>
          <cell r="BE28">
            <v>393000000</v>
          </cell>
          <cell r="BF28">
            <v>392180000</v>
          </cell>
          <cell r="BG28">
            <v>0.99791348600508911</v>
          </cell>
          <cell r="BH28">
            <v>283680000</v>
          </cell>
          <cell r="BI28">
            <v>0.72334132286195119</v>
          </cell>
          <cell r="BJ28">
            <v>108500000</v>
          </cell>
          <cell r="BK28">
            <v>108500000</v>
          </cell>
          <cell r="BL28"/>
          <cell r="BM28"/>
          <cell r="BN28">
            <v>730695546</v>
          </cell>
          <cell r="BO28">
            <v>682477889</v>
          </cell>
          <cell r="BP28">
            <v>0.93401128929284594</v>
          </cell>
          <cell r="BQ28">
            <v>153266671</v>
          </cell>
          <cell r="BR28">
            <v>0.22457382644963608</v>
          </cell>
          <cell r="BS28">
            <v>108500000</v>
          </cell>
          <cell r="BT28">
            <v>1784481151</v>
          </cell>
          <cell r="BU28">
            <v>1730269235</v>
          </cell>
          <cell r="BV28">
            <v>0.96962034820618848</v>
          </cell>
          <cell r="BW28"/>
          <cell r="BX28"/>
          <cell r="BY28"/>
          <cell r="BZ28" t="str">
            <v/>
          </cell>
          <cell r="CA28"/>
        </row>
        <row r="29">
          <cell r="B29" t="str">
            <v>SACT 1.5.2</v>
          </cell>
          <cell r="C29" t="str">
            <v>1.5.2</v>
          </cell>
          <cell r="D29" t="str">
            <v>Apropiación socio-cultural de las áreas protegidas</v>
          </cell>
          <cell r="E29" t="str">
            <v>% áreas protegidas con estrategia de apropiación socio-cultural</v>
          </cell>
          <cell r="F29" t="str">
            <v>Porcentaje</v>
          </cell>
          <cell r="G29">
            <v>0.25</v>
          </cell>
          <cell r="H29">
            <v>0.5</v>
          </cell>
          <cell r="I29">
            <v>0.75</v>
          </cell>
          <cell r="J29">
            <v>1</v>
          </cell>
          <cell r="K29">
            <v>0.70588235294117652</v>
          </cell>
          <cell r="L29">
            <v>1</v>
          </cell>
          <cell r="M29">
            <v>1</v>
          </cell>
          <cell r="N29">
            <v>1</v>
          </cell>
          <cell r="O29">
            <v>0</v>
          </cell>
          <cell r="P29">
            <v>0</v>
          </cell>
          <cell r="Q29">
            <v>0</v>
          </cell>
          <cell r="R29">
            <v>1</v>
          </cell>
          <cell r="S29">
            <v>1</v>
          </cell>
          <cell r="T29">
            <v>1</v>
          </cell>
          <cell r="U29">
            <v>1</v>
          </cell>
          <cell r="V29" t="str">
            <v>Se incorporó la estrategia de Gestión de la Cultura y la Educación Ambiental, orientada a la apropiación socio-cultural y el fortalecimiento de la capacidad adaptativa del Territorio, en los procesos que adelantó la Subdirección de Ecosistemas para la formulación de planes de manejo.
Alrededor de 40 procesos incorporaron la estrategia de gestión de la Cultura y la educación ambiental para apropiación socio-cultural. Se desarrolló un proceso de diseño, capacitación y validación de un instrumento tipo encuesta orientado a la caracterización de actores en el territorio con los guardabosques y los profesionales supervisores de los 40 convenios.
Se firmó el convenio N°040-COV2010-180 con el resguardo indígena Cristiania mediante el cual se dinamizan procesos de apropiación sociocultural del área protegida RFPR Farallones del Citará, se firmaron dos convenios, uno para comunidades afrocolombianas con la Unión Temporal Afroambiental y otro para comunidades indígenas con la Asociación de Cabildos Indígenas -OIA con los cuales se espera contribuir a la apropiación sociocultural de áreas protegidas que traslapan con sus territorios o que hacen parte integral de sus dinámicas territoriales.
Firma del convenio N°040-COV2010-209 con el municipio de Nechí para la conservación y gestión ambiental corresponsable de los humedales existentes en la jurisdicción de Corantioquia; y del convenio N°040-COV2010-181 con el Municipio de Caldas para ejecutar acciones enmarcadas en los planes de manejo de las áreas de reserva existentes en la jurisdicción de la corporación.</v>
          </cell>
          <cell r="W29" t="str">
            <v xml:space="preserve">Las áreas protegidas declaradas por la Corporación al tercer trimestre de 2021, cuentan con estrategias de apropiación sociocultural basadas en las siguientes herramientas y procesos:
1. Los Guardabosques y la Escuela de Guardabosques de Antioquia que vincula a los actores locales seleccionados y formados como guardabosques para la gestión del conocimiento, la educación, el control y seguimiento y el aporte al modelo de administración de las áreas protegidas.
2. El desarrollo de un proceso de educación propia para el fortalecimiento de capacidades en las autoridades indígenas, líderes y grupos representativos, a través del diseño e implementación de un modelo integral para contribuir a los procesos de restauración, reforestación, recuperación y rehabilitación ecológica en Cristiania y Dojuru, que hace parte de la Reserva Forestal Protectora Regional Farallones del Citará. 
3. Se dió inicio a la sistematización de la participación social y ciudadana en las acciones de actualización de Planes de Manejo Ambiental de tres áreas protegidas: DMI Divisoria Valle De Aburra Rio Cauca, DMI Sistema De Páramos Altoandinos De Noroccidente Medio Antioqueño, DMI Cuchilla Jardín Támesis con actores campesinos, sector productivo, propietarios, organizaciones socioambientales, administraciones municipales, Juntas de Acción Comunal, entre otros, para con ello aportar a la identificación y fortalecimiento de estrategias de apropiación propias según los contextos y realidades del área protegida y la relación con los actores sociales,  mediante convenio 040-COV2108-62 suscrito con el Instituto de Estudios Regionales –INER- de la Universidad de Antioquia.
5. Acompañamiento y fortalecimiento de la formulación participativa de los Planes de Manejo los DRMI Ciénagas Chiqueros y Barbacoas en articulación con la Fundación Natura. Las Estretegias de apropiación social buscan por un lado garantizar la administración efectiva de las áreas protegidas, por otro aumentar los niveles de colaboración y corresponsabilidad de las comunidades y actores locales en la adopción y segimiento a los planes y medidas de manejo, y gestionar los conflictos socioambientales.
6. Se lanzó la convocatoria "Olimpiadas Ambientales Territorios de Vida" que busca reconocer y fortalecer la educación ambiental como herramienta para reconocer y apropiar las áreas protegidas entre las comunidades locales, a la cual se presentaron 25 Instituciones educativas con diferentes propuestas de educación, investigación y divulgación de conocimientos sobre las áreas protegidas de la jurisdicción.
</v>
          </cell>
          <cell r="X29" t="str">
            <v>Se desarrolla el proceso de apropiación social de las áreas protegidas , especificamente en cuatro de ellas; el DRMI Alto ventanas, Parque Regional Corredor de las Alegrías, DRMI Cacica Noria y Reserva Forestal Protectora Alto de San Miguel. El marco de proceso de apropiación social, esta en el Modelo  GOTA y en la estrategia de Educación Ambiental, Territorio como Zona de VIda.</v>
          </cell>
          <cell r="Y29" t="str">
            <v>Durante el año, se han venido desarrollando varias actividades en el proceso e apropiación de las áreas protegidas; el primer de ellos, esta enmarcado en la implementación del Modelo GOTA, para ello se hicieron 52 encuentros en cuatro áreas protegidas (DMIS Cacica Noria y Alto ventanas, RFP Alto de San MIguel y PNR Corredor de las Alegrias), estos ejercicios buscaron que los actores de cada uno de los territorios comprendieran la importancia de las áreas protegidas, sus objetos de conservación, el conocimiento de los plaenes de manejo, y la integracion a los instrumetos de gestión propios, sobre todo las organizaciones sociales e institucionales en los territorio de dichas áreas. Por otro lado, se desarrolló, un ejercicio de apropiación social en las 19 áreas protegidas, articuladas a la ciencias ciudadana, entendida como el procesos de avistamiento de aves. Este ejercicio, promovio el conocimiento de los diferentes actores del territorio y la ffauna propia de las áreas protegidas en la jurisdicción de Corantioquia, dejando un inventario de aves y ententiendo su importanica en los ecosistemas protegidos y la función de las mismas. 
Tambien en el marco de la implementación del Modelo GOTA, se desarrolló un proceso de implementación de los planes de manejo en las mismas cuatro áreas protegidas referenciadas; este consistio en desarrollar cuatro propuestas de educación ambiental definidas en los planes de manejo, tres PRAE (Procesos Ambientales Escolares)  y un PROCEDA (Procesos ciudadanos de Educación Ambiental). Este ejercicio vinculo a los JAV y JAR de las veredas al interior de la Cacica Noria; por otro lado, se vinculo a las instituciones educativas a la construccion de mallas curriculares para incertar el contenido de las áreas protegidas al ejercicio de enseñanza y aprendizaje de todas las escuelas e instituciones educativas elegidas.
Durante el año, la Subdirección de Ecosistemas, desarrolló el proceso de acompañamiento de los guardabosques en las 19 áreas protegidas defiinidas desde Corantioquia, mediante capacitación y sensibilización en temas como importancia de las áreas protegidas, tala y quema de bosque nativo, funciones de los guarbosques, cuidado de los recursos naturales y protección de la fauna, residuos sólidos, cuidado e importancia del páramo, VOC, fauna doméstica y silvestre, siembra de especies forestales nativas en los predios; entre otros temas, dirigidas a estudiantes de instituciones educativas, indígenas, JAC, turistas, mesas ambientales, comunidad en general, Concejo municipal, tecnicos y profesionales ambientales, los cuales se realizaron en 38 municipios con territorios en las AP.</v>
          </cell>
          <cell r="Z29"/>
          <cell r="AA29" t="str">
            <v>contract</v>
          </cell>
          <cell r="AB29" t="str">
            <v>No aplica</v>
          </cell>
          <cell r="AC29"/>
          <cell r="AD29"/>
          <cell r="AE29"/>
          <cell r="AF29"/>
          <cell r="AG29"/>
          <cell r="AH29"/>
          <cell r="AI29">
            <v>1</v>
          </cell>
          <cell r="AJ29">
            <v>1</v>
          </cell>
          <cell r="AK29">
            <v>1</v>
          </cell>
          <cell r="AL29"/>
          <cell r="AM29">
            <v>4200000</v>
          </cell>
          <cell r="AN29"/>
          <cell r="AO29">
            <v>0</v>
          </cell>
          <cell r="AP29">
            <v>0</v>
          </cell>
          <cell r="AQ29">
            <v>0</v>
          </cell>
          <cell r="AR29">
            <v>0</v>
          </cell>
          <cell r="AS29">
            <v>0</v>
          </cell>
          <cell r="AT29">
            <v>0</v>
          </cell>
          <cell r="AU29" t="str">
            <v>0%</v>
          </cell>
          <cell r="AV29">
            <v>199654000</v>
          </cell>
          <cell r="AW29">
            <v>170345104</v>
          </cell>
          <cell r="AX29">
            <v>0.85320155869654501</v>
          </cell>
          <cell r="AY29">
            <v>83406971</v>
          </cell>
          <cell r="AZ29">
            <v>0.48963527005742413</v>
          </cell>
          <cell r="BA29">
            <v>86938133</v>
          </cell>
          <cell r="BB29">
            <v>86938133</v>
          </cell>
          <cell r="BC29">
            <v>73064671</v>
          </cell>
          <cell r="BD29">
            <v>0.84042144084230563</v>
          </cell>
          <cell r="BE29">
            <v>200000000</v>
          </cell>
          <cell r="BF29">
            <v>200000000</v>
          </cell>
          <cell r="BG29">
            <v>1</v>
          </cell>
          <cell r="BH29">
            <v>40000000</v>
          </cell>
          <cell r="BI29">
            <v>0.2</v>
          </cell>
          <cell r="BJ29">
            <v>160000000</v>
          </cell>
          <cell r="BK29">
            <v>160000000</v>
          </cell>
          <cell r="BL29"/>
          <cell r="BM29"/>
          <cell r="BN29">
            <v>350000000</v>
          </cell>
          <cell r="BO29">
            <v>348600000</v>
          </cell>
          <cell r="BP29">
            <v>0.996</v>
          </cell>
          <cell r="BQ29">
            <v>196733334</v>
          </cell>
          <cell r="BR29">
            <v>0.56435265060240969</v>
          </cell>
          <cell r="BS29">
            <v>160000000</v>
          </cell>
          <cell r="BT29">
            <v>753854000</v>
          </cell>
          <cell r="BU29">
            <v>718945104</v>
          </cell>
          <cell r="BV29">
            <v>0.95369276278961179</v>
          </cell>
          <cell r="BW29"/>
          <cell r="BX29"/>
          <cell r="BY29"/>
          <cell r="BZ29" t="str">
            <v/>
          </cell>
          <cell r="CA29"/>
        </row>
        <row r="30">
          <cell r="B30" t="str">
            <v>PROY 2</v>
          </cell>
          <cell r="C30">
            <v>2</v>
          </cell>
          <cell r="D30" t="str">
            <v>Proyecto 2. Conectando ecosistemas naturales</v>
          </cell>
          <cell r="E30"/>
          <cell r="F30" t="str">
            <v>Porcentaje</v>
          </cell>
          <cell r="G30">
            <v>1</v>
          </cell>
          <cell r="H30">
            <v>1</v>
          </cell>
          <cell r="I30">
            <v>1</v>
          </cell>
          <cell r="J30">
            <v>1</v>
          </cell>
          <cell r="K30">
            <v>0.96199999999999997</v>
          </cell>
          <cell r="L30">
            <v>0.91018036864652474</v>
          </cell>
          <cell r="M30">
            <v>0.87868970482361497</v>
          </cell>
          <cell r="N30">
            <v>0.80040213333333343</v>
          </cell>
          <cell r="O30">
            <v>3.8000000000000034E-2</v>
          </cell>
          <cell r="P30">
            <v>2.9939877117825087E-2</v>
          </cell>
          <cell r="Q30">
            <v>9.5016117744352577E-2</v>
          </cell>
          <cell r="R30">
            <v>0.96199999999999997</v>
          </cell>
          <cell r="S30">
            <v>0.91018036864652474</v>
          </cell>
          <cell r="T30">
            <v>0.87868970482361497</v>
          </cell>
          <cell r="U30">
            <v>0.80040213333333343</v>
          </cell>
          <cell r="V30"/>
          <cell r="W30"/>
          <cell r="X30"/>
          <cell r="Y30"/>
          <cell r="Z30"/>
          <cell r="AA30"/>
          <cell r="AB30"/>
          <cell r="AC30"/>
          <cell r="AD30"/>
          <cell r="AE30"/>
          <cell r="AF30"/>
          <cell r="AG30"/>
          <cell r="AH30"/>
          <cell r="AI30">
            <v>1</v>
          </cell>
          <cell r="AJ30">
            <v>0.92855705041641279</v>
          </cell>
          <cell r="AK30">
            <v>0.85589066666666669</v>
          </cell>
          <cell r="AL30"/>
          <cell r="AM30">
            <v>4582859684</v>
          </cell>
          <cell r="AN30">
            <v>3403579723</v>
          </cell>
          <cell r="AO30">
            <v>0.74267596166708205</v>
          </cell>
          <cell r="AP30">
            <v>2259596991</v>
          </cell>
          <cell r="AQ30">
            <v>0.66388836898121339</v>
          </cell>
          <cell r="AR30">
            <v>1143983033.9400001</v>
          </cell>
          <cell r="AS30">
            <v>1143780332.9400001</v>
          </cell>
          <cell r="AT30">
            <v>1088855448.8299999</v>
          </cell>
          <cell r="AU30">
            <v>0.95197951693327343</v>
          </cell>
          <cell r="AV30">
            <v>7481542049</v>
          </cell>
          <cell r="AW30">
            <v>6640836868</v>
          </cell>
          <cell r="AX30">
            <v>0.88762942512468124</v>
          </cell>
          <cell r="AY30">
            <v>4205831935</v>
          </cell>
          <cell r="AZ30">
            <v>0.63332860279500547</v>
          </cell>
          <cell r="BA30">
            <v>2435004933</v>
          </cell>
          <cell r="BB30">
            <v>2435004933</v>
          </cell>
          <cell r="BC30">
            <v>2110189895</v>
          </cell>
          <cell r="BD30">
            <v>0.86660600412015676</v>
          </cell>
          <cell r="BE30">
            <v>12812999997</v>
          </cell>
          <cell r="BF30">
            <v>8068575402</v>
          </cell>
          <cell r="BG30">
            <v>0.62971789619052165</v>
          </cell>
          <cell r="BH30">
            <v>4570158203</v>
          </cell>
          <cell r="BI30">
            <v>0.5664145125132215</v>
          </cell>
          <cell r="BJ30">
            <v>3498417199</v>
          </cell>
          <cell r="BK30">
            <v>3498417199</v>
          </cell>
          <cell r="BL30"/>
          <cell r="BM30"/>
          <cell r="BN30">
            <v>8927711703</v>
          </cell>
          <cell r="BO30">
            <v>7517271390</v>
          </cell>
          <cell r="BP30">
            <v>0.84201547273014576</v>
          </cell>
          <cell r="BQ30">
            <v>4473718276</v>
          </cell>
          <cell r="BR30">
            <v>0.59512528468125458</v>
          </cell>
          <cell r="BS30">
            <v>3453847005.8800001</v>
          </cell>
          <cell r="BT30">
            <v>33805113433</v>
          </cell>
          <cell r="BU30">
            <v>25630263383</v>
          </cell>
          <cell r="BV30">
            <v>0.75817711524020959</v>
          </cell>
          <cell r="BW30"/>
          <cell r="BX30" t="str">
            <v>3202 – Conservación de la biodiversidad y sus servicios ecosistémicos.</v>
          </cell>
          <cell r="BY30"/>
          <cell r="BZ30" t="str">
            <v/>
          </cell>
          <cell r="CA30" t="str">
            <v>15 - Vida de Ecosistemas Terrestres</v>
          </cell>
        </row>
        <row r="31">
          <cell r="B31" t="str">
            <v>ACT 2.1</v>
          </cell>
          <cell r="C31" t="str">
            <v>2.1</v>
          </cell>
          <cell r="D31" t="str">
            <v>Definir conectividades ecosistémicas con enfoque diferencial</v>
          </cell>
          <cell r="E31"/>
          <cell r="F31" t="str">
            <v>Porcentaje</v>
          </cell>
          <cell r="G31">
            <v>1</v>
          </cell>
          <cell r="H31">
            <v>1</v>
          </cell>
          <cell r="I31">
            <v>0</v>
          </cell>
          <cell r="J31">
            <v>0</v>
          </cell>
          <cell r="K31">
            <v>1</v>
          </cell>
          <cell r="L31">
            <v>0.8</v>
          </cell>
          <cell r="M31">
            <v>0</v>
          </cell>
          <cell r="N31">
            <v>0</v>
          </cell>
          <cell r="O31">
            <v>0</v>
          </cell>
          <cell r="P31">
            <v>0</v>
          </cell>
          <cell r="Q31">
            <v>0</v>
          </cell>
          <cell r="R31">
            <v>1</v>
          </cell>
          <cell r="S31">
            <v>0.8</v>
          </cell>
          <cell r="T31">
            <v>0</v>
          </cell>
          <cell r="U31">
            <v>0</v>
          </cell>
          <cell r="V31"/>
          <cell r="W31"/>
          <cell r="X31"/>
          <cell r="Y31"/>
          <cell r="Z31"/>
          <cell r="AA31"/>
          <cell r="AB31"/>
          <cell r="AC31"/>
          <cell r="AD31"/>
          <cell r="AE31"/>
          <cell r="AF31"/>
          <cell r="AG31"/>
          <cell r="AH31"/>
          <cell r="AI31">
            <v>1</v>
          </cell>
          <cell r="AJ31">
            <v>0.45</v>
          </cell>
          <cell r="AK31">
            <v>0.8</v>
          </cell>
          <cell r="AL31"/>
          <cell r="AM31">
            <v>67842225</v>
          </cell>
          <cell r="AN31">
            <v>62107884</v>
          </cell>
          <cell r="AO31">
            <v>0.91547534002606779</v>
          </cell>
          <cell r="AP31">
            <v>62107884</v>
          </cell>
          <cell r="AQ31">
            <v>1</v>
          </cell>
          <cell r="AR31">
            <v>0</v>
          </cell>
          <cell r="AS31">
            <v>0</v>
          </cell>
          <cell r="AT31">
            <v>0</v>
          </cell>
          <cell r="AU31" t="str">
            <v>0%</v>
          </cell>
          <cell r="AV31">
            <v>174059974</v>
          </cell>
          <cell r="AW31">
            <v>157761014</v>
          </cell>
          <cell r="AX31">
            <v>0.90636009172332754</v>
          </cell>
          <cell r="AY31">
            <v>130322576</v>
          </cell>
          <cell r="AZ31">
            <v>0.82607592773205685</v>
          </cell>
          <cell r="BA31">
            <v>27438438</v>
          </cell>
          <cell r="BB31">
            <v>27438438</v>
          </cell>
          <cell r="BC31">
            <v>26866369</v>
          </cell>
          <cell r="BD31">
            <v>0.97915081755018274</v>
          </cell>
          <cell r="BE31">
            <v>79914893</v>
          </cell>
          <cell r="BF31">
            <v>71188821</v>
          </cell>
          <cell r="BG31">
            <v>0.89080793738909214</v>
          </cell>
          <cell r="BH31">
            <v>61735931</v>
          </cell>
          <cell r="BI31">
            <v>0.86721384246551858</v>
          </cell>
          <cell r="BJ31">
            <v>9452890</v>
          </cell>
          <cell r="BK31">
            <v>9452890</v>
          </cell>
          <cell r="BL31"/>
          <cell r="BM31"/>
          <cell r="BN31">
            <v>125520801</v>
          </cell>
          <cell r="BO31">
            <v>115110762</v>
          </cell>
          <cell r="BP31">
            <v>0.91706522809713431</v>
          </cell>
          <cell r="BQ31">
            <v>90874605</v>
          </cell>
          <cell r="BR31">
            <v>0.78945359600694853</v>
          </cell>
          <cell r="BS31">
            <v>9101641.8800000008</v>
          </cell>
          <cell r="BT31">
            <v>447337893</v>
          </cell>
          <cell r="BU31">
            <v>406168481</v>
          </cell>
          <cell r="BV31">
            <v>0.90796797533984008</v>
          </cell>
          <cell r="BW31"/>
          <cell r="BX31"/>
          <cell r="BY31"/>
          <cell r="BZ31" t="str">
            <v/>
          </cell>
          <cell r="CA31"/>
        </row>
        <row r="32">
          <cell r="B32" t="str">
            <v>SACT 2.1.1</v>
          </cell>
          <cell r="C32" t="str">
            <v>2.1.1</v>
          </cell>
          <cell r="D32" t="str">
            <v>Definición de conectividades ecosistémicas con enfoque diferencial</v>
          </cell>
          <cell r="E32" t="str">
            <v>% de formulación del esquema de conectividades ecosistémicas</v>
          </cell>
          <cell r="F32" t="str">
            <v>Porcentaje</v>
          </cell>
          <cell r="G32">
            <v>0.5</v>
          </cell>
          <cell r="H32">
            <v>1</v>
          </cell>
          <cell r="I32">
            <v>0</v>
          </cell>
          <cell r="J32">
            <v>0</v>
          </cell>
          <cell r="K32">
            <v>0.5</v>
          </cell>
          <cell r="L32">
            <v>0.8</v>
          </cell>
          <cell r="M32">
            <v>0</v>
          </cell>
          <cell r="N32">
            <v>0</v>
          </cell>
          <cell r="O32">
            <v>0</v>
          </cell>
          <cell r="P32">
            <v>0</v>
          </cell>
          <cell r="Q32">
            <v>0</v>
          </cell>
          <cell r="R32">
            <v>1</v>
          </cell>
          <cell r="S32">
            <v>0.8</v>
          </cell>
          <cell r="T32">
            <v>0</v>
          </cell>
          <cell r="U32">
            <v>0</v>
          </cell>
          <cell r="V32" t="str">
            <v>El esquema de conectividad ecosistémica, se entregó con la  información cartográfica, mediante una Geodatabase inicial, la cual contiene el esquema de conectividad funcional propuesto, los corredores resultantes tipo raster y polígonos, además de un conjunto de shapefile.
Esta información incluye:  áreas nodo, líneas conectoras, niveles más bajos de resistencia ambiental (1, 2 y 3) para la movilidad de la fauna silvestre, conectores potenciales (vacíos de conectividades), intersecto rutas conectividad con coberturas boscosas del Plan de ordenación forestal, conflicto de felinos en el territorio, con niveles de resistencia de 1, 2 y 3 en las rutas de movilización de especies (ver  actas con radicado 120-ACT2012-4690 y 120-ACT2007-2072.)</v>
          </cell>
          <cell r="W32" t="str">
            <v xml:space="preserve">Esta subactividad en el marco del Plan de Acción 2020-2023, tiene como fin la definición de conectividades ecosistémicas con enfoque diferencial, para la vigencia 2021 tienen como meta el 100% acumulado, el cual tiene como línea base el avance logrado en el 2021 del 50%, reportándose en el año 2021 un cumplimiento del 30% adicional del indicador que se logró con la cartografía del proceso con información corroborada con el modelo departamental, el cual se localiza en el disco J. </v>
          </cell>
          <cell r="X32" t="str">
            <v>Mediante el acta 120-ACT2212-7176 del 30 de diciembre de 2022 se hace entrega del documento final, el cual será publicado en la web corporativa, con el propósito de ampliar esquema de participación en torno al tema y posteriormente gestionar la resolución de adopción.</v>
          </cell>
          <cell r="Y32" t="str">
            <v xml:space="preserve"> En el tercer trimestre del año 2023 se avanzó en la sistematización de las observaciones y la incorporación de las mismas en el documento tencnico y el acto administrativo, teniendose ya el documento formulado.    </v>
          </cell>
          <cell r="Z32"/>
          <cell r="AA32" t="str">
            <v>contract</v>
          </cell>
          <cell r="AB32" t="str">
            <v>No aplica</v>
          </cell>
          <cell r="AC32"/>
          <cell r="AD32"/>
          <cell r="AE32"/>
          <cell r="AF32"/>
          <cell r="AG32"/>
          <cell r="AH32"/>
          <cell r="AI32">
            <v>1</v>
          </cell>
          <cell r="AJ32">
            <v>0.8</v>
          </cell>
          <cell r="AK32">
            <v>0.8</v>
          </cell>
          <cell r="AL32"/>
          <cell r="AM32">
            <v>67842225</v>
          </cell>
          <cell r="AN32">
            <v>62107884</v>
          </cell>
          <cell r="AO32">
            <v>0.91547534002606779</v>
          </cell>
          <cell r="AP32">
            <v>62107884</v>
          </cell>
          <cell r="AQ32">
            <v>1</v>
          </cell>
          <cell r="AR32">
            <v>0</v>
          </cell>
          <cell r="AS32">
            <v>0</v>
          </cell>
          <cell r="AT32">
            <v>0</v>
          </cell>
          <cell r="AU32" t="str">
            <v>0%</v>
          </cell>
          <cell r="AV32">
            <v>174059974</v>
          </cell>
          <cell r="AW32">
            <v>157761014</v>
          </cell>
          <cell r="AX32">
            <v>0.90636009172332754</v>
          </cell>
          <cell r="AY32">
            <v>130322576</v>
          </cell>
          <cell r="AZ32">
            <v>0.82607592773205685</v>
          </cell>
          <cell r="BA32">
            <v>27438438</v>
          </cell>
          <cell r="BB32">
            <v>27438438</v>
          </cell>
          <cell r="BC32">
            <v>26866369</v>
          </cell>
          <cell r="BD32">
            <v>0.97915081755018274</v>
          </cell>
          <cell r="BE32">
            <v>79914893</v>
          </cell>
          <cell r="BF32">
            <v>71188821</v>
          </cell>
          <cell r="BG32">
            <v>0.89080793738909214</v>
          </cell>
          <cell r="BH32">
            <v>61735931</v>
          </cell>
          <cell r="BI32">
            <v>0.86721384246551858</v>
          </cell>
          <cell r="BJ32">
            <v>9452890</v>
          </cell>
          <cell r="BK32">
            <v>9452890</v>
          </cell>
          <cell r="BL32"/>
          <cell r="BM32"/>
          <cell r="BN32">
            <v>125520801</v>
          </cell>
          <cell r="BO32">
            <v>115110762</v>
          </cell>
          <cell r="BP32">
            <v>0.91706522809713431</v>
          </cell>
          <cell r="BQ32">
            <v>90874605</v>
          </cell>
          <cell r="BR32">
            <v>0.78945359600694853</v>
          </cell>
          <cell r="BS32">
            <v>9101641.8800000008</v>
          </cell>
          <cell r="BT32">
            <v>447337893</v>
          </cell>
          <cell r="BU32">
            <v>406168481</v>
          </cell>
          <cell r="BV32">
            <v>0.90796797533984008</v>
          </cell>
          <cell r="BW32"/>
          <cell r="BX32"/>
          <cell r="BY32"/>
          <cell r="BZ32" t="str">
            <v/>
          </cell>
          <cell r="CA32"/>
        </row>
        <row r="33">
          <cell r="B33" t="str">
            <v>ACT 2.2</v>
          </cell>
          <cell r="C33" t="str">
            <v>2.2</v>
          </cell>
          <cell r="D33" t="str">
            <v>Formular y ejecutar acciones de conservación para la conectividad rural</v>
          </cell>
          <cell r="E33"/>
          <cell r="F33" t="str">
            <v>Porcentaje</v>
          </cell>
          <cell r="G33">
            <v>1</v>
          </cell>
          <cell r="H33">
            <v>1</v>
          </cell>
          <cell r="I33">
            <v>1</v>
          </cell>
          <cell r="J33">
            <v>1</v>
          </cell>
          <cell r="K33">
            <v>0.81100000000000005</v>
          </cell>
          <cell r="L33">
            <v>0.92725744997438608</v>
          </cell>
          <cell r="M33">
            <v>0.51475881929445999</v>
          </cell>
          <cell r="N33">
            <v>0.65916666666666668</v>
          </cell>
          <cell r="O33">
            <v>0.18899999999999995</v>
          </cell>
          <cell r="P33">
            <v>7.2742550025613917E-2</v>
          </cell>
          <cell r="Q33">
            <v>0</v>
          </cell>
          <cell r="R33">
            <v>0.81100000000000005</v>
          </cell>
          <cell r="S33">
            <v>0.92725744997438608</v>
          </cell>
          <cell r="T33">
            <v>0.51475881929445999</v>
          </cell>
          <cell r="U33">
            <v>0.65916666666666668</v>
          </cell>
          <cell r="V33"/>
          <cell r="W33"/>
          <cell r="X33"/>
          <cell r="Y33"/>
          <cell r="Z33"/>
          <cell r="AA33"/>
          <cell r="AB33"/>
          <cell r="AC33"/>
          <cell r="AD33"/>
          <cell r="AE33"/>
          <cell r="AF33"/>
          <cell r="AG33"/>
          <cell r="AH33"/>
          <cell r="AI33">
            <v>1</v>
          </cell>
          <cell r="AJ33">
            <v>0.79348137149028164</v>
          </cell>
          <cell r="AK33">
            <v>0.99250000000000005</v>
          </cell>
          <cell r="AL33"/>
          <cell r="AM33">
            <v>2070140942</v>
          </cell>
          <cell r="AN33">
            <v>1051044441</v>
          </cell>
          <cell r="AO33">
            <v>0.50771636832831646</v>
          </cell>
          <cell r="AP33">
            <v>408512797</v>
          </cell>
          <cell r="AQ33">
            <v>0.3886731912223681</v>
          </cell>
          <cell r="AR33">
            <v>642531946</v>
          </cell>
          <cell r="AS33">
            <v>642531946</v>
          </cell>
          <cell r="AT33">
            <v>642531644</v>
          </cell>
          <cell r="AU33">
            <v>0.99999952998445929</v>
          </cell>
          <cell r="AV33">
            <v>2188694581</v>
          </cell>
          <cell r="AW33">
            <v>1836972354</v>
          </cell>
          <cell r="AX33">
            <v>0.83930045331436764</v>
          </cell>
          <cell r="AY33">
            <v>698917460</v>
          </cell>
          <cell r="AZ33">
            <v>0.38047249784576781</v>
          </cell>
          <cell r="BA33">
            <v>1138054894</v>
          </cell>
          <cell r="BB33">
            <v>1138054894</v>
          </cell>
          <cell r="BC33">
            <v>1002776657</v>
          </cell>
          <cell r="BD33">
            <v>0.88113206338885086</v>
          </cell>
          <cell r="BE33">
            <v>6759850607</v>
          </cell>
          <cell r="BF33">
            <v>2656104031</v>
          </cell>
          <cell r="BG33">
            <v>0.39292348091976109</v>
          </cell>
          <cell r="BH33">
            <v>918434568</v>
          </cell>
          <cell r="BI33">
            <v>0.34578260387422305</v>
          </cell>
          <cell r="BJ33">
            <v>1737669463</v>
          </cell>
          <cell r="BK33">
            <v>1737669463</v>
          </cell>
          <cell r="BL33"/>
          <cell r="BM33"/>
          <cell r="BN33">
            <v>1041348307</v>
          </cell>
          <cell r="BO33">
            <v>1039859887</v>
          </cell>
          <cell r="BP33">
            <v>0.99857067996366367</v>
          </cell>
          <cell r="BQ33">
            <v>116664834</v>
          </cell>
          <cell r="BR33">
            <v>0.11219284007250103</v>
          </cell>
          <cell r="BS33">
            <v>1735367863</v>
          </cell>
          <cell r="BT33">
            <v>12060034437</v>
          </cell>
          <cell r="BU33">
            <v>6583980713</v>
          </cell>
          <cell r="BV33">
            <v>0.54593382360505116</v>
          </cell>
          <cell r="BW33"/>
          <cell r="BX33"/>
          <cell r="BY33"/>
          <cell r="BZ33" t="str">
            <v/>
          </cell>
          <cell r="CA33"/>
        </row>
        <row r="34">
          <cell r="B34" t="str">
            <v>SACT 2.2.1</v>
          </cell>
          <cell r="C34" t="str">
            <v>2.2.1</v>
          </cell>
          <cell r="D34" t="str">
            <v>Restauración de áreas para la conectividad rural</v>
          </cell>
          <cell r="E34" t="str">
            <v>Número de ha en proceso de restauración
Nota. 
PND 2018-2022: Áreas afectadas por el desarrollo de actividades ilegales en proceso de restauración.</v>
          </cell>
          <cell r="F34" t="str">
            <v>Número</v>
          </cell>
          <cell r="G34">
            <v>540</v>
          </cell>
          <cell r="H34">
            <v>8000</v>
          </cell>
          <cell r="I34">
            <v>8000</v>
          </cell>
          <cell r="J34">
            <v>8000</v>
          </cell>
          <cell r="K34">
            <v>6969</v>
          </cell>
          <cell r="L34">
            <v>86585</v>
          </cell>
          <cell r="M34">
            <v>8000</v>
          </cell>
          <cell r="N34">
            <v>8000</v>
          </cell>
          <cell r="O34">
            <v>0</v>
          </cell>
          <cell r="P34">
            <v>0</v>
          </cell>
          <cell r="Q34">
            <v>0</v>
          </cell>
          <cell r="R34">
            <v>1</v>
          </cell>
          <cell r="S34">
            <v>1</v>
          </cell>
          <cell r="T34">
            <v>1</v>
          </cell>
          <cell r="U34">
            <v>1</v>
          </cell>
          <cell r="V34" t="str">
            <v xml:space="preserve">Corresponde a las hectáreas sembradas, a través de la estrategia  Sembratón y la declaratoria del área protegida Quitasol-La Holanda mediante el Acuerdo 596 de 2020, sobrepasando la meta de 540 hectáreas para la vigencia que suma un total de 6.969 ha. Lo anterior teniendo en cuenta las variables que alimentan el indicador.  </v>
          </cell>
          <cell r="W34" t="str">
            <v xml:space="preserve">Al 27 de diciembre de 2021, se efectuó mediante el convenio de la Organización Indígena de Antioquia-OIA, la preselección de identificación de 4.000 y en el convenio con la Unión Temporal Afroambiental la preselección de 4000 hectáreas, para un total de 8000 hectáreas, que servirán como línea base de selección para las áreas objeto de restauración, recuperación y /o rehabilitación. Así mismo, se realizó es establecimiento de 419 hectáreas a través de diferentes sistemas de siembra, el los resguardos indígenas El Pando, Vegas de Segovia y Tagua-La Po, generando así conectividad de ecosistemas estratégicos y mejorando las condiciones ecológicas del sitio.
Por último, se logra la declaratoria del Distrito Regional de Manejo Integrado de Bosque Seco del Occidente Antioqueño el cual se convierte en un ecosistemas estratégico que abarca 70.166 hectáreas de nuestra jurisdicción.
</v>
          </cell>
          <cell r="X34" t="str">
            <v xml:space="preserve">En el año 2022 se ejecutó el convenio No. 040-COV2111-179, entre la Corporación y la Universidad Nacional el cual tiene por objeto “Aunar esfuerzos técnicos y financieros para la adopción y apropiación de desarrollos tecnológicos generados y/o apropiados para el uso eficiente de los recursos naturales y la agrobiodiversidad, y el fortalecimiento de la agenda cero deforestaciones en la jurisdicción de CORANTIOQUIA”, con este convenio se proyectó generar acuerdos cero deforestación con el sector ganadero, panelero y minero y la implementación de los acuerdos con el sector, donde se involucran el establecimiento de las diferentes sistemas silvicolas que ayudaran a la recuperación, rehabilitación y restauración de los ecosistemas de nuestra jurisdicción. Como resultado del desarrollo de esta actividad se recuperó un total de 244 ha, en la subregión norte, en los municipios de Santa Rosa de Osos, Yarumal, en la subregión del magdalena medio en el municipio de Puerto Nare y en la región del Nordeste los municipios de Amalfi, Vegachí y Yalí.
Por otro lado, en el convenio interadministrativo No. 040-COV2110-112, entre la Corporación y la Universidad de Antioquia, el cual tiene por objeto “Aunar esfuerzos para acompañar la construcción de procesos de sostenibilidad ambiental y fortalecer las capacidades de los actores territoriales desde la estrategia de la gestión de la cultura y educación ambiental territorio como zona de vida en la jurisdicción”, donde se realizó la  siembra de un total de 75.368 árboles de especies nativas en paisajes de ecosistemas cafeteros apostando a las conservación y conexión de ecosistemas estratégicos en la zona y en el tipo de sector.
Para la meta del Plan de Acción ya se cumplio con la Declaratoria DRMI Bosque Seco del Occidente Antioqueño con 70,166 ha  
</v>
          </cell>
          <cell r="Y34" t="str">
            <v>De acuerdo con los indicadores propuestos para la meta institucional en el Plan de Acción Corantioquia 2020-2023 donde se establece un meta de 24.540 hectáreas restauradas en la jurisdicción, se identifica que a la fecha se encuentra con un porcentaje de cumplimiento del 100%.</v>
          </cell>
          <cell r="Z34"/>
          <cell r="AA34" t="str">
            <v>contract</v>
          </cell>
          <cell r="AB34" t="str">
            <v>No aplica</v>
          </cell>
          <cell r="AC34"/>
          <cell r="AD34"/>
          <cell r="AE34"/>
          <cell r="AF34"/>
          <cell r="AG34"/>
          <cell r="AH34"/>
          <cell r="AI34">
            <v>24540</v>
          </cell>
          <cell r="AJ34">
            <v>27388.5</v>
          </cell>
          <cell r="AK34">
            <v>1</v>
          </cell>
          <cell r="AL34"/>
          <cell r="AM34">
            <v>494791444</v>
          </cell>
          <cell r="AN34">
            <v>421986344</v>
          </cell>
          <cell r="AO34">
            <v>0.85285699483518151</v>
          </cell>
          <cell r="AP34">
            <v>251903524</v>
          </cell>
          <cell r="AQ34">
            <v>0.59694709931182044</v>
          </cell>
          <cell r="AR34">
            <v>170083122</v>
          </cell>
          <cell r="AS34">
            <v>170083122</v>
          </cell>
          <cell r="AT34">
            <v>170082820</v>
          </cell>
          <cell r="AU34">
            <v>0.99999822439759778</v>
          </cell>
          <cell r="AV34">
            <v>1073115300</v>
          </cell>
          <cell r="AW34">
            <v>731247032</v>
          </cell>
          <cell r="AX34">
            <v>0.68142447694110786</v>
          </cell>
          <cell r="AY34">
            <v>233039726</v>
          </cell>
          <cell r="AZ34">
            <v>0.31868809827866762</v>
          </cell>
          <cell r="BA34">
            <v>498207306</v>
          </cell>
          <cell r="BB34">
            <v>498207306</v>
          </cell>
          <cell r="BC34">
            <v>427794136</v>
          </cell>
          <cell r="BD34">
            <v>0.85866692609281003</v>
          </cell>
          <cell r="BE34">
            <v>3033085107</v>
          </cell>
          <cell r="BF34">
            <v>1256282318</v>
          </cell>
          <cell r="BG34">
            <v>0.414192900522524</v>
          </cell>
          <cell r="BH34">
            <v>623193357</v>
          </cell>
          <cell r="BI34">
            <v>0.49606155246387856</v>
          </cell>
          <cell r="BJ34">
            <v>633088961</v>
          </cell>
          <cell r="BK34">
            <v>633088961</v>
          </cell>
          <cell r="BL34"/>
          <cell r="BM34"/>
          <cell r="BN34">
            <v>494243307</v>
          </cell>
          <cell r="BO34">
            <v>494243307</v>
          </cell>
          <cell r="BP34">
            <v>1</v>
          </cell>
          <cell r="BQ34">
            <v>34499800</v>
          </cell>
          <cell r="BR34">
            <v>6.9803272014769033E-2</v>
          </cell>
          <cell r="BS34">
            <v>633088961</v>
          </cell>
          <cell r="BT34">
            <v>5095235158</v>
          </cell>
          <cell r="BU34">
            <v>2903759001</v>
          </cell>
          <cell r="BV34">
            <v>0.56989695489143899</v>
          </cell>
          <cell r="BW34"/>
          <cell r="BX34"/>
          <cell r="BY34"/>
          <cell r="BZ34" t="str">
            <v>RET 6: Restaurar, recuperar y/o rehabilitar ecosistemas degradados</v>
          </cell>
          <cell r="CA34"/>
        </row>
        <row r="35">
          <cell r="B35" t="str">
            <v>SACT 2.2.2</v>
          </cell>
          <cell r="C35" t="str">
            <v>2.2.2</v>
          </cell>
          <cell r="D35" t="str">
            <v>Implementación de sistemas de conservación en cuencas abastecedoras de acueductos y ecosistemas estratégicos</v>
          </cell>
          <cell r="E35" t="str">
            <v>Número de ha de cobertura boscosa en cuencas abastecedoras de acueductos y en ecosistemas estratégicos.
Nota.
PND 2018-2022: Áreas bajo sistemas sostenibles de conservación (restauración*, sistemas agroforestales, manejo forestal sostenible)</v>
          </cell>
          <cell r="F35" t="str">
            <v>Número</v>
          </cell>
          <cell r="G35">
            <v>19049.7</v>
          </cell>
          <cell r="H35">
            <v>19466.400000000001</v>
          </cell>
          <cell r="I35">
            <v>19883.099999999999</v>
          </cell>
          <cell r="J35">
            <v>20299.8</v>
          </cell>
          <cell r="K35">
            <v>18929.599999999999</v>
          </cell>
          <cell r="L35">
            <v>18953.425000000003</v>
          </cell>
          <cell r="M35">
            <v>251.6</v>
          </cell>
          <cell r="N35">
            <v>0</v>
          </cell>
          <cell r="O35">
            <v>200</v>
          </cell>
          <cell r="P35">
            <v>17.189289878970889</v>
          </cell>
          <cell r="Q35">
            <v>396.71563790354622</v>
          </cell>
          <cell r="R35">
            <v>0.9936954387733139</v>
          </cell>
          <cell r="S35">
            <v>0.97364818353676086</v>
          </cell>
          <cell r="T35">
            <v>1.2653962410288135E-2</v>
          </cell>
          <cell r="U35">
            <v>0</v>
          </cell>
          <cell r="V35" t="str">
            <v>Durante el III y IV trimestre de 2020, se suscribieron convenios con los municipios de Yondó, Anorí, Bello, Girardota, Vegachí y Segovia, lo que representaría la siembra de 22.300 árboles y la conservación de 1295,5 hectáreas en cuencas abastecedoras de acueductos y Ecosistemas Estratégicos; sin embargo, hubo ejecución física en tres municipios, lo que sumó un número menor de hectáreas al proyectado para la vigencia.
Adicionalmente, para esta subactividad, se suman 35,91 ha de restauración asistida como pago en especie a beneficiarios de PSA en los ecosistemas estratégicos, Parque Natural Regional Corredor de las Alegrías (PNRCA), Distrito de Manejo Integrado (DMI) de los Recursos Naturales Renovables Cuchilla Jardín - Támesis y en las cuencas de Río Grande - Río Chico</v>
          </cell>
          <cell r="W35" t="str">
            <v>Para la vigencia 2021 mediante los convenios de restauración con los municipios de Cisneros, Campamento, Ituango, Caramanta, Maceo y Anorí, de la jurisdicción corporativa se pretende restaurar 80,5 ha y cercar 9118 metros lineales, contando con un área a proteger tentativamente de 753 ha. Estos convenios iniciaron en el tercer trimestre de este año, a la fecha no presentan reporte de avance en la ejecución física.
Se logró avanzar en reuniones con los municipios  para reiterar las obligaciones contractuales  en sus distintos alcances y actividades relacionadas en la ejecución de los procesos pactados por las partes.</v>
          </cell>
          <cell r="X35" t="str">
            <v>La restauración consiste en el proceso mediante el cual se busca mantener la estructura y composición de los ecosistemas. En la vigencia 2021, se suscribieron convenios con los municipios de Campamento, Caramanta, Cisneros, Ituango, Anorí y Maceo, los cuales se vienen ejecutando durante la vigencia 2022. Se han sembrado 60,3 ha, de las cuales ya se reportaron en el año 2021 un total de 15,1 ha, luego para el año 2022, como rezago de la vigencia 2021 se reportan 45,2 ha de siembra, la instalación de 5365 m lineales de cerco lo que representa la conservación de 592,0 ha durante esta vigencia (con recursos del 2021). para el año 2022, se suscribió contrato con la Firma Cofan para la siembra de 99,000 árboles y la protección de 608 ha para el año 2022 conservadas, donde también para 2022 se suscribieron los convenios con los municipios de Caicedo, Vegachí, San pedro de los Milagros y Sabanalarga donde se restauraran 39 ha y se instalaran 9040 ml de cerco conservaran 44 ha. Para el municipio de Caicedo se realizó la ejecución física, con la plantación de 3000 árboles correspondientes a 3 hectáreas y la instalación del cerco de 500 lineales,  se anexa que en la licitacion presenta un avance con una plantacion de 13,328 arboles y una area restaurada de 31,1 ha y un area de area conservada de 214,5 ha.</v>
          </cell>
          <cell r="Y35" t="str">
            <v xml:space="preserve">En proyeccion de avance en la resutaracion asistida de 4,2 hectareas en el municipo de San predro de los Milagros y 1900 metros lineales de cerco para restauracion espontanea, para el municipio de Sabanalarga la instalacion de 4870 ml de cerco. y asi finiquitar con la ejecucion de los proyectos mencionados.
 Se informa que la Corporación suscribió 2 convenios con los municipios de Caracoli y Venecia  de restauración ecologica los cuales a la fecha no reportan ejecucion de siembras ni cercado en el momento se necesita prorroga de tiempo para el cumplimiento de la ejecucion. </v>
          </cell>
          <cell r="Z35"/>
          <cell r="AA35" t="str">
            <v>contract</v>
          </cell>
          <cell r="AB35" t="str">
            <v>No aplica</v>
          </cell>
          <cell r="AC35"/>
          <cell r="AD35"/>
          <cell r="AE35"/>
          <cell r="AF35"/>
          <cell r="AG35"/>
          <cell r="AH35"/>
          <cell r="AI35">
            <v>20299.8</v>
          </cell>
          <cell r="AJ35">
            <v>38351.814289878974</v>
          </cell>
          <cell r="AK35">
            <v>1</v>
          </cell>
          <cell r="AL35"/>
          <cell r="AM35">
            <v>1165349498</v>
          </cell>
          <cell r="AN35">
            <v>222058097</v>
          </cell>
          <cell r="AO35">
            <v>0.19055064371770125</v>
          </cell>
          <cell r="AP35">
            <v>156609273</v>
          </cell>
          <cell r="AQ35">
            <v>0.70526260972145505</v>
          </cell>
          <cell r="AR35">
            <v>65448824</v>
          </cell>
          <cell r="AS35">
            <v>65448824</v>
          </cell>
          <cell r="AT35">
            <v>65448824</v>
          </cell>
          <cell r="AU35">
            <v>1</v>
          </cell>
          <cell r="AV35">
            <v>708579281</v>
          </cell>
          <cell r="AW35">
            <v>698725322</v>
          </cell>
          <cell r="AX35">
            <v>0.98609335713839474</v>
          </cell>
          <cell r="AY35">
            <v>311685416</v>
          </cell>
          <cell r="AZ35">
            <v>0.4460771725115753</v>
          </cell>
          <cell r="BA35">
            <v>387039906</v>
          </cell>
          <cell r="BB35">
            <v>387039906</v>
          </cell>
          <cell r="BC35">
            <v>322174839</v>
          </cell>
          <cell r="BD35">
            <v>0.83240728928866581</v>
          </cell>
          <cell r="BE35">
            <v>926765500</v>
          </cell>
          <cell r="BF35">
            <v>886167970</v>
          </cell>
          <cell r="BG35">
            <v>0.95619438790071487</v>
          </cell>
          <cell r="BH35">
            <v>290241211</v>
          </cell>
          <cell r="BI35">
            <v>0.32752392416078863</v>
          </cell>
          <cell r="BJ35">
            <v>595926759</v>
          </cell>
          <cell r="BK35">
            <v>595926759</v>
          </cell>
          <cell r="BL35"/>
          <cell r="BM35"/>
          <cell r="BN35">
            <v>122105000</v>
          </cell>
          <cell r="BO35">
            <v>120616580</v>
          </cell>
          <cell r="BP35">
            <v>0.98781032717742923</v>
          </cell>
          <cell r="BQ35">
            <v>52165534</v>
          </cell>
          <cell r="BR35">
            <v>0.43249057467887086</v>
          </cell>
          <cell r="BS35">
            <v>593625159</v>
          </cell>
          <cell r="BT35">
            <v>2922799279</v>
          </cell>
          <cell r="BU35">
            <v>1927567969</v>
          </cell>
          <cell r="BV35">
            <v>0.65949378831771632</v>
          </cell>
          <cell r="BW35"/>
          <cell r="BX35"/>
          <cell r="BY35"/>
          <cell r="BZ35" t="str">
            <v>RET 2: Proteger el agua como derecho y medio de vida, en el marco de la planeación integral de las cuencas hidrográficas</v>
          </cell>
          <cell r="CA35"/>
        </row>
        <row r="36">
          <cell r="B36" t="str">
            <v>SACT 2.2.3</v>
          </cell>
          <cell r="C36" t="str">
            <v>2.2.3</v>
          </cell>
          <cell r="D36" t="str">
            <v>Recuperación o rehabilitación de suelos degradados</v>
          </cell>
          <cell r="E36" t="str">
            <v>% de suelos degradados en recuperación o rehabilitación</v>
          </cell>
          <cell r="F36" t="str">
            <v>Porcentaje</v>
          </cell>
          <cell r="G36">
            <v>5.0000000000000001E-3</v>
          </cell>
          <cell r="H36">
            <v>0.01</v>
          </cell>
          <cell r="I36">
            <v>1.4999999999999999E-2</v>
          </cell>
          <cell r="J36">
            <v>0.02</v>
          </cell>
          <cell r="K36">
            <v>2.19375E-3</v>
          </cell>
          <cell r="L36">
            <v>8.0812499999999999E-3</v>
          </cell>
          <cell r="M36">
            <v>1.7562500000000002E-2</v>
          </cell>
          <cell r="N36">
            <v>1.9550000000000001E-2</v>
          </cell>
          <cell r="O36">
            <v>8.0812499999999999E-3</v>
          </cell>
          <cell r="P36">
            <v>0</v>
          </cell>
          <cell r="Q36">
            <v>0</v>
          </cell>
          <cell r="R36">
            <v>0.43874999999999997</v>
          </cell>
          <cell r="S36">
            <v>0.80812499999999998</v>
          </cell>
          <cell r="T36">
            <v>1</v>
          </cell>
          <cell r="U36">
            <v>0.97750000000000004</v>
          </cell>
          <cell r="V36" t="str">
            <v>El 0,5% de la meta equivale a 800 ha.  esta se pretende cumplir a través del contrato interadministrativo de mandato sin representación con número interno de Corantioquia 040-CNT2011-154, suscrito entre Gobernación de Antioquia, EPM, RIA y Corantioquia, por solicitud de RIA se realizó Otro Sí de ampliación en tiempo por 6 meses.   
El proyecto inició la etapa de ejecución, a través de visitas de evaluación de predios.  
Además, se suma a la meta 326 ha. Cumplidas a través de la estrategia Sembratón y 25 ha. de los procesos de restauración a través de convenios 040-COV2009-144 con el municipio de Anorí, 040-COV2009-154 con el municipio de Yondó</v>
          </cell>
          <cell r="W36" t="str">
            <v>En el marco del convenio firmado entre la Gobernación de Antioquia, EPM, Corantioquia y RIA, se efectuó el establecimiento forestal bajo sistemas forestales mixtos de 420 hectáreas principalmente en municipio del bajo cauca como El Bagre predio La Lucia 120 hectáreas, Resguardo Indígena Pablo Muera en el municipio de Zaragoza con 78 hectáreas y El predio Caucayá en el municipio de Tarazá un total de 51.5 hectáreas, entre otros.
Por otro lado, bajo diferentes jornadas de siembra en los municipio de Maceo, Nechí, Zaragoza y El Bagre, se apunta a generar procesos de restauración a zonas degradadas por diferentes activiades, logrando así la siembra de 646683 árboles lo que equivales a 1293,36 hectáreas.</v>
          </cell>
          <cell r="X36" t="str">
            <v xml:space="preserve">En el año 2022 se ejecutó el convenio No. 040-COV2111-179, entre la Corporación y la Universidad Nacional el cual tiene por objeto “Aunar esfuerzos técnicos y financieros para la adopción y apropiación de desarrollos tecnológicos generados y/o apropiados para el uso eficiente de los recursos naturales y la agrobiodiversidad, y el fortalecimiento de la agenda cero deforestaciones en la jurisdicción de CORANTIOQUIA”, con este convenio se proyectó generar acuerdos cero deforestación con el sector ganadero, panelero y minero y la implementación de los acuerdos con el sector, donde se involucran el establecimiento de las diferentes sistemas silvicolas que ayudaran a la recuperación, rehabilitación y restauración de los ecosistemas de nuestra jurisdicción. Como resultado del desarrollo de esta actividad se recuperó un total de 244 ha, en la subregión norte, en los municipios de Santa Rosa de Osos, Yarumal, en la subregión del magdalena medio en el municipio de Puerto Nare y en la región del Nordeste los municipios de Amalfi, Vegachí y Yalí.
Por otro lado, en el convenio interadministrativo No. 040-COV2110-112, entre la Corporación y la Universidad de Antioquia, el cual tiene por objeto “Aunar esfuerzos para acompañar la construcción de procesos de sostenibilidad ambiental y fortalecer las capacidades de los actores territoriales desde la estrategia de la gestión de la cultura y educación ambiental territorio como zona de vida en la jurisdicción”, donde se realizó la  siembra de un total de 75.368 árboles de especies nativas en paisajes de ecosistemas cafeteros apostando a las conservación y conexión de ecosistemas estratégicos en la zona y en el tipo de sector.
</v>
          </cell>
          <cell r="Y36" t="str">
            <v xml:space="preserve">Bajo diferentes estrategias realizadas en compañía de actores estratégicos de la jurisdicción se realizaron diferentes procesos de recuperación, rehabilitación y restauración de los ecosistemas de nuestra jurisdicción teniendo como resultado un total de 3128 hectáreas de principalmente en las subregiones de Suroeste, Magdalena medios, Norte y Bajo Cauca. </v>
          </cell>
          <cell r="Z36"/>
          <cell r="AA36" t="str">
            <v>contract</v>
          </cell>
          <cell r="AB36" t="str">
            <v>No aplica</v>
          </cell>
          <cell r="AC36"/>
          <cell r="AD36"/>
          <cell r="AE36"/>
          <cell r="AF36"/>
          <cell r="AG36"/>
          <cell r="AH36"/>
          <cell r="AI36">
            <v>0.02</v>
          </cell>
          <cell r="AJ36">
            <v>1.9550000000000001E-2</v>
          </cell>
          <cell r="AK36">
            <v>0.97750000000000004</v>
          </cell>
          <cell r="AL36"/>
          <cell r="AM36">
            <v>410000000</v>
          </cell>
          <cell r="AN36">
            <v>407000000</v>
          </cell>
          <cell r="AO36">
            <v>0.99268292682926829</v>
          </cell>
          <cell r="AP36">
            <v>0</v>
          </cell>
          <cell r="AQ36">
            <v>0</v>
          </cell>
          <cell r="AR36">
            <v>407000000</v>
          </cell>
          <cell r="AS36">
            <v>407000000</v>
          </cell>
          <cell r="AT36">
            <v>407000000</v>
          </cell>
          <cell r="AU36">
            <v>1</v>
          </cell>
          <cell r="AV36">
            <v>407000000</v>
          </cell>
          <cell r="AW36">
            <v>407000000</v>
          </cell>
          <cell r="AX36">
            <v>1</v>
          </cell>
          <cell r="AY36">
            <v>154192318</v>
          </cell>
          <cell r="AZ36">
            <v>0.3788509041769042</v>
          </cell>
          <cell r="BA36">
            <v>252807682</v>
          </cell>
          <cell r="BB36">
            <v>252807682</v>
          </cell>
          <cell r="BC36">
            <v>252807682</v>
          </cell>
          <cell r="BD36">
            <v>1</v>
          </cell>
          <cell r="BE36">
            <v>2800000000</v>
          </cell>
          <cell r="BF36">
            <v>513653743</v>
          </cell>
          <cell r="BG36">
            <v>0.18344776535714286</v>
          </cell>
          <cell r="BH36">
            <v>5000000</v>
          </cell>
          <cell r="BI36">
            <v>9.7341839091786772E-3</v>
          </cell>
          <cell r="BJ36">
            <v>508653743</v>
          </cell>
          <cell r="BK36">
            <v>508653743</v>
          </cell>
          <cell r="BL36"/>
          <cell r="BM36"/>
          <cell r="BN36">
            <v>425000000</v>
          </cell>
          <cell r="BO36">
            <v>425000000</v>
          </cell>
          <cell r="BP36">
            <v>1</v>
          </cell>
          <cell r="BQ36">
            <v>29999500</v>
          </cell>
          <cell r="BR36">
            <v>7.0587058823529406E-2</v>
          </cell>
          <cell r="BS36">
            <v>508653743</v>
          </cell>
          <cell r="BT36">
            <v>4042000000</v>
          </cell>
          <cell r="BU36">
            <v>1752653743</v>
          </cell>
          <cell r="BV36">
            <v>0.43361052523503218</v>
          </cell>
          <cell r="BW36"/>
          <cell r="BX36"/>
          <cell r="BY36" t="str">
            <v>% de suelos degradados en recuperación o rehabilitación</v>
          </cell>
          <cell r="BZ36" t="str">
            <v>RET 6: Restaurar, recuperar y/o rehabilitar ecosistemas degradados</v>
          </cell>
          <cell r="CA36"/>
        </row>
        <row r="37">
          <cell r="B37" t="str">
            <v>ACT 2.3</v>
          </cell>
          <cell r="C37" t="str">
            <v>2.3</v>
          </cell>
          <cell r="D37" t="str">
            <v>Realizar control y seguimiento a los corredores de conectividad establecidos</v>
          </cell>
          <cell r="E37"/>
          <cell r="F37" t="str">
            <v>Porcentaje</v>
          </cell>
          <cell r="G37">
            <v>0</v>
          </cell>
          <cell r="H37">
            <v>1</v>
          </cell>
          <cell r="I37">
            <v>1</v>
          </cell>
          <cell r="J37">
            <v>1</v>
          </cell>
          <cell r="K37">
            <v>0</v>
          </cell>
          <cell r="L37">
            <v>1</v>
          </cell>
          <cell r="M37">
            <v>1</v>
          </cell>
          <cell r="N37">
            <v>0.79999999999999993</v>
          </cell>
          <cell r="O37">
            <v>0</v>
          </cell>
          <cell r="P37">
            <v>0</v>
          </cell>
          <cell r="Q37">
            <v>0</v>
          </cell>
          <cell r="R37">
            <v>0</v>
          </cell>
          <cell r="S37">
            <v>1</v>
          </cell>
          <cell r="T37">
            <v>1</v>
          </cell>
          <cell r="U37">
            <v>0.79999999999999993</v>
          </cell>
          <cell r="V37"/>
          <cell r="W37"/>
          <cell r="X37"/>
          <cell r="Y37"/>
          <cell r="Z37"/>
          <cell r="AA37"/>
          <cell r="AB37"/>
          <cell r="AC37"/>
          <cell r="AD37"/>
          <cell r="AE37"/>
          <cell r="AF37"/>
          <cell r="AG37"/>
          <cell r="AH37"/>
          <cell r="AI37">
            <v>1</v>
          </cell>
          <cell r="AJ37">
            <v>0.7</v>
          </cell>
          <cell r="AK37">
            <v>0.79999999999999993</v>
          </cell>
          <cell r="AL37"/>
          <cell r="AM37">
            <v>184516137</v>
          </cell>
          <cell r="AN37">
            <v>179229765</v>
          </cell>
          <cell r="AO37">
            <v>0.97135008305533732</v>
          </cell>
          <cell r="AP37">
            <v>136943870</v>
          </cell>
          <cell r="AQ37">
            <v>0.76406879181033349</v>
          </cell>
          <cell r="AR37">
            <v>42285895.18</v>
          </cell>
          <cell r="AS37">
            <v>42120396.18</v>
          </cell>
          <cell r="AT37">
            <v>31853091.18</v>
          </cell>
          <cell r="AU37">
            <v>0.75623911617252981</v>
          </cell>
          <cell r="AV37">
            <v>91059974</v>
          </cell>
          <cell r="AW37">
            <v>64708445</v>
          </cell>
          <cell r="AX37">
            <v>0.71061347985888945</v>
          </cell>
          <cell r="AY37">
            <v>64708445</v>
          </cell>
          <cell r="AZ37">
            <v>1</v>
          </cell>
          <cell r="BA37">
            <v>0</v>
          </cell>
          <cell r="BB37">
            <v>0</v>
          </cell>
          <cell r="BC37">
            <v>0</v>
          </cell>
          <cell r="BD37" t="str">
            <v>0%</v>
          </cell>
          <cell r="BE37">
            <v>440000000</v>
          </cell>
          <cell r="BF37">
            <v>413138000</v>
          </cell>
          <cell r="BG37">
            <v>0.93894999999999995</v>
          </cell>
          <cell r="BH37">
            <v>95714988</v>
          </cell>
          <cell r="BI37">
            <v>0.23167800589633489</v>
          </cell>
          <cell r="BJ37">
            <v>317423012</v>
          </cell>
          <cell r="BK37">
            <v>317423012</v>
          </cell>
          <cell r="BL37"/>
          <cell r="BM37"/>
          <cell r="BN37">
            <v>469623000</v>
          </cell>
          <cell r="BO37">
            <v>469623000</v>
          </cell>
          <cell r="BP37">
            <v>1</v>
          </cell>
          <cell r="BQ37">
            <v>106566624</v>
          </cell>
          <cell r="BR37">
            <v>0.22691951629285617</v>
          </cell>
          <cell r="BS37">
            <v>317423012</v>
          </cell>
          <cell r="BT37">
            <v>1185199111</v>
          </cell>
          <cell r="BU37">
            <v>1126699210</v>
          </cell>
          <cell r="BV37">
            <v>0.95064128849148288</v>
          </cell>
          <cell r="BW37"/>
          <cell r="BX37"/>
          <cell r="BY37"/>
          <cell r="BZ37" t="str">
            <v/>
          </cell>
          <cell r="CA37"/>
        </row>
        <row r="38">
          <cell r="B38" t="str">
            <v>SACT 2.3.1</v>
          </cell>
          <cell r="C38" t="str">
            <v>2.3.1</v>
          </cell>
          <cell r="D38" t="str">
            <v>Realización de control y seguimiento a los corredores de conectividad establecidos</v>
          </cell>
          <cell r="E38" t="str">
            <v>% de ejecución de acciones de control y seguimiento a los corredores de conectividad establecidos</v>
          </cell>
          <cell r="F38" t="str">
            <v>Porcentaje</v>
          </cell>
          <cell r="G38">
            <v>0</v>
          </cell>
          <cell r="H38">
            <v>2.5000000000000001E-2</v>
          </cell>
          <cell r="I38">
            <v>0.05</v>
          </cell>
          <cell r="J38">
            <v>0.1</v>
          </cell>
          <cell r="K38">
            <v>0</v>
          </cell>
          <cell r="L38">
            <v>2.5000000000000001E-2</v>
          </cell>
          <cell r="M38">
            <v>0.05</v>
          </cell>
          <cell r="N38">
            <v>0.08</v>
          </cell>
          <cell r="O38">
            <v>0.08</v>
          </cell>
          <cell r="P38">
            <v>0</v>
          </cell>
          <cell r="Q38">
            <v>0</v>
          </cell>
          <cell r="R38">
            <v>0</v>
          </cell>
          <cell r="S38">
            <v>1</v>
          </cell>
          <cell r="T38">
            <v>1</v>
          </cell>
          <cell r="U38">
            <v>0.79999999999999993</v>
          </cell>
          <cell r="V38" t="str">
            <v>Sin meta programada para la vigencia 2020.</v>
          </cell>
          <cell r="W38" t="str">
            <v>Esta subactividad 2.3.1. busca fomentar la conectividad ecosistémica, mediante actividades concretas que propicien la conectividad ecosistémica, en este orden de ideas atraves del Convenio Interadministrativo 040-COV2105-15 de  que incluyó en sus alcances la contratación de guardabosques en los municipios de Ituango con 2 guardabosques, Campamento con 2 guardabosques, Barbosa con 1 guardabosque para corredores estratégicos, Angostura con 2 guardabosques y Cisneros con 1 guardabosque; se adelantaron acciones correspondiente a la recorridos de control y vigilancia de los corredores de conectividad establecidos</v>
          </cell>
          <cell r="X38" t="str">
            <v>Durante el 2022 se realizaron convenios para implementar acciones de manejo en corredores de conectividad, los cuales están bajo las figuras de Sistema Locales de Áreas Protegidas SILAP, declarados mediante acuerdos municipales: convenio 040-COV2110-114 con Sabaneta, convenio 040-COV2209-60 con Buriticá, convenio 040-COV2212-151 con Envigado.</v>
          </cell>
          <cell r="Y38" t="str">
            <v>Se avanzá en la ejecución del Convenio 040-COV2212-151 que permite la implementación de acciones en el SILAP de Envigado, y en el desarrollo de los convenios: 040-COV2306-99 por valor de $181.773.640 y 040-COV2306-109 por valor de $ 45.445.000</v>
          </cell>
          <cell r="Z38"/>
          <cell r="AA38" t="str">
            <v>contract</v>
          </cell>
          <cell r="AB38" t="str">
            <v>No aplica</v>
          </cell>
          <cell r="AC38"/>
          <cell r="AD38"/>
          <cell r="AE38"/>
          <cell r="AF38"/>
          <cell r="AG38"/>
          <cell r="AH38"/>
          <cell r="AI38">
            <v>0.1</v>
          </cell>
          <cell r="AJ38">
            <v>0.08</v>
          </cell>
          <cell r="AK38">
            <v>0.79999999999999993</v>
          </cell>
          <cell r="AL38"/>
          <cell r="AM38">
            <v>184516137</v>
          </cell>
          <cell r="AN38">
            <v>179229765</v>
          </cell>
          <cell r="AO38">
            <v>0.97135008305533732</v>
          </cell>
          <cell r="AP38">
            <v>136943870</v>
          </cell>
          <cell r="AQ38">
            <v>0.76406879181033349</v>
          </cell>
          <cell r="AR38">
            <v>42285895.18</v>
          </cell>
          <cell r="AS38">
            <v>42120396.18</v>
          </cell>
          <cell r="AT38">
            <v>31853091.18</v>
          </cell>
          <cell r="AU38">
            <v>0.75623911617252981</v>
          </cell>
          <cell r="AV38">
            <v>91059974</v>
          </cell>
          <cell r="AW38">
            <v>64708445</v>
          </cell>
          <cell r="AX38">
            <v>0.71061347985888945</v>
          </cell>
          <cell r="AY38">
            <v>64708445</v>
          </cell>
          <cell r="AZ38">
            <v>1</v>
          </cell>
          <cell r="BA38">
            <v>0</v>
          </cell>
          <cell r="BB38">
            <v>0</v>
          </cell>
          <cell r="BC38">
            <v>0</v>
          </cell>
          <cell r="BD38" t="str">
            <v>0%</v>
          </cell>
          <cell r="BE38">
            <v>440000000</v>
          </cell>
          <cell r="BF38">
            <v>413138000</v>
          </cell>
          <cell r="BG38">
            <v>0.93894999999999995</v>
          </cell>
          <cell r="BH38">
            <v>95714988</v>
          </cell>
          <cell r="BI38">
            <v>0.23167800589633489</v>
          </cell>
          <cell r="BJ38">
            <v>317423012</v>
          </cell>
          <cell r="BK38">
            <v>317423012</v>
          </cell>
          <cell r="BL38"/>
          <cell r="BM38"/>
          <cell r="BN38">
            <v>469623000</v>
          </cell>
          <cell r="BO38">
            <v>469623000</v>
          </cell>
          <cell r="BP38">
            <v>1</v>
          </cell>
          <cell r="BQ38">
            <v>106566624</v>
          </cell>
          <cell r="BR38">
            <v>0.22691951629285617</v>
          </cell>
          <cell r="BS38">
            <v>317423012</v>
          </cell>
          <cell r="BT38">
            <v>1185199111</v>
          </cell>
          <cell r="BU38">
            <v>1126699210</v>
          </cell>
          <cell r="BV38">
            <v>0.95064128849148288</v>
          </cell>
          <cell r="BW38"/>
          <cell r="BX38"/>
          <cell r="BY38"/>
          <cell r="BZ38" t="str">
            <v/>
          </cell>
          <cell r="CA38"/>
        </row>
        <row r="39">
          <cell r="B39" t="str">
            <v>ACT 2.4</v>
          </cell>
          <cell r="C39" t="str">
            <v>2.4</v>
          </cell>
          <cell r="D39" t="str">
            <v>Aprobar y ejecutar el plan de ordenación forestal (POF)</v>
          </cell>
          <cell r="E39"/>
          <cell r="F39" t="str">
            <v>Porcentaje</v>
          </cell>
          <cell r="G39">
            <v>1</v>
          </cell>
          <cell r="H39">
            <v>1</v>
          </cell>
          <cell r="I39">
            <v>1</v>
          </cell>
          <cell r="J39">
            <v>1</v>
          </cell>
          <cell r="K39">
            <v>1</v>
          </cell>
          <cell r="L39">
            <v>0.77549142857142861</v>
          </cell>
          <cell r="M39">
            <v>0.60316000000000003</v>
          </cell>
          <cell r="N39">
            <v>0.54284399999999999</v>
          </cell>
          <cell r="O39">
            <v>0</v>
          </cell>
          <cell r="P39">
            <v>0</v>
          </cell>
          <cell r="Q39">
            <v>0</v>
          </cell>
          <cell r="R39">
            <v>1</v>
          </cell>
          <cell r="S39">
            <v>0.77549142857142861</v>
          </cell>
          <cell r="T39">
            <v>0.60316000000000003</v>
          </cell>
          <cell r="U39">
            <v>0.54284399999999999</v>
          </cell>
          <cell r="V39"/>
          <cell r="W39"/>
          <cell r="X39"/>
          <cell r="Y39"/>
          <cell r="Z39"/>
          <cell r="AA39"/>
          <cell r="AB39"/>
          <cell r="AC39"/>
          <cell r="AD39"/>
          <cell r="AE39"/>
          <cell r="AF39"/>
          <cell r="AG39"/>
          <cell r="AH39"/>
          <cell r="AI39">
            <v>1</v>
          </cell>
          <cell r="AJ39">
            <v>0.73037385714285719</v>
          </cell>
          <cell r="AK39">
            <v>0.54284399999999999</v>
          </cell>
          <cell r="AL39"/>
          <cell r="AM39">
            <v>139300718</v>
          </cell>
          <cell r="AN39">
            <v>117520801</v>
          </cell>
          <cell r="AO39">
            <v>0.84364820718296651</v>
          </cell>
          <cell r="AP39">
            <v>107864800</v>
          </cell>
          <cell r="AQ39">
            <v>0.91783581359354416</v>
          </cell>
          <cell r="AR39">
            <v>9656001.0199999996</v>
          </cell>
          <cell r="AS39">
            <v>9656001.0199999996</v>
          </cell>
          <cell r="AT39">
            <v>3922285.3</v>
          </cell>
          <cell r="AU39">
            <v>0.40620183157354306</v>
          </cell>
          <cell r="AV39">
            <v>106883079</v>
          </cell>
          <cell r="AW39">
            <v>91524760</v>
          </cell>
          <cell r="AX39">
            <v>0.85630729256966853</v>
          </cell>
          <cell r="AY39">
            <v>91524760</v>
          </cell>
          <cell r="AZ39">
            <v>1</v>
          </cell>
          <cell r="BA39">
            <v>0</v>
          </cell>
          <cell r="BB39">
            <v>0</v>
          </cell>
          <cell r="BC39">
            <v>0</v>
          </cell>
          <cell r="BD39" t="str">
            <v>0%</v>
          </cell>
          <cell r="BE39">
            <v>137567420</v>
          </cell>
          <cell r="BF39">
            <v>95596853</v>
          </cell>
          <cell r="BG39">
            <v>0.69490910711271603</v>
          </cell>
          <cell r="BH39">
            <v>95596853</v>
          </cell>
          <cell r="BI39">
            <v>1</v>
          </cell>
          <cell r="BJ39">
            <v>0</v>
          </cell>
          <cell r="BK39">
            <v>0</v>
          </cell>
          <cell r="BL39"/>
          <cell r="BM39"/>
          <cell r="BN39">
            <v>143331407</v>
          </cell>
          <cell r="BO39">
            <v>103585994</v>
          </cell>
          <cell r="BP39">
            <v>0.72270269418341793</v>
          </cell>
          <cell r="BQ39">
            <v>103585994</v>
          </cell>
          <cell r="BR39">
            <v>1</v>
          </cell>
          <cell r="BS39">
            <v>0</v>
          </cell>
          <cell r="BT39">
            <v>527082624</v>
          </cell>
          <cell r="BU39">
            <v>408228408</v>
          </cell>
          <cell r="BV39">
            <v>0.77450553179305714</v>
          </cell>
          <cell r="BW39"/>
          <cell r="BX39"/>
          <cell r="BY39"/>
          <cell r="BZ39" t="str">
            <v/>
          </cell>
          <cell r="CA39"/>
        </row>
        <row r="40">
          <cell r="B40" t="str">
            <v>SACT 2.4.1</v>
          </cell>
          <cell r="C40" t="str">
            <v>2.4.1</v>
          </cell>
          <cell r="D40" t="str">
            <v>Aprobación y ejecución del plan de ordenación forestal (POF)</v>
          </cell>
          <cell r="E40" t="str">
            <v>% de avance en la aprobación e implementación del plan de ordenación forestal (POF)
Nota: % de avance en la formulación del plan de ordenación forestal</v>
          </cell>
          <cell r="F40" t="str">
            <v>Porcentaje</v>
          </cell>
          <cell r="G40">
            <v>0.5</v>
          </cell>
          <cell r="H40">
            <v>0.7</v>
          </cell>
          <cell r="I40">
            <v>0.9</v>
          </cell>
          <cell r="J40">
            <v>1</v>
          </cell>
          <cell r="K40">
            <v>0.5</v>
          </cell>
          <cell r="L40">
            <v>0.54284399999999999</v>
          </cell>
          <cell r="M40">
            <v>0.54284399999999999</v>
          </cell>
          <cell r="N40">
            <v>0.54284399999999999</v>
          </cell>
          <cell r="O40">
            <v>0</v>
          </cell>
          <cell r="P40">
            <v>0</v>
          </cell>
          <cell r="Q40">
            <v>0</v>
          </cell>
          <cell r="R40">
            <v>1</v>
          </cell>
          <cell r="S40">
            <v>0.77549142857142861</v>
          </cell>
          <cell r="T40">
            <v>0.60316000000000003</v>
          </cell>
          <cell r="U40">
            <v>0.54284399999999999</v>
          </cell>
          <cell r="V40" t="str">
            <v xml:space="preserve">Mediante Acuerdo 597 del 17 de diciembre de 2020, el Consejo Directivo de Corantioquia aprobó el Plan de Ordenación Forestal Integral y Sostenible de la jurisdicción de Corantioquia, en el cual se define la ordenación para 2.506.118 has. equivalente a un 70% del territorio de la corporación. Con ello se logró la meta de la vigencia. </v>
          </cell>
          <cell r="W40" t="str">
            <v>Teniendo en cuenta la necesidad de actualización del instrumento en el marco de lo lineamientos establecidos por el Ministerio de Medio Ambiente y Desarrollo Sostenible, en los Lineamientos y Guía para la Ordenación Forestal en Colombia, la corporación mediante acuerdo No. 180-ACU2011-624 suspende de  manera temporal la entrada en vigencia del acuerdo 180-ACU2012-597 dl 17 de diciembre de 2020 que adopta el Plan de Ordenación Forestal Integral y Sostenible en la Jurisdicción de la Corporación Autónoma Regional del Centro de Antioquia- CORANTIOQUIA.</v>
          </cell>
          <cell r="X40" t="str">
            <v xml:space="preserve">Para el mes de diciembre del año 2020, el Consejo directivo de la Corporación aprobó el Plan de Ordenación Forestal Integral Sostenible para la jurisdicción de Corantioquia; posterior en el mes de junio del año 2021, el Ministerio de Medio Ambiente y Desarrollo sostenible entrega y da a conocer de manera oficial a la Corporaciones Autónomas Regionales a nivel nacional los “Lineamientos y Guía para a Ordenación Forestal en Colombia”, lo que conlleva a la corporación a realizar un análisis de instrumento
aprobado y los posibles cambios a realizar conforme a los nuevos lineamientos; posterior al análisis técnico y jurídico, el Consejo Directivo de la Corporación mediante acuerdo 180-ACU2111-624 decide “Suspender de manera temporal, la vigencia del Acuerdo 180-ACU2012-597 del 17 de diciembre de 2020 “Por el cual se adopta el Plan de Ordenación Forestal Integral y Sostenible en la jurisdicción de la Corporación Autónoma Regional del Centro de Antioquia, CORANTIOQUIA”, hasta tanto se realice por parte de un equipo técnico de la Entidad, la revisión y ajuste al documento técnico de formulación de dicho Plan, en correspondencia con la “Guía para la ordenación forestal integral y sostenible” del 2020 expedida por el Ministerio de Ambiente y Desarrollo Sostenible”.
Es de destacar que la corporación para los meses comprendidos entre enero y noviembre del año 2021, donde estuvo en vigencia el Plan de Ordenación Forestal Integral y Sostenible-POF, en marco del cumplimiento de los programas y proyectos propuestos en este, se desarrolló actividades que apuntan a la protección de ecosistemas estratégicos bajo el programa de pagos por servicios ambientales y a la recuperación de suelos degradados bajo las restauraciones que se ejecutaron en los convenios 040-COV2010-182, 040-CNT2011-154 y 040-COV2010-214, donde se estableció un total de 839 hectáreas; en ese sentido se bajó la ejecución de estas actividades se reportó un porcentaje de avance del 21,42% en los proyectos establecidos por el POF.
Actualmente la corporación, bajo el trabajo de su equipo de profesionales internos, se encuentra trabajando en la revisión del documento versus los lineamientos y la Guía del MADS del año 2020, a fin de poder identificar el ajuste y trabajo a realizar para la actualización de este instrumento.
</v>
          </cell>
          <cell r="Y40" t="str">
            <v>Para el mes de diciembre del año 2020, el Consejo directivo de la Corporación aprobó el Plan de Ordenación Forestal Integral Sostenible para la jurisdicción de Corantioquia; posterior en el mes de junio del año 2021, el Ministerio de Medio Ambiente y Desarrollo sostenible entrega y da a conocer de manera oficial a la Corporaciones Autónomas Regionales a nivel nacional los “Lineamientos y Guía para a Ordenación Forestal en Colombia”, lo que conlleva a la corporación a realizar un análisis de instrumento aprobado y los posibles cambios a realizar conforme a los nuevos lineamientos; posterior al análisis técnico y jurídico, el Consejo Directivo de la Corporación mediante acuerdo 180-ACU2111-624 decide “Suspender de manera temporal, la vigencia del Acuerdo 180-ACU2012597 del 17 de diciembre de 2020 “Por el cual se adopta el Plan de Ordenación Forestal Integral y Sostenible en la jurisdicción de la Corporación Autónoma Regional del Centro de Antioquia, CORANTIOQUIA”, hasta tanto se realice por parte de un equipo técnico de la Entidad, la revisión y ajuste al documento técnico de formulación de dicho Plan, en correspondencia con la “Guía para la ordenación forestal integral y sostenible” del 2020 expedida por el Ministerio de Ambiente y Desarrollo Sostenible”.
Es de destacar que la corporación para los meses comprendidos entre enero y noviembre del año 2021, donde estuvo en vigencia el Plan de Ordenación Forestal Integral y Sostenible-POF, en marco del cumplimiento de los programas y proyectos propuestos en este, se desarrolló actividades que apuntan a la protección de ecosistemas estratégicos bajo el programa de pagos por servicios ambientales y a la recuperación de suelos degradados bajo las restauraciones que se ejecutaron en los convenios 040-COV2010-182, 040-CNT2011-154 y 040-COV2010-214, donde se estableció un total de 839 hectáreas; en ese sentido se bajó la ejecución de estas actividades se reportó un porcentaje de avance del 21,42% en los proyectos establecidos por el POF.
Actualmente la corporación, bajo el trabajo de su equipo de profesionales internos, se encuentra trabajando en la revisión del documento versus los lineamientos y la Guía del MADS del año 2020, a fin de poder identificar el ajuste y trabajo a realizar para la actualización de este instrumento.</v>
          </cell>
          <cell r="Z40"/>
          <cell r="AA40" t="str">
            <v>contract</v>
          </cell>
          <cell r="AB40" t="str">
            <v>No aplica</v>
          </cell>
          <cell r="AC40"/>
          <cell r="AD40"/>
          <cell r="AE40"/>
          <cell r="AF40"/>
          <cell r="AG40"/>
          <cell r="AH40"/>
          <cell r="AI40">
            <v>1</v>
          </cell>
          <cell r="AJ40">
            <v>0.54284399999999999</v>
          </cell>
          <cell r="AK40">
            <v>0.54284399999999999</v>
          </cell>
          <cell r="AL40"/>
          <cell r="AM40">
            <v>139300718</v>
          </cell>
          <cell r="AN40">
            <v>117520801</v>
          </cell>
          <cell r="AO40">
            <v>0.84364820718296651</v>
          </cell>
          <cell r="AP40">
            <v>107864800</v>
          </cell>
          <cell r="AQ40">
            <v>0.91783581359354416</v>
          </cell>
          <cell r="AR40">
            <v>9656001.0199999996</v>
          </cell>
          <cell r="AS40">
            <v>9656001.0199999996</v>
          </cell>
          <cell r="AT40">
            <v>3922285.3</v>
          </cell>
          <cell r="AU40">
            <v>0.40620183157354306</v>
          </cell>
          <cell r="AV40">
            <v>106883079</v>
          </cell>
          <cell r="AW40">
            <v>91524760</v>
          </cell>
          <cell r="AX40">
            <v>0.85630729256966853</v>
          </cell>
          <cell r="AY40">
            <v>91524760</v>
          </cell>
          <cell r="AZ40">
            <v>1</v>
          </cell>
          <cell r="BA40">
            <v>0</v>
          </cell>
          <cell r="BB40">
            <v>0</v>
          </cell>
          <cell r="BC40">
            <v>0</v>
          </cell>
          <cell r="BD40" t="str">
            <v>0%</v>
          </cell>
          <cell r="BE40">
            <v>137567420</v>
          </cell>
          <cell r="BF40">
            <v>95596853</v>
          </cell>
          <cell r="BG40">
            <v>0.69490910711271603</v>
          </cell>
          <cell r="BH40">
            <v>95596853</v>
          </cell>
          <cell r="BI40">
            <v>1</v>
          </cell>
          <cell r="BJ40">
            <v>0</v>
          </cell>
          <cell r="BK40">
            <v>0</v>
          </cell>
          <cell r="BL40"/>
          <cell r="BM40"/>
          <cell r="BN40">
            <v>143331407</v>
          </cell>
          <cell r="BO40">
            <v>103585994</v>
          </cell>
          <cell r="BP40">
            <v>0.72270269418341793</v>
          </cell>
          <cell r="BQ40">
            <v>103585994</v>
          </cell>
          <cell r="BR40">
            <v>1</v>
          </cell>
          <cell r="BS40">
            <v>0</v>
          </cell>
          <cell r="BT40">
            <v>527082624</v>
          </cell>
          <cell r="BU40">
            <v>408228408</v>
          </cell>
          <cell r="BV40">
            <v>0.77450553179305714</v>
          </cell>
          <cell r="BW40"/>
          <cell r="BX40"/>
          <cell r="BY40" t="str">
            <v xml:space="preserve"> % de avance en la formulación del plan de ordenación forestal</v>
          </cell>
          <cell r="BZ40" t="str">
            <v/>
          </cell>
          <cell r="CA40"/>
        </row>
        <row r="41">
          <cell r="B41" t="str">
            <v>ACT 2.5</v>
          </cell>
          <cell r="C41" t="str">
            <v>2.5</v>
          </cell>
          <cell r="D41" t="str">
            <v>Implementar acciones de intervención en especies de flora y fauna priorizadas</v>
          </cell>
          <cell r="E41"/>
          <cell r="F41" t="str">
            <v>Porcentaje</v>
          </cell>
          <cell r="G41">
            <v>1</v>
          </cell>
          <cell r="H41">
            <v>1</v>
          </cell>
          <cell r="I41">
            <v>1</v>
          </cell>
          <cell r="J41">
            <v>1</v>
          </cell>
          <cell r="K41">
            <v>1</v>
          </cell>
          <cell r="L41">
            <v>0.95833333333333337</v>
          </cell>
          <cell r="M41">
            <v>1</v>
          </cell>
          <cell r="N41">
            <v>1</v>
          </cell>
          <cell r="O41">
            <v>0</v>
          </cell>
          <cell r="P41">
            <v>0</v>
          </cell>
          <cell r="Q41">
            <v>0</v>
          </cell>
          <cell r="R41">
            <v>1</v>
          </cell>
          <cell r="S41">
            <v>0.95833333333333337</v>
          </cell>
          <cell r="T41">
            <v>1</v>
          </cell>
          <cell r="U41">
            <v>1</v>
          </cell>
          <cell r="V41"/>
          <cell r="W41"/>
          <cell r="X41"/>
          <cell r="Y41"/>
          <cell r="Z41"/>
          <cell r="AA41"/>
          <cell r="AB41"/>
          <cell r="AC41"/>
          <cell r="AD41"/>
          <cell r="AE41"/>
          <cell r="AF41"/>
          <cell r="AG41"/>
          <cell r="AH41"/>
          <cell r="AI41">
            <v>1</v>
          </cell>
          <cell r="AJ41">
            <v>0.98958333333333337</v>
          </cell>
          <cell r="AK41">
            <v>1</v>
          </cell>
          <cell r="AL41"/>
          <cell r="AM41">
            <v>1853750261</v>
          </cell>
          <cell r="AN41">
            <v>1730161306</v>
          </cell>
          <cell r="AO41">
            <v>0.93333031012854428</v>
          </cell>
          <cell r="AP41">
            <v>1437187844</v>
          </cell>
          <cell r="AQ41">
            <v>0.83066696672500895</v>
          </cell>
          <cell r="AR41">
            <v>292973461.74000001</v>
          </cell>
          <cell r="AS41">
            <v>292973461.74000001</v>
          </cell>
          <cell r="AT41">
            <v>264859900.34999999</v>
          </cell>
          <cell r="AU41">
            <v>0.90404058707901169</v>
          </cell>
          <cell r="AV41">
            <v>4513784441</v>
          </cell>
          <cell r="AW41">
            <v>4145547295</v>
          </cell>
          <cell r="AX41">
            <v>0.91841942148251554</v>
          </cell>
          <cell r="AY41">
            <v>3067294581</v>
          </cell>
          <cell r="AZ41">
            <v>0.73990099804180376</v>
          </cell>
          <cell r="BA41">
            <v>1078252714</v>
          </cell>
          <cell r="BB41">
            <v>1078252714</v>
          </cell>
          <cell r="BC41">
            <v>924633982</v>
          </cell>
          <cell r="BD41">
            <v>0.85752993708671532</v>
          </cell>
          <cell r="BE41">
            <v>5068667077</v>
          </cell>
          <cell r="BF41">
            <v>4505938197</v>
          </cell>
          <cell r="BG41">
            <v>0.88897892257444078</v>
          </cell>
          <cell r="BH41">
            <v>3306917643</v>
          </cell>
          <cell r="BI41">
            <v>0.73390213057109976</v>
          </cell>
          <cell r="BJ41">
            <v>1199020554</v>
          </cell>
          <cell r="BK41">
            <v>1199020554</v>
          </cell>
          <cell r="BL41"/>
          <cell r="BM41"/>
          <cell r="BN41">
            <v>6402437800</v>
          </cell>
          <cell r="BO41">
            <v>5071033879</v>
          </cell>
          <cell r="BP41">
            <v>0.79204734780867381</v>
          </cell>
          <cell r="BQ41">
            <v>3547431516</v>
          </cell>
          <cell r="BR41">
            <v>0.69954798186036726</v>
          </cell>
          <cell r="BS41">
            <v>1157103209</v>
          </cell>
          <cell r="BT41">
            <v>17838639579</v>
          </cell>
          <cell r="BU41">
            <v>15452680677</v>
          </cell>
          <cell r="BV41">
            <v>0.86624770956139518</v>
          </cell>
          <cell r="BW41"/>
          <cell r="BX41"/>
          <cell r="BY41"/>
          <cell r="BZ41" t="str">
            <v/>
          </cell>
          <cell r="CA41"/>
        </row>
        <row r="42">
          <cell r="B42" t="str">
            <v>SACT 2.5.1</v>
          </cell>
          <cell r="C42" t="str">
            <v>2.5.1</v>
          </cell>
          <cell r="D42" t="str">
            <v>Implementación de medidas de conservación y manejo en especies priorizadas</v>
          </cell>
          <cell r="E42" t="str">
            <v>% de especies priorizadas con medidas de conservación y manejo en ejecución</v>
          </cell>
          <cell r="F42" t="str">
            <v>Porcentaje</v>
          </cell>
          <cell r="G42">
            <v>0.5</v>
          </cell>
          <cell r="H42">
            <v>0.65</v>
          </cell>
          <cell r="I42">
            <v>0.85</v>
          </cell>
          <cell r="J42">
            <v>1</v>
          </cell>
          <cell r="K42">
            <v>0.5</v>
          </cell>
          <cell r="L42">
            <v>0.65</v>
          </cell>
          <cell r="M42">
            <v>0.85</v>
          </cell>
          <cell r="N42">
            <v>1</v>
          </cell>
          <cell r="O42">
            <v>0</v>
          </cell>
          <cell r="P42">
            <v>0</v>
          </cell>
          <cell r="Q42">
            <v>0</v>
          </cell>
          <cell r="R42">
            <v>1</v>
          </cell>
          <cell r="S42">
            <v>1</v>
          </cell>
          <cell r="T42">
            <v>1</v>
          </cell>
          <cell r="U42">
            <v>1</v>
          </cell>
          <cell r="V42" t="str">
            <v>El 50% de la meta equivale a 30 especies priorizadas. 
Se han intervenido 40 especies con medidas de conservación y manejo entre fauna y flora, estas son:  
 Flora: Aguacatillo, Aguadulce, Aliso, Amarrabollo, Arboloco, Arrayán Común, Arrayán de hoja pequeña, Cabo de Acha, Jagua, Camargo, Canelo de páramo, Carate rojo, Carbonero, Cardenillo, Caunce, Cedrillo, Cedro de Altura, Cedro Macho, Anón, Chagualo, Cheflera Mano de Oso, Chirlobirlo, Drago, Encenillo, Escobo, Espadero, Gallinazo, Mortiño, Navajuelo, Ojo de Pava, Pino Colombiano, Quiebrabarrigo, Quimula, Simplocus, Zanca de Mula.  
Fauna: Lora frentiamarilla, Perezoso de 2 uñas, perezoso de 3 uñas, Mono aullador rojo, Puma</v>
          </cell>
          <cell r="W42" t="str">
            <v>Se hizo la entrega en la modalidad de fomento (donaciones) de 5400 plantas de especies nativas desde los viveros corporativos a los aliados estratégicos y se realizó seguimiento a las siembras de este material; ingresaron al Hogar de Paso 1.454 individuos, por clase 633 aves, 503 mamíferos 318 reptiles, a los cuales se les realizo la recepción, valoración médica y se definió la atención requerida para cada individuo;  se registran 516 Entregas voluntarias, 841 Rescates, 85 Incautaciones, 4 aprehensión preventiva y 10 sin información; se realiazon liberaciones de 804 individuos, clase Amphibia 3, Arachnida: 3, Aves: 178, Mammalia: 289, Reptilia 331; Se realizaron 31 Puestos de control ambiental, donde abordaron a 3.133 personas llevándoles el mensaje de no incentivar el tráfico ilegal; Se realizaron 78 actividades de sensibilización en relación a la protección de los recursos naturales, con temas como conservación de fauna silvestre, manejo de residuos sólidos, especies invasoras, festival ambiental, donde abordaron a 2458 personas.; se definió la zona para implementar el plan piloto de manejo del conflicto con los felinos en la zona limítrofe entre los municipios de Caracolí, Puerto Nare y Puerto Berrio, en la veredas de la mesa, canutillo, el pescado, la suiza y la mina. Se avanza en la contratación del equipo técnico en el marco del contrato No 120-CNT2111-147 de 2021, suscrito con la Universidad de Antioquia, a través del Centro de Desarrollo Agrobiotecnológico de Innovación e Integración Territorial – CEDAIT para dar continuidad a estas acciones.</v>
          </cell>
          <cell r="X42" t="str">
            <v xml:space="preserve">En el componente de fauna se deberá entender como medida de conservación y manejo a todas aquellas acciones que se realicen tanto directamente sobre individuos, grupos de ellos o poblaciones de la especie en cuestión, así como sobre el hábitat o ecosistema en donde hábitat, pero también a todas aquellas acciones que no siendo hechas directamente sobre la especie o su hábitat sus efectos se ven reflejados en la conservación de la especie. En el 2022 fueron 15  Especies priorizadas de fauna silvestre con medidas de conservación y manejo. En el componente de flora, en la vigencia 2022, se desarrollaron acciones de conservación de las especies priorizadas, desde la alianza con la Universidad de Antioquia, y a través de contrato No 120-CNT2111-147 de 2021. En el vivero la Aguada se propagaron 61 especies y en el vivero El Pedral 47 especies. </v>
          </cell>
          <cell r="Y42" t="str">
            <v xml:space="preserve">En el componente de flora, se vienen desarrollando acciones desde los apoyos técnicos de personal corporativo, así como desde el contrato No 120-CNT2111- -147 de 2021 (Otrosí No 3), suscrito con la Universidad de Antioquia – UdeA, cuyo objeto es "Ejecutar acciones de conservación, manejo y control de especies de flora nativa e invasora en la red de viveros Corporativos y de aliados estratégicos en la jurisdicción", por valor de $ 2.222.015.950. Con un plazo de ejecución a la fecha de 28 meses (29 de diciembre de 2023), desde sus alcances, se vienen orientando las acciones de conservación, al seguimiento fenológico, ensayos o protocolos de propagación en vivero de especies vegetales nativas priorizadas desde dos centros de trabajo como lo son los viveros del CCB La Aguada (Santa Elena, Municipio de Medellín) y El Pedral (Municipio de Hispania), los cuales cuentan con personal como recolectores de semillas, viveristas, técnicos de propagación y apoyo en viveros y un ingeniero residente quien brinda soporte técnico. En los viveros corporativos, se resalta las labores de mantenimiento de la producción de material vegetal de 2021-2022, realizadas a través del riego, desmalezado, tratamientos preventivos, danceo, y reposición de individuos por mortalidad, donde se tuvo una meta de producción de 154.840 plantas, pero que hoy se tiene menos de 130 mil. Esto por las entregas en la modalidad de fomento y venta. También se resaltan los avances en los ensayos de germinación de seis especies como Cecropia telenitida (yarumo blanco), Brosimum alicastrum (guaimaro), Bejaria resinosa (pegamosco), Vismia guianensis (carate rojo), Bromelia plumieri (piñuela), Pitcairnia explosiva (bromelia), y en los protocolos o pruebas de germinación con un avance de 27 especies, como Spondias mombin (hobo), Wettinia hirsuta (macana), entre otras, y la propagación por semilla de más de 20 especies priorizadas en ambos viveros. Desde la actividad de Mantenimiento de las colecciones vivas en el CCB La Aguada, se continuó con el seguimiento de poblaciones de especies nativas priorizadas sembradas en el predio, enfocadas en el manejo silvicultural (plateo y fertilización) de siete colecciones vivas existentes en el CCB La Aguada, a las que se les realizó plateo, fertilización y manejo preventivo con agronómico orgánicos. Desde la actividad Seguimiento fenológico y recolección de semillas de especies fuente semilleras de especies priorizadas para el conocimiento de su fenología y propagación, se avanzó es el seguimiento y recolección de semillas y regeneración de más de 20 especies, de especies como Drimys granadensis (canelo de páramo), Hura crepitans (tronador), Tecoma stans (chirlobirlo), de las zonas Norte, Occidente y Valle de Aburra. Y se adelantó la elaboración de más de 20 fichas fenológicas de especies presentes en la jurisdicción, en el periodo reportado. Y asociado al fortalecimiento a los viveros aliados, se realizó visita de seguimiento al Batallón Cacique Nutibara (Municipio de Andes), a quien se le había hecho entrega de suministros, se observó un cambio considerable del espacio dedicado al vivero (Informe técnico con radicado No 120-IT2310-16197); y en transferencia de conocimiento, se resaltan los espacios de  intercambio de conocimiento con el biovivero de la vereda Miraflores en el Municipio de Toledo, con miembros de la Asociación de mineros APROPISVAL y AGROMINAN del Municipio de Valdivia, y se adelanta plan de capacitaciones a los miembros de la Junta de Acción Comunal – JAC del corregimiento de Llanadas del Municipio de Olaya, sobre la temática de viveros y propagación de material vegetal. 
Para el componente de fauna se priorizaron para el Plan de Acción quince especies. Durante el período enero-octubre de 2023 se realizaron con 15 de ellas alguna acción que corresponde a medida de conservación y manejo.
 </v>
          </cell>
          <cell r="Z42"/>
          <cell r="AA42" t="str">
            <v>contract</v>
          </cell>
          <cell r="AB42" t="str">
            <v>No aplica</v>
          </cell>
          <cell r="AC42"/>
          <cell r="AD42"/>
          <cell r="AE42"/>
          <cell r="AF42"/>
          <cell r="AG42"/>
          <cell r="AH42"/>
          <cell r="AI42">
            <v>1</v>
          </cell>
          <cell r="AJ42">
            <v>1</v>
          </cell>
          <cell r="AK42">
            <v>1</v>
          </cell>
          <cell r="AL42"/>
          <cell r="AM42">
            <v>812092672</v>
          </cell>
          <cell r="AN42">
            <v>752277444</v>
          </cell>
          <cell r="AO42">
            <v>0.92634433228822433</v>
          </cell>
          <cell r="AP42">
            <v>729353645</v>
          </cell>
          <cell r="AQ42">
            <v>0.96952746731563577</v>
          </cell>
          <cell r="AR42">
            <v>22923799</v>
          </cell>
          <cell r="AS42">
            <v>22923799</v>
          </cell>
          <cell r="AT42">
            <v>0</v>
          </cell>
          <cell r="AU42">
            <v>0</v>
          </cell>
          <cell r="AV42">
            <v>2018112266</v>
          </cell>
          <cell r="AW42">
            <v>1724132335</v>
          </cell>
          <cell r="AX42">
            <v>0.85432924820248823</v>
          </cell>
          <cell r="AY42">
            <v>1111139833</v>
          </cell>
          <cell r="AZ42">
            <v>0.64446319487419157</v>
          </cell>
          <cell r="BA42">
            <v>612992502</v>
          </cell>
          <cell r="BB42">
            <v>612992502</v>
          </cell>
          <cell r="BC42">
            <v>522411924</v>
          </cell>
          <cell r="BD42">
            <v>0.85223215992942114</v>
          </cell>
          <cell r="BE42">
            <v>2101017816</v>
          </cell>
          <cell r="BF42">
            <v>1999893421</v>
          </cell>
          <cell r="BG42">
            <v>0.95186885411922662</v>
          </cell>
          <cell r="BH42">
            <v>1319064978</v>
          </cell>
          <cell r="BI42">
            <v>0.65956763702959353</v>
          </cell>
          <cell r="BJ42">
            <v>680828443</v>
          </cell>
          <cell r="BK42">
            <v>680828443</v>
          </cell>
          <cell r="BL42"/>
          <cell r="BM42"/>
          <cell r="BN42">
            <v>2694243023</v>
          </cell>
          <cell r="BO42">
            <v>1493883421</v>
          </cell>
          <cell r="BP42">
            <v>0.55447240959599209</v>
          </cell>
          <cell r="BQ42">
            <v>1136256167</v>
          </cell>
          <cell r="BR42">
            <v>0.76060564768795302</v>
          </cell>
          <cell r="BS42">
            <v>638911098</v>
          </cell>
          <cell r="BT42">
            <v>7625465777</v>
          </cell>
          <cell r="BU42">
            <v>5970186621</v>
          </cell>
          <cell r="BV42">
            <v>0.78292746903504984</v>
          </cell>
          <cell r="BW42"/>
          <cell r="BX42"/>
          <cell r="BY42"/>
          <cell r="BZ42" t="str">
            <v/>
          </cell>
          <cell r="CA42"/>
        </row>
        <row r="43">
          <cell r="B43" t="str">
            <v>SACT 2.5.2</v>
          </cell>
          <cell r="C43" t="str">
            <v>2.5.2</v>
          </cell>
          <cell r="D43" t="str">
            <v>Implementación de medidas de conservación y manejo en especies amenazadas</v>
          </cell>
          <cell r="E43" t="str">
            <v>% de especies amenazadas con medidas de conservación y manejo en ejecución</v>
          </cell>
          <cell r="F43" t="str">
            <v>Porcentaje</v>
          </cell>
          <cell r="G43">
            <v>0.5</v>
          </cell>
          <cell r="H43">
            <v>0.65</v>
          </cell>
          <cell r="I43">
            <v>0.85</v>
          </cell>
          <cell r="J43">
            <v>1</v>
          </cell>
          <cell r="K43">
            <v>0.81818181818181823</v>
          </cell>
          <cell r="L43">
            <v>0.81818181818181823</v>
          </cell>
          <cell r="M43">
            <v>1</v>
          </cell>
          <cell r="N43">
            <v>1</v>
          </cell>
          <cell r="O43">
            <v>0</v>
          </cell>
          <cell r="P43">
            <v>0</v>
          </cell>
          <cell r="Q43">
            <v>0</v>
          </cell>
          <cell r="R43">
            <v>1</v>
          </cell>
          <cell r="S43">
            <v>1</v>
          </cell>
          <cell r="T43">
            <v>1</v>
          </cell>
          <cell r="U43">
            <v>1</v>
          </cell>
          <cell r="V43" t="str">
            <v>El 50% de la meta equivale a 15 especies priorizadas. Se  han intervenido 17 especies con medidas de conservación y manejo, estas son: 
 Flora: Árbol raro, Magnolio, Caoba, Cedro negro, Roble, Chaquiro real, Diomate, Palma de Cera del Quindio. 
Fauna: Titi Cabeciblanco, Monoaraña, Tortuga de rio, Paujil de Pico azul, Manatí, Caimán aguja, Loro orejiamarillo, Oso andino, Jaguar, Tigrillo, Nutria, Titi Gris, Hicotea, Morrocoy, Guacamaya Verde, Tortuga caja, Mico de noch</v>
          </cell>
          <cell r="W43" t="str">
            <v xml:space="preserve">Para la especie Jaguar (Panthera onca) Se inició el proceso de implementación de la metodología del Observatorio de Conflictos Sociambientales, en el municipio de Caracolí, aplicando la encuesta, se realizó la visita a los predios y la instalación de cámaras de fototrampeo.  con el objeto de guiar la implementación de los planes piloto para el manejo del conflicto con las interacciones por depredación con animales domesticos. 
para la especie manatí (Trichechus manatus) se recibió la donación por parte del proyecto de vida silvestre de un kit para la atención de emergencias por varamientos, empozamientos o crías abandonadas. 
 Se recibió la capacitación de parte de proyecto vida silvestre del manejo del kit. 
con polinizadores en el municipio de Girardota se realizo la reubicación de nido de avispas de la especie Synoeca septentrionalis.Se avanza en la contratación del equipo técnico en el marco del contrato No 120-CNT2111-147 de 2021, suscrito con la Universidad de Antioquia, a través del Centro de Desarrollo Agrobiotecnológico de Innovación e Integración Territorial – CEDAIT para dar continuidad a estas acciones.
</v>
          </cell>
          <cell r="X43" t="str">
            <v>En Fauna, Se priorizaron para el Plan de Acción 2020-2023, 18 especies, de las cuales se han realizado medidas de conservación y manejo sobre todasellas, las que en su mayoría estuvieron relacionadas con la recuperación de individuos ya bien sea mediante entregas voluntarias, incautaciones o rescates y su posterior tratamiento y definición de destino final o medidas de conservación enmarcadas en la conservación de su hábitat, especialmente en las áreas protegidas de la jurisdicción donde varias de ellas son especies objeto de conservación. En el componente de flora,  se desarrollaron acciones de conservación de las especies priorizadas, desde la alianza con la Universidad de Antioquia, y a través de contrato No 120-CNT2111-147 de 2021. Se desatacan las actividades de mantenimiento a las colecciones vivas existentes en el CCB La Aguada, donde se resaltan las labores de rocería, fertilización, seguimiento fenológico y actualización de la base de datos de los individuos presentes. Igualmente  el convenio No 040-COV2111-176 de 2021, suscrito con la Fundación Jardín Botánico de Medellín: Evaluación del riesgo de extinción de cien especies de flora en la jurisdicción de Corantioquia y   Talleres de formación en flora. De igual forma se destacan las actividades en el marco de los planes de acción de especies nacionales,</v>
          </cell>
          <cell r="Y43" t="str">
            <v xml:space="preserve">En el componente de flora, se vienen desarrollando acciones desde los apoyos técnicos de personal corporativo, así como desde el contrato No 120-CNT2111- -147 de 2021 (Otrosí No 3), suscrito con la Universidad de Antioquia – UdeA, cuyo objeto es "Ejecutar acciones de conservación, manejo y control de especies de flora nativa e invasora en la red de viveros Corporativos y de aliados estratégicos en la jurisdicción", por valor de $ 2.222.015.950. Con un plazo de ejecución a la fecha de 28 meses (29 de diciembre de 2023), donde se resaltan los avances en el alcance 1, en el mantenimiento de la producción material vegetal de especies amenazadas como Aniba perutilis (comino crespo), la cual se encuentra a nivel nacional en la categoría de amenaza En Peligro (EN) (Resolución 1912 de 2017), así como tambien a las bancos clonales de especies como Magnolia hernandezii (molinillo), Magnolia grandifolia (magnolia), incluyendo el seguimiento fenológico de especies Swietenia macrophylla (Caoba), Brosimum alicastrum (guaimaro), entre otras, para el periodo reportado.  Y en el Alcance 3 del contrato, se avanzó en la fase diagnostica de seis especies (Quercus humboldtii (Roble), Prioria copaifera (Cativo), Clathrotropis brunnea  (Sapán) y Peltogyne paniculata (Nazareno) y Podocarpus oleifolius (chaquiro), y Aniba perutilis (comino crespo) que son objeto de los planes piloto de conservación, manejo y uso sostenible de especies de la flora silvestre nativa amenazada en la jurisdicción, y se viene desarrollando la fase de planificación en las zonas del Norte y Bajo Cauca Antioqueño.
En el componente de fauna, se ha venido desarrollando acciones mediante el convenio con PRECOODES, cuyo objeto es "Articular esfuerzos entre Corantioquia y Precoodes, para el fortalecimiento de la red de tratamiento de la fauna silvestre recuperada del tráfico ilegal y desarrollar diferentes estrategias de conservación de la biodiversidad". Dentro del alcance 2, en lo relacionado con las declaratorias y seguimiento de Áreas libres de fauna silvestre en cautiverio, se realizó la declaratoria del municipio de Vegachí y se continúa con el trabajo en el corregimiento de Tapartó, Venecia, San Jerónimo y Valdivia; además de los seguimientos a zonas declaradas como Don Matías y Amalfi.
Dentro de las estrategias educativas de control y vigilancia al tráfico ilegal de fauna silvestre, realizaron la a tención de PQRS sobre la conservación de la fauna silvestre.
En las actividades de sensibilización ambiental y control al tráfico de fauna, se continua con los operativos de control y sensibilización y operativos al control de especies silvestres.
Dentro del alcance 3, atención médica, biológica y zootecnica de la fauna recuperada; continuan con la recepción y atención de los individuos de fauna silvestre.
Tambien se realizaron liberaciones de los animales recuperados; además realizan procesos de readaptación a la vida silvestre.
Se visitaron diferentes predios para reubicación de animales silvestres.
Se atendieron PQRS, relacionadas con interacciones negativas con humanos de felinos como el jaguar y el puma. Se evidencia el seguimiento realizado a los métodos de monitoreo y de disuasión implementados en dos predios del Magdalena Medio: Candilejas en la vereda La Cristalina del municipio de Puerto Berrío y Linares en la vereda Santa Clara del municipio de Yondó. En ambos predios se han experimentado históricamente ataques por parte de grandes felinos, como el jaguar (Panthera onca) y el puma (Puma concolor).												</v>
          </cell>
          <cell r="Z43"/>
          <cell r="AA43" t="str">
            <v>contract</v>
          </cell>
          <cell r="AB43" t="str">
            <v>No aplica</v>
          </cell>
          <cell r="AC43"/>
          <cell r="AD43"/>
          <cell r="AE43"/>
          <cell r="AF43"/>
          <cell r="AG43"/>
          <cell r="AH43"/>
          <cell r="AI43">
            <v>1</v>
          </cell>
          <cell r="AJ43">
            <v>1</v>
          </cell>
          <cell r="AK43">
            <v>1</v>
          </cell>
          <cell r="AL43"/>
          <cell r="AM43">
            <v>447312266</v>
          </cell>
          <cell r="AN43">
            <v>398156303</v>
          </cell>
          <cell r="AO43">
            <v>0.89010817110032037</v>
          </cell>
          <cell r="AP43">
            <v>164649929</v>
          </cell>
          <cell r="AQ43">
            <v>0.41353088663775339</v>
          </cell>
          <cell r="AR43">
            <v>233506374</v>
          </cell>
          <cell r="AS43">
            <v>233506374</v>
          </cell>
          <cell r="AT43">
            <v>233277366</v>
          </cell>
          <cell r="AU43">
            <v>0.99901926445913636</v>
          </cell>
          <cell r="AV43">
            <v>1258827427</v>
          </cell>
          <cell r="AW43">
            <v>1252552555</v>
          </cell>
          <cell r="AX43">
            <v>0.99501530403182104</v>
          </cell>
          <cell r="AY43">
            <v>1161199313</v>
          </cell>
          <cell r="AZ43">
            <v>0.92706634014250999</v>
          </cell>
          <cell r="BA43">
            <v>91353242</v>
          </cell>
          <cell r="BB43">
            <v>91353242</v>
          </cell>
          <cell r="BC43">
            <v>28315088</v>
          </cell>
          <cell r="BD43">
            <v>0.30995164900661104</v>
          </cell>
          <cell r="BE43">
            <v>1864779653</v>
          </cell>
          <cell r="BF43">
            <v>1523846899</v>
          </cell>
          <cell r="BG43">
            <v>0.81717263299633391</v>
          </cell>
          <cell r="BH43">
            <v>1119438686</v>
          </cell>
          <cell r="BI43">
            <v>0.734613619474905</v>
          </cell>
          <cell r="BJ43">
            <v>404408213</v>
          </cell>
          <cell r="BK43">
            <v>404408213</v>
          </cell>
          <cell r="BL43"/>
          <cell r="BM43"/>
          <cell r="BN43">
            <v>1944831559</v>
          </cell>
          <cell r="BO43">
            <v>1881983534</v>
          </cell>
          <cell r="BP43">
            <v>0.96768459216472436</v>
          </cell>
          <cell r="BQ43">
            <v>1427545789</v>
          </cell>
          <cell r="BR43">
            <v>0.7585325605723392</v>
          </cell>
          <cell r="BS43">
            <v>404408213</v>
          </cell>
          <cell r="BT43">
            <v>5515750905</v>
          </cell>
          <cell r="BU43">
            <v>5056539291</v>
          </cell>
          <cell r="BV43">
            <v>0.91674540386083658</v>
          </cell>
          <cell r="BW43"/>
          <cell r="BX43"/>
          <cell r="BY43" t="str">
            <v>% de especies amenazadas con medidas de conservación y manejo en ejecución</v>
          </cell>
          <cell r="BZ43" t="str">
            <v/>
          </cell>
          <cell r="CA43"/>
        </row>
        <row r="44">
          <cell r="B44" t="str">
            <v>SACT 2.5.3</v>
          </cell>
          <cell r="C44" t="str">
            <v>2.5.3</v>
          </cell>
          <cell r="D44" t="str">
            <v>Implementación de medidas de prevención, control y manejo en especies invasoras.</v>
          </cell>
          <cell r="E44" t="str">
            <v>% de especies invasoras con medidas de prevención, control y manejo en ejecución</v>
          </cell>
          <cell r="F44" t="str">
            <v>Porcentaje</v>
          </cell>
          <cell r="G44">
            <v>0.3</v>
          </cell>
          <cell r="H44">
            <v>0.5</v>
          </cell>
          <cell r="I44">
            <v>0.65</v>
          </cell>
          <cell r="J44">
            <v>1</v>
          </cell>
          <cell r="K44">
            <v>1</v>
          </cell>
          <cell r="L44">
            <v>0.4375</v>
          </cell>
          <cell r="M44">
            <v>0.65</v>
          </cell>
          <cell r="N44">
            <v>1</v>
          </cell>
          <cell r="O44">
            <v>0</v>
          </cell>
          <cell r="P44">
            <v>0</v>
          </cell>
          <cell r="Q44">
            <v>0</v>
          </cell>
          <cell r="R44">
            <v>1</v>
          </cell>
          <cell r="S44">
            <v>0.875</v>
          </cell>
          <cell r="T44">
            <v>1</v>
          </cell>
          <cell r="U44">
            <v>1</v>
          </cell>
          <cell r="V44" t="str">
            <v>El 30% de la meta equivale al desarrollo de acciones que permitan la prevención y el control de 3 especies invasoras, a 30 de diciembre de 2020, se ha trabajado con las siguientes 7 especies:  
Flora: Ojo de poeta y retamo espinoso. 
Fauna: Hipopótamo, Caracol gigante africano, Rana Toro, Garza Bueyera, Abeja Africana.</v>
          </cell>
          <cell r="W44" t="str">
            <v>Se realizaron acciones con las siguientes especies: Ojo de poeta y Retamo espinoso en flora; y  en fauna con Caracol gigante africano, Hipopotamo Rana Toro, abeja africana. Se avanza en la contratación del equipo técnico en el marco del contrato No 120-CNT2111-147 de 2021, suscrito con la Universidad de Antioquia, a través del Centro de Desarrollo Agrobiotecnológico de Innovación e Integración Territorial – CEDAIT para dar continuidad a estas acciones.</v>
          </cell>
          <cell r="X44" t="str">
            <v>Se priorizaron cinco especies de fauna silvestre consideradas como invasoras, con el fin de adelantar acciones tendientes a su control o mitigación de los efectos que potencialmente podrían hacer sobre los ecosistemas o las especies silvestres nativas, de estas se han implementado prevención, control y manejo en cuatro de ellas, como parte de los alcances del convenio 040-COV2108-70 con la Universidad CES: caracol gigante africano (Achatina fulica), Rana Toro (Lithobates catesbeiaus), Hipopótamo común (Hippopotamus amphibius), abeja mielera (Apis mellifera) y garza Bueyera. En flora, desde el contrato 120-CNT2111-147 de 2021, suscrito con la UdeA  en dos:  ojos de poeta (Thunbergia alata) y retamo espinoso (Ulex europaeus). En los Convenios 040-COV2111-164 (Municipio de Puerto Nare y JAC El Vergel), 040-COV2111-167 (Municipio de Puerto Nare y Asocomunal) y 040-COV2111-170 (Municipio de Puerto Nare y JAC 04 de Agosto), en la actividad de restauración del flujo acuático, se incluyó el control manual del buchón de agua (Eichhornia crassipes),</v>
          </cell>
          <cell r="Y44" t="str">
            <v>Se vienen desarrollando acciones desde los apoyos técnicos de personal corporativo, así como desde el contrato No 120-CNT2111- -147 de 2021 (Otrosí No 3), suscrito con la Universidad de Antioquia – UdeA, cuyo objeto es "Ejecutar acciones de conservación, manejo y control de especies de flora nativa e invasora en la red de viveros Corporativos y de aliados estratégicos en la jurisdicción", por valor de $ 2.222.015.950. Con un plazo de ejecución a la fecha de 28 meses (29 de diciembre de 2023), específicamente en el Alcance 2, se viene avanzando con las jornadas de talleres teórico-prácticos sobre conceptos de porque son denominadas especies invasoras, cuales se reportan en la jurisdicción (terrestres y acuáticas) y medidas para el control y manejo, enfatizando en las especies Thunbergia alata (ojo de poeta), Ulex europaeus (retamo espinoso) y Eichhornia crassipes (buchón de agua). en los Municipios de las Oficinas Territoriales Cártama, Citará, Hevexicos y Tahamies. Con un total de 38 talleres desarrollados a la fecha y un acumulado del año de más de 100 talleres, de más de 120 que se esperan desarrollar; espacios que cuentan con la presencia de actores relevantes como las administraciones municipales, mesas y grupos ambientales, propietarios, sectores (viveros, mineras), y comunidad en general (JAC y asociaciones). 
Dentro del convenio de fauna 040-COV2304-6 CORANTIOQUIA-PRECOODES, cuyo objeto es "Articular esfuerzos entre Corantioquia y Precoodes para el fortalecimiento de la red de tratamiento de la fauna silvestre recuperada del tráfico ilegal y desarrollar diferentes estrategias de conservación de la biodiversidad” se viene atendiendo la problemática con las especies invasoras como la rana toro, caracol gigante africano, Hipopótamo y abejas africanas; por otra parte registran la toma de muestras de abejas de la tribu Meliponini en los municipios de La pintada, Támesis, Remedios y Caucasia, además, se ha realizado el acercamiento al Museo Entomológico Francisco Luis Gallego de la Universidad Nacional, esto con el fin de realizar una caracterización de las especies presentes en la jurisdicción y poder realizar una propuesta de formalización de la meliponicultura.
También se evidencia la realización de capacitaciones sobre las especies de animales exóticos invasores con los guardabosques del Distrito Regional de Manejo Integrado Divisoria Valle de Aburrá Rio Cauca, el Distrito Regional de Manejo Integrado Alto de Ventanas, el Sistema de Bosques Alto Andinos del Noroccidente Medio Antioqueño, la Reserva Forestal Protectora Farallones del Citará y el Distrito Regional de Manejo Integrado Cuchilla Jardín Támesis.
Dentro del Observatorio Ambiental, se realiza constante trabajo con la especie Hipopótamo, en las cuales se realiza trabajo de campo, realizando trabajo con la comunidad como capacitaciones y encuestas; además realizando avistamientos de la especie.</v>
          </cell>
          <cell r="Z44"/>
          <cell r="AA44" t="str">
            <v>contract</v>
          </cell>
          <cell r="AB44" t="str">
            <v>No aplica</v>
          </cell>
          <cell r="AC44"/>
          <cell r="AD44"/>
          <cell r="AE44"/>
          <cell r="AF44"/>
          <cell r="AG44"/>
          <cell r="AH44"/>
          <cell r="AI44">
            <v>1</v>
          </cell>
          <cell r="AJ44">
            <v>1</v>
          </cell>
          <cell r="AK44">
            <v>1</v>
          </cell>
          <cell r="AL44"/>
          <cell r="AM44">
            <v>594345323</v>
          </cell>
          <cell r="AN44">
            <v>579727559</v>
          </cell>
          <cell r="AO44">
            <v>0.97540526789002768</v>
          </cell>
          <cell r="AP44">
            <v>543184270</v>
          </cell>
          <cell r="AQ44">
            <v>0.93696472000911035</v>
          </cell>
          <cell r="AR44">
            <v>36543288.740000002</v>
          </cell>
          <cell r="AS44">
            <v>36543288.740000002</v>
          </cell>
          <cell r="AT44">
            <v>31582534.350000001</v>
          </cell>
          <cell r="AU44">
            <v>0.8642499194504627</v>
          </cell>
          <cell r="AV44">
            <v>1236844748</v>
          </cell>
          <cell r="AW44">
            <v>1168862405</v>
          </cell>
          <cell r="AX44">
            <v>0.94503566990931676</v>
          </cell>
          <cell r="AY44">
            <v>794955435</v>
          </cell>
          <cell r="AZ44">
            <v>0.68011036337506292</v>
          </cell>
          <cell r="BA44">
            <v>373906970</v>
          </cell>
          <cell r="BB44">
            <v>373906970</v>
          </cell>
          <cell r="BC44">
            <v>373906970</v>
          </cell>
          <cell r="BD44">
            <v>1</v>
          </cell>
          <cell r="BE44">
            <v>1102869608</v>
          </cell>
          <cell r="BF44">
            <v>982197877</v>
          </cell>
          <cell r="BG44">
            <v>0.8905838640174043</v>
          </cell>
          <cell r="BH44">
            <v>868413979</v>
          </cell>
          <cell r="BI44">
            <v>0.88415379358430435</v>
          </cell>
          <cell r="BJ44">
            <v>113783898</v>
          </cell>
          <cell r="BK44">
            <v>113783898</v>
          </cell>
          <cell r="BL44"/>
          <cell r="BM44"/>
          <cell r="BN44">
            <v>1763363218</v>
          </cell>
          <cell r="BO44">
            <v>1695166924</v>
          </cell>
          <cell r="BP44">
            <v>0.96132600855917361</v>
          </cell>
          <cell r="BQ44">
            <v>983629560</v>
          </cell>
          <cell r="BR44">
            <v>0.58025528110174474</v>
          </cell>
          <cell r="BS44">
            <v>113783898</v>
          </cell>
          <cell r="BT44">
            <v>4697422897</v>
          </cell>
          <cell r="BU44">
            <v>4425954765</v>
          </cell>
          <cell r="BV44">
            <v>0.94220913510397952</v>
          </cell>
          <cell r="BW44"/>
          <cell r="BX44"/>
          <cell r="BY44" t="str">
            <v>% de especies invasoras con medidas de prevención, control y manejo en ejecución</v>
          </cell>
          <cell r="BZ44" t="str">
            <v/>
          </cell>
          <cell r="CA44"/>
        </row>
        <row r="45">
          <cell r="B45" t="str">
            <v>ACT 2.6</v>
          </cell>
          <cell r="C45" t="str">
            <v>2.6</v>
          </cell>
          <cell r="D45" t="str">
            <v>Fortalecer la capacidad de los actores para la gestión corresponsable en la conectividad de corredores biológicos y sus ecosistemas</v>
          </cell>
          <cell r="E45"/>
          <cell r="F45" t="str">
            <v>Porcentaje</v>
          </cell>
          <cell r="G45">
            <v>1</v>
          </cell>
          <cell r="H45">
            <v>1</v>
          </cell>
          <cell r="I45">
            <v>1</v>
          </cell>
          <cell r="J45">
            <v>1</v>
          </cell>
          <cell r="K45">
            <v>1</v>
          </cell>
          <cell r="L45">
            <v>1</v>
          </cell>
          <cell r="M45">
            <v>1</v>
          </cell>
          <cell r="N45">
            <v>1</v>
          </cell>
          <cell r="O45">
            <v>0</v>
          </cell>
          <cell r="P45">
            <v>0</v>
          </cell>
          <cell r="Q45">
            <v>0</v>
          </cell>
          <cell r="R45">
            <v>1</v>
          </cell>
          <cell r="S45">
            <v>1</v>
          </cell>
          <cell r="T45">
            <v>1</v>
          </cell>
          <cell r="U45">
            <v>1</v>
          </cell>
          <cell r="V45"/>
          <cell r="W45"/>
          <cell r="X45"/>
          <cell r="Y45"/>
          <cell r="Z45"/>
          <cell r="AA45"/>
          <cell r="AB45"/>
          <cell r="AC45"/>
          <cell r="AD45"/>
          <cell r="AE45"/>
          <cell r="AF45"/>
          <cell r="AG45"/>
          <cell r="AH45"/>
          <cell r="AI45">
            <v>1</v>
          </cell>
          <cell r="AJ45">
            <v>1</v>
          </cell>
          <cell r="AK45">
            <v>1</v>
          </cell>
          <cell r="AL45"/>
          <cell r="AM45">
            <v>267309401</v>
          </cell>
          <cell r="AN45">
            <v>263515526</v>
          </cell>
          <cell r="AO45">
            <v>0.98580717705472698</v>
          </cell>
          <cell r="AP45">
            <v>106979796</v>
          </cell>
          <cell r="AQ45">
            <v>0.40597151000506893</v>
          </cell>
          <cell r="AR45">
            <v>156535730</v>
          </cell>
          <cell r="AS45">
            <v>156498528</v>
          </cell>
          <cell r="AT45">
            <v>145688528</v>
          </cell>
          <cell r="AU45">
            <v>0.93092586787781162</v>
          </cell>
          <cell r="AV45">
            <v>407060000</v>
          </cell>
          <cell r="AW45">
            <v>344323000</v>
          </cell>
          <cell r="AX45">
            <v>0.84587775757873529</v>
          </cell>
          <cell r="AY45">
            <v>153064113</v>
          </cell>
          <cell r="AZ45">
            <v>0.44453641784022563</v>
          </cell>
          <cell r="BA45">
            <v>191258887</v>
          </cell>
          <cell r="BB45">
            <v>191258887</v>
          </cell>
          <cell r="BC45">
            <v>155912887</v>
          </cell>
          <cell r="BD45">
            <v>0.81519290133691935</v>
          </cell>
          <cell r="BE45">
            <v>327000000</v>
          </cell>
          <cell r="BF45">
            <v>326609500</v>
          </cell>
          <cell r="BG45">
            <v>0.99880581039755356</v>
          </cell>
          <cell r="BH45">
            <v>91758220</v>
          </cell>
          <cell r="BI45">
            <v>0.28094167499720613</v>
          </cell>
          <cell r="BJ45">
            <v>234851280</v>
          </cell>
          <cell r="BK45">
            <v>234851280</v>
          </cell>
          <cell r="BL45"/>
          <cell r="BM45"/>
          <cell r="BN45">
            <v>745450388</v>
          </cell>
          <cell r="BO45">
            <v>718057868</v>
          </cell>
          <cell r="BP45">
            <v>0.96325373164873851</v>
          </cell>
          <cell r="BQ45">
            <v>508594703</v>
          </cell>
          <cell r="BR45">
            <v>0.70829208294393342</v>
          </cell>
          <cell r="BS45">
            <v>234851280</v>
          </cell>
          <cell r="BT45">
            <v>1746819789</v>
          </cell>
          <cell r="BU45">
            <v>1652505894</v>
          </cell>
          <cell r="BV45">
            <v>0.9460082284423903</v>
          </cell>
          <cell r="BW45"/>
          <cell r="BX45"/>
          <cell r="BY45"/>
          <cell r="BZ45" t="str">
            <v/>
          </cell>
          <cell r="CA45"/>
        </row>
        <row r="46">
          <cell r="B46" t="str">
            <v>SACT 2.6.1</v>
          </cell>
          <cell r="C46" t="str">
            <v>2.6.1</v>
          </cell>
          <cell r="D46" t="str">
            <v>Fortalecimiento de la capacidad de los actores para la gestión corresponsable en la conectividad de corredores biológicos y sus ecosistemas</v>
          </cell>
          <cell r="E46" t="str">
            <v>Número de actores fortalecidos en la gestión corresponsable de acuerdo a la priorización de conectividades</v>
          </cell>
          <cell r="F46" t="str">
            <v>Número</v>
          </cell>
          <cell r="G46">
            <v>1</v>
          </cell>
          <cell r="H46">
            <v>2</v>
          </cell>
          <cell r="I46">
            <v>3</v>
          </cell>
          <cell r="J46">
            <v>4</v>
          </cell>
          <cell r="K46">
            <v>1</v>
          </cell>
          <cell r="L46">
            <v>2</v>
          </cell>
          <cell r="M46">
            <v>3</v>
          </cell>
          <cell r="N46">
            <v>4</v>
          </cell>
          <cell r="O46">
            <v>0</v>
          </cell>
          <cell r="P46">
            <v>0</v>
          </cell>
          <cell r="Q46">
            <v>0</v>
          </cell>
          <cell r="R46">
            <v>1</v>
          </cell>
          <cell r="S46">
            <v>1</v>
          </cell>
          <cell r="T46">
            <v>1</v>
          </cell>
          <cell r="U46">
            <v>1</v>
          </cell>
          <cell r="V46" t="str">
            <v>Suscribción de  17 convenios para fortalecer la capacidad de gestión ambiental corresponsable de las JAC como actor del territorio, involucrando un total de 480 personas, la implementación de 17 Bioviveros comunitarios, la realización de 45 actividades educativas y una siembra de 125.798 árboles en predios públicos y privados que generan corredores biológicos y conservan la biodiversidad y los servicios ambientales</v>
          </cell>
          <cell r="W46" t="str">
            <v>Se acompañaron dos actores: Juntas de Acción Comunal y técnicos de las Alcaldías Municipales, representados principalmente por los técnicos de las Umatas o Secretarías de Agricultura. Esto se hizo mediante encuentros educativos donde se fortalecieron las capacidades técnicas o productivas, ambientales y sociales o comunitarias a través de la implementación de Bioviveros Counitarios.  
En 2021 se tienen 15 convenios solidarios y en ejecución, acompañados directamente por la Subdirección.  Y con 17 organizaciones que se vienen fortaleciendo desde 2020, se tiene un total de 32 Juntas de Acción Comunitarias de 31 municipios de la Jurisdicción de Corantioquia que se acompañan para fortalecer sus capacidades de gestión corrresponsable de conectividad ecológica. Cada uno de los 15 convenios aportará la siembra de 30.000 plantas nativas; Actualmente se llevan 2000 sembradas de los convenios de este año y más de 5000 plantas sembradas con los Bioviveros del año 2020.</v>
          </cell>
          <cell r="X46" t="str">
            <v xml:space="preserve">Este indicador se relaciona principalmente con el Proceso Ciudadano de Educación Ambiental Bioviveros Comunitarios que tiene como propósito desarrollar procesos ciudadanos de Educación Ambiental mediante el diseño, instalación de bioviveros comunitarios, producción, siembra y venta de material vegetal para el desarrollo de procesos de reforestación y restauración ecológica en los territorios. Para efectos del presente informe de gestión se logra una ejecución del 100%.
Se acompañó tres actores: Juntas de Acción Comunal, comunidades campesinas y rurales realizando encuentros educativos donde se fortalecieron las capacidades técnicas o productivas, ambientales y sociales o comunitarias a través de la implementación de Bioviveros Comunitarios.  
Particularmente con las JAC y municipios participantes en el año 2022, se alcanzó un 100% de fortalecimiento, que corresponde a 6 encuentros de formación con los Bioviveros establecidos y 3 encuentros de fortalecimiento para los bioviveros establecidos en el año 2021.
Para el presente informe se tienen 15 convenios solidarios en ejecución, acompañados directamente por la Subdirección.  Y con 17 organizaciones que se vienen fortaleciendo, se tiene un total de 32 Juntas de Acción Comunitarias de 31 municipios de la Jurisdicción de Corantioquia que se acompañan para fortalecer sus capacidades de gestión corresponsable de conectividad ecológica. Para este caso del presente informe se aporta la siembra de 9.000 plantas nativas; Actualmente se llevan 3000 sembradas de los convenios de este año y 6000 plantas sembradas con los Bioviveros del año 2021. 
</v>
          </cell>
          <cell r="Y46" t="str">
            <v>En el cuarto trimestre del año en curso, mediante los convenios y/o contratos con comunidades étnicas se avanzó en la planificación del diseño de los Bioviveros, adquisición de materiales, implementación y operación del los BioViveros comunitarios, esta última apoyada y supervisada por los funcionarios corporativos para una adecuada inversión y manejo de los recursos; además, se efectuaron actividades y acciones educativo-ambientales para el fortalecimiento de las capacidades de las comunidades en sabiduría ancestral, la salud propia, patrimonio alimentario, trueques de semillas y conectividad ecológica; asi las cosas, se formuló el plan de siembra en el cual se identificaron los predios que requieren priorización en cuanto a conectividades ecológicas en el territorio. 
En el convenio 040-COV2306-82, se planeó que para la vigencia del segundo semestre del 2023 priorizar en la implementación de las acciones en las Juntas de Acueducto Veredal, para apuntar al fortalecimiento de los actores en la gestión corresponsable y la conectividad de los corredores biológicos alrededor de la participación y planificación del patrimonio hídrico, como estructura ecológica principal en los territorios que contribuyan al sustento y medio de vida para las comunidades y ecosistemas.</v>
          </cell>
          <cell r="Z46"/>
          <cell r="AA46" t="str">
            <v>contract</v>
          </cell>
          <cell r="AB46" t="str">
            <v>No aplica</v>
          </cell>
          <cell r="AC46"/>
          <cell r="AD46"/>
          <cell r="AE46"/>
          <cell r="AF46"/>
          <cell r="AG46"/>
          <cell r="AH46"/>
          <cell r="AI46">
            <v>4</v>
          </cell>
          <cell r="AJ46">
            <v>4</v>
          </cell>
          <cell r="AK46">
            <v>1</v>
          </cell>
          <cell r="AL46"/>
          <cell r="AM46">
            <v>267309401</v>
          </cell>
          <cell r="AN46">
            <v>263515526</v>
          </cell>
          <cell r="AO46">
            <v>0.98580717705472698</v>
          </cell>
          <cell r="AP46">
            <v>106979796</v>
          </cell>
          <cell r="AQ46">
            <v>0.40597151000506893</v>
          </cell>
          <cell r="AR46">
            <v>156535730</v>
          </cell>
          <cell r="AS46">
            <v>156498528</v>
          </cell>
          <cell r="AT46">
            <v>145688528</v>
          </cell>
          <cell r="AU46">
            <v>0.93092586787781162</v>
          </cell>
          <cell r="AV46">
            <v>407060000</v>
          </cell>
          <cell r="AW46">
            <v>344323000</v>
          </cell>
          <cell r="AX46">
            <v>0.84587775757873529</v>
          </cell>
          <cell r="AY46">
            <v>153064113</v>
          </cell>
          <cell r="AZ46">
            <v>0.44453641784022563</v>
          </cell>
          <cell r="BA46">
            <v>191258887</v>
          </cell>
          <cell r="BB46">
            <v>191258887</v>
          </cell>
          <cell r="BC46">
            <v>155912887</v>
          </cell>
          <cell r="BD46">
            <v>0.81519290133691935</v>
          </cell>
          <cell r="BE46">
            <v>327000000</v>
          </cell>
          <cell r="BF46">
            <v>326609500</v>
          </cell>
          <cell r="BG46">
            <v>0.99880581039755356</v>
          </cell>
          <cell r="BH46">
            <v>91758220</v>
          </cell>
          <cell r="BI46">
            <v>0.28094167499720613</v>
          </cell>
          <cell r="BJ46">
            <v>234851280</v>
          </cell>
          <cell r="BK46">
            <v>234851280</v>
          </cell>
          <cell r="BL46"/>
          <cell r="BM46"/>
          <cell r="BN46">
            <v>745450388</v>
          </cell>
          <cell r="BO46">
            <v>718057868</v>
          </cell>
          <cell r="BP46">
            <v>0.96325373164873851</v>
          </cell>
          <cell r="BQ46">
            <v>508594703</v>
          </cell>
          <cell r="BR46">
            <v>0.70829208294393342</v>
          </cell>
          <cell r="BS46">
            <v>234851280</v>
          </cell>
          <cell r="BT46">
            <v>1746819789</v>
          </cell>
          <cell r="BU46">
            <v>1652505894</v>
          </cell>
          <cell r="BV46">
            <v>0.9460082284423903</v>
          </cell>
          <cell r="BW46"/>
          <cell r="BX46"/>
          <cell r="BY46"/>
          <cell r="BZ46" t="str">
            <v/>
          </cell>
          <cell r="CA46"/>
        </row>
        <row r="47">
          <cell r="B47" t="str">
            <v>PROG II</v>
          </cell>
          <cell r="C47" t="str">
            <v>II</v>
          </cell>
          <cell r="D47" t="str">
            <v>Programa II. Agua para la vida</v>
          </cell>
          <cell r="E47"/>
          <cell r="F47" t="str">
            <v>Porcentaje</v>
          </cell>
          <cell r="G47">
            <v>1</v>
          </cell>
          <cell r="H47">
            <v>1</v>
          </cell>
          <cell r="I47">
            <v>1</v>
          </cell>
          <cell r="J47">
            <v>1</v>
          </cell>
          <cell r="K47">
            <v>0.70199999999999996</v>
          </cell>
          <cell r="L47">
            <v>0.96345893551210549</v>
          </cell>
          <cell r="M47">
            <v>0.83092413474347793</v>
          </cell>
          <cell r="N47">
            <v>0.78699883701027007</v>
          </cell>
          <cell r="O47">
            <v>0.242123520092966</v>
          </cell>
          <cell r="P47">
            <v>2.7405798365920886E-2</v>
          </cell>
          <cell r="Q47">
            <v>8.2424484312554502E-2</v>
          </cell>
          <cell r="R47">
            <v>0.70199999999999996</v>
          </cell>
          <cell r="S47">
            <v>0.96345893551210549</v>
          </cell>
          <cell r="T47">
            <v>0.83092413474347793</v>
          </cell>
          <cell r="U47">
            <v>0.78699883701027007</v>
          </cell>
          <cell r="V47"/>
          <cell r="W47"/>
          <cell r="X47"/>
          <cell r="Y47"/>
          <cell r="Z47"/>
          <cell r="AA47"/>
          <cell r="AB47"/>
          <cell r="AC47"/>
          <cell r="AD47"/>
          <cell r="AE47"/>
          <cell r="AF47"/>
          <cell r="AG47"/>
          <cell r="AH47"/>
          <cell r="AI47">
            <v>1</v>
          </cell>
          <cell r="AJ47">
            <v>0.90883392750932368</v>
          </cell>
          <cell r="AK47">
            <v>0.9056370198586281</v>
          </cell>
          <cell r="AL47"/>
          <cell r="AM47">
            <v>31125847104</v>
          </cell>
          <cell r="AN47">
            <v>24616445438</v>
          </cell>
          <cell r="AO47">
            <v>0.79086828884527061</v>
          </cell>
          <cell r="AP47">
            <v>14876972597</v>
          </cell>
          <cell r="AQ47">
            <v>0.60435096669296795</v>
          </cell>
          <cell r="AR47">
            <v>9516404906.0400009</v>
          </cell>
          <cell r="AS47">
            <v>8539313191.1300011</v>
          </cell>
          <cell r="AT47">
            <v>7789328815.1999998</v>
          </cell>
          <cell r="AU47">
            <v>0.91217275217062788</v>
          </cell>
          <cell r="AV47">
            <v>34127552212</v>
          </cell>
          <cell r="AW47">
            <v>28737136931</v>
          </cell>
          <cell r="AX47">
            <v>0.84205092567100048</v>
          </cell>
          <cell r="AY47">
            <v>12189051672</v>
          </cell>
          <cell r="AZ47">
            <v>0.42415678713111948</v>
          </cell>
          <cell r="BA47">
            <v>16548085259</v>
          </cell>
          <cell r="BB47">
            <v>16548085259</v>
          </cell>
          <cell r="BC47">
            <v>13199634172</v>
          </cell>
          <cell r="BD47">
            <v>0.79765326111195378</v>
          </cell>
          <cell r="BE47">
            <v>31528164446</v>
          </cell>
          <cell r="BF47">
            <v>28921390900</v>
          </cell>
          <cell r="BG47">
            <v>0.91731920992531102</v>
          </cell>
          <cell r="BH47">
            <v>9985634892</v>
          </cell>
          <cell r="BI47">
            <v>0.34526814171997516</v>
          </cell>
          <cell r="BJ47">
            <v>18935756008</v>
          </cell>
          <cell r="BK47">
            <v>18935756008</v>
          </cell>
          <cell r="BL47"/>
          <cell r="BM47"/>
          <cell r="BN47">
            <v>34680277954</v>
          </cell>
          <cell r="BO47">
            <v>33428910022</v>
          </cell>
          <cell r="BP47">
            <v>0.96391701549624786</v>
          </cell>
          <cell r="BQ47">
            <v>19105174438</v>
          </cell>
          <cell r="BR47">
            <v>0.57151652343515347</v>
          </cell>
          <cell r="BS47">
            <v>18288498438.279999</v>
          </cell>
          <cell r="BT47">
            <v>131461841716</v>
          </cell>
          <cell r="BU47">
            <v>115703883291</v>
          </cell>
          <cell r="BV47">
            <v>0.88013283383750041</v>
          </cell>
          <cell r="BW47"/>
          <cell r="BX47"/>
          <cell r="BY47"/>
          <cell r="BZ47" t="str">
            <v/>
          </cell>
          <cell r="CA47"/>
        </row>
        <row r="48">
          <cell r="B48" t="str">
            <v>PROY 3</v>
          </cell>
          <cell r="C48">
            <v>3</v>
          </cell>
          <cell r="D48" t="str">
            <v>Proyecto 3. Planificando el uso y manejo del agua</v>
          </cell>
          <cell r="E48"/>
          <cell r="F48" t="str">
            <v>Porcentaje</v>
          </cell>
          <cell r="G48">
            <v>1</v>
          </cell>
          <cell r="H48">
            <v>1</v>
          </cell>
          <cell r="I48">
            <v>1</v>
          </cell>
          <cell r="J48">
            <v>1</v>
          </cell>
          <cell r="K48">
            <v>0.45600000000000002</v>
          </cell>
          <cell r="L48">
            <v>0.96638974602421079</v>
          </cell>
          <cell r="M48">
            <v>0.75456621004566216</v>
          </cell>
          <cell r="N48">
            <v>0.68472030303030307</v>
          </cell>
          <cell r="O48">
            <v>0.34</v>
          </cell>
          <cell r="P48">
            <v>1.6805126987894603E-2</v>
          </cell>
          <cell r="Q48">
            <v>8.5901826484018243E-2</v>
          </cell>
          <cell r="R48">
            <v>0.45600000000000002</v>
          </cell>
          <cell r="S48">
            <v>0.96638974602421079</v>
          </cell>
          <cell r="T48">
            <v>0.75456621004566216</v>
          </cell>
          <cell r="U48">
            <v>0.68472030303030307</v>
          </cell>
          <cell r="V48"/>
          <cell r="W48"/>
          <cell r="X48"/>
          <cell r="Y48"/>
          <cell r="Z48"/>
          <cell r="AA48"/>
          <cell r="AB48"/>
          <cell r="AC48"/>
          <cell r="AD48"/>
          <cell r="AE48"/>
          <cell r="AF48"/>
          <cell r="AG48"/>
          <cell r="AH48"/>
          <cell r="AI48">
            <v>1</v>
          </cell>
          <cell r="AJ48">
            <v>0.82609580314302222</v>
          </cell>
          <cell r="AK48">
            <v>0.83614219696969705</v>
          </cell>
          <cell r="AL48"/>
          <cell r="AM48">
            <v>5446023826</v>
          </cell>
          <cell r="AN48">
            <v>2560201850</v>
          </cell>
          <cell r="AO48">
            <v>0.47010478319563637</v>
          </cell>
          <cell r="AP48">
            <v>1554210229</v>
          </cell>
          <cell r="AQ48">
            <v>0.60706550501086465</v>
          </cell>
          <cell r="AR48">
            <v>776420145</v>
          </cell>
          <cell r="AS48">
            <v>776096342</v>
          </cell>
          <cell r="AT48">
            <v>776096227</v>
          </cell>
          <cell r="AU48">
            <v>0.99999985182252027</v>
          </cell>
          <cell r="AV48">
            <v>7095881861</v>
          </cell>
          <cell r="AW48">
            <v>5705341880</v>
          </cell>
          <cell r="AX48">
            <v>0.80403563528268274</v>
          </cell>
          <cell r="AY48">
            <v>2730442931</v>
          </cell>
          <cell r="AZ48">
            <v>0.47857656708908741</v>
          </cell>
          <cell r="BA48">
            <v>2974898949</v>
          </cell>
          <cell r="BB48">
            <v>2974898949</v>
          </cell>
          <cell r="BC48">
            <v>2009896656</v>
          </cell>
          <cell r="BD48">
            <v>0.67561846316683072</v>
          </cell>
          <cell r="BE48">
            <v>8793192472</v>
          </cell>
          <cell r="BF48">
            <v>6798491811</v>
          </cell>
          <cell r="BG48">
            <v>0.77315398618286946</v>
          </cell>
          <cell r="BH48">
            <v>2180512991</v>
          </cell>
          <cell r="BI48">
            <v>0.32073481172278784</v>
          </cell>
          <cell r="BJ48">
            <v>4617978820</v>
          </cell>
          <cell r="BK48">
            <v>4617978820</v>
          </cell>
          <cell r="BL48"/>
          <cell r="BM48"/>
          <cell r="BN48">
            <v>8462708603</v>
          </cell>
          <cell r="BO48">
            <v>7981689686</v>
          </cell>
          <cell r="BP48">
            <v>0.94316017015763953</v>
          </cell>
          <cell r="BQ48">
            <v>2323890318</v>
          </cell>
          <cell r="BR48">
            <v>0.29115267686692176</v>
          </cell>
          <cell r="BS48">
            <v>4617861738.29</v>
          </cell>
          <cell r="BT48">
            <v>29797806762</v>
          </cell>
          <cell r="BU48">
            <v>23045725227</v>
          </cell>
          <cell r="BV48">
            <v>0.77340340552813203</v>
          </cell>
          <cell r="BW48"/>
          <cell r="BX48" t="str">
            <v>3203 – Gestión integral del recurso hídrico.</v>
          </cell>
          <cell r="BY48"/>
          <cell r="BZ48" t="str">
            <v/>
          </cell>
          <cell r="CA48" t="str">
            <v>3 - Salud y Bienestar_x000D_
6- Agua Limpia y Saneamiento</v>
          </cell>
        </row>
        <row r="49">
          <cell r="B49" t="str">
            <v>ACT 3.1</v>
          </cell>
          <cell r="C49" t="str">
            <v>3.1</v>
          </cell>
          <cell r="D49" t="str">
            <v>Priorizar cuerpos de agua para la planificación del recurso hídrico</v>
          </cell>
          <cell r="E49"/>
          <cell r="F49" t="str">
            <v>Porcentaje</v>
          </cell>
          <cell r="G49">
            <v>1</v>
          </cell>
          <cell r="H49">
            <v>1</v>
          </cell>
          <cell r="I49">
            <v>1</v>
          </cell>
          <cell r="J49">
            <v>1</v>
          </cell>
          <cell r="K49">
            <v>0</v>
          </cell>
          <cell r="L49">
            <v>0.90909090909090906</v>
          </cell>
          <cell r="M49">
            <v>0.51369863013698636</v>
          </cell>
          <cell r="N49">
            <v>0.81818181818181823</v>
          </cell>
          <cell r="O49">
            <v>0.75</v>
          </cell>
          <cell r="P49">
            <v>0</v>
          </cell>
          <cell r="Q49">
            <v>0</v>
          </cell>
          <cell r="R49">
            <v>0</v>
          </cell>
          <cell r="S49">
            <v>0.90909090909090906</v>
          </cell>
          <cell r="T49">
            <v>0.51369863013698636</v>
          </cell>
          <cell r="U49">
            <v>0.81818181818181823</v>
          </cell>
          <cell r="V49"/>
          <cell r="W49"/>
          <cell r="X49"/>
          <cell r="Y49"/>
          <cell r="Z49"/>
          <cell r="AA49"/>
          <cell r="AB49"/>
          <cell r="AC49"/>
          <cell r="AD49"/>
          <cell r="AE49"/>
          <cell r="AF49"/>
          <cell r="AG49"/>
          <cell r="AH49"/>
          <cell r="AI49">
            <v>1</v>
          </cell>
          <cell r="AJ49">
            <v>0.74774283935242847</v>
          </cell>
          <cell r="AK49">
            <v>0.81818181818181823</v>
          </cell>
          <cell r="AL49"/>
          <cell r="AM49">
            <v>745935946</v>
          </cell>
          <cell r="AN49">
            <v>744555190</v>
          </cell>
          <cell r="AO49">
            <v>0.99814896170722944</v>
          </cell>
          <cell r="AP49">
            <v>370789136</v>
          </cell>
          <cell r="AQ49">
            <v>0.4980008748579135</v>
          </cell>
          <cell r="AR49">
            <v>143766178</v>
          </cell>
          <cell r="AS49">
            <v>143766178</v>
          </cell>
          <cell r="AT49">
            <v>143766178</v>
          </cell>
          <cell r="AU49">
            <v>1</v>
          </cell>
          <cell r="AV49">
            <v>1393683620</v>
          </cell>
          <cell r="AW49">
            <v>1381050766</v>
          </cell>
          <cell r="AX49">
            <v>0.9909356371713689</v>
          </cell>
          <cell r="AY49">
            <v>417687878</v>
          </cell>
          <cell r="AZ49">
            <v>0.30244208850465965</v>
          </cell>
          <cell r="BA49">
            <v>963362888</v>
          </cell>
          <cell r="BB49">
            <v>963362888</v>
          </cell>
          <cell r="BC49">
            <v>574736414</v>
          </cell>
          <cell r="BD49">
            <v>0.59659389121080608</v>
          </cell>
          <cell r="BE49">
            <v>1491677894</v>
          </cell>
          <cell r="BF49">
            <v>1486807397</v>
          </cell>
          <cell r="BG49">
            <v>0.99673488692190804</v>
          </cell>
          <cell r="BH49">
            <v>969879179</v>
          </cell>
          <cell r="BI49">
            <v>0.65232334797161362</v>
          </cell>
          <cell r="BJ49">
            <v>516928218</v>
          </cell>
          <cell r="BK49">
            <v>516928218</v>
          </cell>
          <cell r="BL49"/>
          <cell r="BM49"/>
          <cell r="BN49">
            <v>2450845919</v>
          </cell>
          <cell r="BO49">
            <v>2183770748</v>
          </cell>
          <cell r="BP49">
            <v>0.89102735144240619</v>
          </cell>
          <cell r="BQ49">
            <v>778166776</v>
          </cell>
          <cell r="BR49">
            <v>0.35634087356133043</v>
          </cell>
          <cell r="BS49">
            <v>516811136.29000002</v>
          </cell>
          <cell r="BT49">
            <v>6082143379</v>
          </cell>
          <cell r="BU49">
            <v>5796184101</v>
          </cell>
          <cell r="BV49">
            <v>0.95298379860834259</v>
          </cell>
          <cell r="BW49"/>
          <cell r="BX49"/>
          <cell r="BY49"/>
          <cell r="BZ49" t="str">
            <v/>
          </cell>
          <cell r="CA49"/>
        </row>
        <row r="50">
          <cell r="B50" t="str">
            <v>SACT 3.1.1</v>
          </cell>
          <cell r="C50" t="str">
            <v>3.1.1</v>
          </cell>
          <cell r="D50" t="str">
            <v>Priorización de cuerpos de agua para la planificación del recurso hídrico</v>
          </cell>
          <cell r="E50" t="str">
            <v>% de cuerpos de agua priorizados con reglamentación de uso de agua y vertimientos su incorporación en el RURH
Nota: Resolución 667. % de cuerpos de agua con reglamentación del uso de las aguas.</v>
          </cell>
          <cell r="F50" t="str">
            <v>Porcentaje</v>
          </cell>
          <cell r="G50">
            <v>0.36</v>
          </cell>
          <cell r="H50">
            <v>0.55000000000000004</v>
          </cell>
          <cell r="I50">
            <v>0.73</v>
          </cell>
          <cell r="J50">
            <v>1</v>
          </cell>
          <cell r="K50">
            <v>0</v>
          </cell>
          <cell r="L50">
            <v>0.5</v>
          </cell>
          <cell r="M50">
            <v>0.375</v>
          </cell>
          <cell r="N50">
            <v>0.81818181818181823</v>
          </cell>
          <cell r="O50">
            <v>0.75</v>
          </cell>
          <cell r="P50">
            <v>0</v>
          </cell>
          <cell r="Q50">
            <v>0</v>
          </cell>
          <cell r="R50">
            <v>0</v>
          </cell>
          <cell r="S50">
            <v>0.90909090909090906</v>
          </cell>
          <cell r="T50">
            <v>0.51369863013698636</v>
          </cell>
          <cell r="U50">
            <v>0.81818181818181823</v>
          </cell>
          <cell r="V50" t="str">
            <v xml:space="preserve">De acuerdo con las acciones desarrolladas y en articulación con los municipios de San José de la Montaña, Jericó y el Área Metropolitana, se priorizó para la vigencia del año 2020, la reglamentación de las fuentes hídricas, San José, ubicada en el municipio San José de la Montaña, La Palma del municipio de Jericó, La Valeria en el municipio de Caldas y El Salado ubicada en el municipio de Girardota. Quebradas que hacen parte de los PORH del Río Piedras, Río San Andrés y del Rio Aburrá- Medellín, respectivamente. 
Quebrada San José- San José de La Montaña, se encuentra en la fase final, específicamente en la publicación del proyecto de distribución y recepción de objeciones para el proceso de reglamentación de uso de agua y vertimientos. La reglamentación se está ejecutando a través del convenio 040-COV2009-131, suscrito con el municipio. 
Quebrada La Palma- Jericó, se encuentra en la fase de aprestamiento, con proyección para inicio de las actividades de campo en el mes de enero de 2021, esto debido a dificultades que se presentaron en la zona. La reglamentación se está ejecutando a través del convenio 040-COV2009-137, suscrito con el municipio. 
Quebrada La Valeria y El Salado, se firmó un convenio marco con el AMVA No. 040-COV2012-226, para el proceso de reglamentación de uso del agua y vertimientos en ambas fuentes hídricas, y se adjudicó a la Universidad de Antioquia, la ejecución de ambas reglamentaciones bajo el convenio No. 040-COV2012-227, con acta de inicio del 29 de diciembre de 2020. </v>
          </cell>
          <cell r="W50" t="str">
            <v xml:space="preserve">Para el año 2021 quedaron en firmes tres (3) reglamentaciones, ubicadas en las Oficinas Territoriales Tahamies (Q. San José, 160TH-RES2102-673), Aburra Norte (Q. El Salado, 160-RES2112-9574) y Aburra Sur (Q. La Valeria, 160-RES2112-9572). 
Adicionalmente se encuentran en ejecución el contrato 160-CNT2109-119 con el Politécnico Colombiano Jaime Isaza Cadavid que tiene como objeto reglamentar las quebradas La Clara (Amagá y Angelópolis) y Las Juntas (Titiribí) y el convenio 040-COV2111-175 con la U de A cuyo objeto es la reglamentación de la Q. Doña María ubicada en jurisdicción de los municipios de Medellín e Itagüí (Oficina Territorial Aburra Norte). </v>
          </cell>
          <cell r="X50" t="str">
            <v xml:space="preserve">Para el año 2022, continúan en firme tres (3) reglamentaciones, ubicadas en las Oficinas Territoriales Tahamíes (Q. San José, 160TH-RES2102-673), Aburra Norte (Q. El Salado, 160-RES2112-9574) y Aburra Sur (Q. La Valeria, 160-RES2112-9572). Así mismo, se ejecutó en un 82%, el convenio 040-COV2111-175 de actualización de la reglamentación de la Quebrada Doña María, localizada en los municipios de Itagüí, Medellín y la Estrella; quedando pendiente la Resolución General de Reglamentación y los actos administrativos particulares. Adicionalmente, en el mes de agosto del año 2022 se firmó un convenio con el Área Metropolitana del Valle de Aburrá - AMVA (040-COV2208-38) para llevar a cabo la reglamentación de los usos del agua y de los vertimientos de la Quebrada La García en el  municipio de Bello.  la reglamentación de las Quebradas Las Juntas en el municipio de Titiribí y La Clara en los municipios de Angelópolis y Amagá, se logró un avance del 22% que corresponde a la etapa de aprestamiento e identificación de actores en cada una de las cuencas.  </v>
          </cell>
          <cell r="Y50" t="str">
            <v xml:space="preserve">Con corte al 30 de octubre, continúan en firme tres (3) reglamentaciones, ubicadas en las Oficinas Territoriales Tahamíes (Q. San José, 160TH-RES2102-673), Aburra Norte (Q. El Salado, 160-RES2112-9574) y Aburra Sur (Q. La Valeria, 160-RES2112-9572), de igual forma se proyectan siete (7) reglamentaciones al 30 de diciembre de la presente vigencia, las cuales se ubican en las oficinas territoriales: Aburrá Norte (Q. La Presidenta, Q. La Aguacatala y Q.Doña María), Cartama (Q. Mulaticos), Panzenú (Q. Pozo Hondo), Tahamíes (Q. Santa Inés) y Zenufaná (Q. La Culebra).
Así mismo, para al 30 de octubre de la presente vigencia, se encuentra ejecutado en un 83%, el convenio 040-COV2111-175 de actualización de la reglamentación de la Quebrada Doña María, localizada en los municipios de Itagüí, Medellín y la Estrella; quedando pendiente la Resolución General de Reglamentación y los actos administrativos particulares y concretos, mediante los cuales se analiza la viabilidad o no de otorgar los permisos o concesiones de los usuarios que se encuentran asentados en la cuenca. Se proyecta culminar la reglamentación para la última semana de diciembre de la presente vigencia. 
Adicionalmente, se encuentra en ejecución un convenio suscrito con el Área Metropolitana del Valle de Aburrá - AMVA (040-COV2208-38) para llevar a cabo la reglamentación de los usos del agua y de los vertimientos de la Quebrada La García en el municipio de Bello. El proyecto se encuentra en análisis de la información para la reglamentación y revisión de productos, en dicha revisión, se generó la necesidad de ajustar varios informes por lo que se suscitaron retrasos que impedirán la culminación del proceso de reglamentación en la presente vigencia, proyectándose el siguiente cronograma: 
Entrega del proyecto de distribución: última semana de noviembre de 2023, (24 noviembre).
Primer aviso del proyecto de distribución: 14 al 20 de diciembre de 2023, aproximadamente,
Segundo aviso del proyecto de distribución: 29 diciembre de 2023.
Enero y febrero 2024, respuesta a objeciones al proyecto de distribución y Acto definitivo de reglamentación.
Se encuentra también en ejecución el convenio No. 040-COV2212-135, suscrito con la Universidad de Antioquia cuyo objeto es “AUNAR ESFUERZOS CON LA UNIVERSIDAD DE ANTIOQUIA PARA LA REGLAMENTACIÓN DE LOS CUERPOS DE AGUA Q. MULATICOS, Q. POZO HONDO, Q. SANTA INÉS Y Q. LA CULEBRA, EN EL MARCO DE IMPLEMENTACIÓN DE LOS PORH DE LOS RÍOS MULATOS, TARAZÁ, SAN ANDRÉS E ITÉ.”. Se tiene un avance de 58.6% del convenio y se proyecta culminar las reglamentaciones de las quebradas Mulaticos, Pozo Hondo y La Culebra para la última semana de diciembre del presente año. Para la Quebrada Santa Inés no se adelantó proceso de reglamentación, toda vez que no se contó con el apoyo de la administración municipal impidiéndose todas las actividades de socialización con la comunidad, que son fundamentales en la Reglamentación. 
Finalmente, se encuentra en ejecución el convenio No. 040-COV2306-90, suscrito con la Universidad de Antioquia con acta de inicio de 13 de julio de 2023, cuyo objeto es “AUNAR ESFUERZOS CON LA UNIVERSIDAD DE ANTIOQUIA PARA LA REGLAMENTACIÓN DE CUERPOS DE AGUA PRIORIZADOS Y LA FORMALIZACIÓN DE ACTORES EN JURISDICCIÓN DE CORANTIOQUIA”, mediante el cual se ejecuta los procesos de reglamentación de las Quebrada Las Juntas, municipio de Titiribí y la Quebrada La Clara, municipios de Amagá y Angelópolis.
Quebrada Las Juntas:
Acta de inicio de la reglamentación, acto administrativo 160AS-ADM2308-5314 del 08/08/23, la cual modifica el acto administrativo 160AS-ADM2203-1752 de 30 de marzo de 2022.
A corte de 30 de octubre, se finalizó la etapa de censos de usuarios, monitoreo a las fuentes superficiales y usuarios, y se avanzó en el análisis y consolidado para los informes de oferta y demanda y proyecto de distribución.
Debido a las novedades presentadas en la ejecución del convenio y teniendo en cuenta los tiempos establecidos por norma para la publicación del proyecto de distribución, periodo de presentación de objeciones y revisión de estas, para la vigencia no se culmina el proceso de reglamentación de la quebrada Las Juntas.
Quebrada La Clara:
Acta de inicio de la reglamentación, acto administrativo 160AS-ADM2308-5308 del 08/08/23, la cual modifica el acto administrativo 160AS-ADM2203-1751 de 30 de marzo de 2022.
En la cuenca se comenzaron de censos de usuarios el 09 de octubre y se ha realizado el monitoreo a las fuentes superficiales y avanzado en el análisis y consolidado para los informes de oferta y demanda y proyecto de distribución.
Debido a las novedades presentadas en la ejecución del convenio y teniendo en cuenta los tiempos establecidos por norma para la publicación del proyecto de distribución, periodo de presentación de objeciones y revisión de estas, para la vigencia no se culmina el proceso de reglamentación de la quebrada La Clara.
</v>
          </cell>
          <cell r="Z50"/>
          <cell r="AA50" t="str">
            <v>contract</v>
          </cell>
          <cell r="AB50" t="str">
            <v>No aplica</v>
          </cell>
          <cell r="AC50"/>
          <cell r="AD50"/>
          <cell r="AE50"/>
          <cell r="AF50"/>
          <cell r="AG50"/>
          <cell r="AH50"/>
          <cell r="AI50">
            <v>1</v>
          </cell>
          <cell r="AJ50">
            <v>0.81818181818181823</v>
          </cell>
          <cell r="AK50">
            <v>0.81818181818181823</v>
          </cell>
          <cell r="AL50"/>
          <cell r="AM50">
            <v>745935946</v>
          </cell>
          <cell r="AN50">
            <v>744555190</v>
          </cell>
          <cell r="AO50">
            <v>0.99814896170722944</v>
          </cell>
          <cell r="AP50">
            <v>370789136</v>
          </cell>
          <cell r="AQ50">
            <v>0.4980008748579135</v>
          </cell>
          <cell r="AR50">
            <v>143766178</v>
          </cell>
          <cell r="AS50">
            <v>143766178</v>
          </cell>
          <cell r="AT50">
            <v>143766178</v>
          </cell>
          <cell r="AU50">
            <v>1</v>
          </cell>
          <cell r="AV50">
            <v>1393683620</v>
          </cell>
          <cell r="AW50">
            <v>1381050766</v>
          </cell>
          <cell r="AX50">
            <v>0.9909356371713689</v>
          </cell>
          <cell r="AY50">
            <v>417687878</v>
          </cell>
          <cell r="AZ50">
            <v>0.30244208850465965</v>
          </cell>
          <cell r="BA50">
            <v>963362888</v>
          </cell>
          <cell r="BB50">
            <v>963362888</v>
          </cell>
          <cell r="BC50">
            <v>574736414</v>
          </cell>
          <cell r="BD50">
            <v>0.59659389121080608</v>
          </cell>
          <cell r="BE50">
            <v>1491677894</v>
          </cell>
          <cell r="BF50">
            <v>1486807397</v>
          </cell>
          <cell r="BG50">
            <v>0.99673488692190804</v>
          </cell>
          <cell r="BH50">
            <v>969879179</v>
          </cell>
          <cell r="BI50">
            <v>0.65232334797161362</v>
          </cell>
          <cell r="BJ50">
            <v>516928218</v>
          </cell>
          <cell r="BK50">
            <v>516928218</v>
          </cell>
          <cell r="BL50"/>
          <cell r="BM50"/>
          <cell r="BN50">
            <v>2450845919</v>
          </cell>
          <cell r="BO50">
            <v>2183770748</v>
          </cell>
          <cell r="BP50">
            <v>0.89102735144240619</v>
          </cell>
          <cell r="BQ50">
            <v>778166776</v>
          </cell>
          <cell r="BR50">
            <v>0.35634087356133043</v>
          </cell>
          <cell r="BS50">
            <v>516811136.29000002</v>
          </cell>
          <cell r="BT50">
            <v>6082143379</v>
          </cell>
          <cell r="BU50">
            <v>5796184101</v>
          </cell>
          <cell r="BV50">
            <v>0.95298379860834259</v>
          </cell>
          <cell r="BW50"/>
          <cell r="BX50"/>
          <cell r="BY50" t="str">
            <v xml:space="preserve"> % de cuerpos de agua con reglamentación del uso de las aguas.</v>
          </cell>
          <cell r="BZ50" t="str">
            <v>RET 2: Proteger el agua como derecho y medio de vida, en el marco de la planeación integral de las cuencas hidrográficas</v>
          </cell>
          <cell r="CA50"/>
        </row>
        <row r="51">
          <cell r="B51" t="str">
            <v>ACT 3.2</v>
          </cell>
          <cell r="C51" t="str">
            <v>3.2</v>
          </cell>
          <cell r="D51" t="str">
            <v>Formular instrumentos de planificación hídrica</v>
          </cell>
          <cell r="E51"/>
          <cell r="F51" t="str">
            <v>Porcentaje</v>
          </cell>
          <cell r="G51">
            <v>1</v>
          </cell>
          <cell r="H51">
            <v>1</v>
          </cell>
          <cell r="I51">
            <v>1</v>
          </cell>
          <cell r="J51">
            <v>1</v>
          </cell>
          <cell r="K51">
            <v>0.36699999999999999</v>
          </cell>
          <cell r="L51">
            <v>0.99007832898172332</v>
          </cell>
          <cell r="M51">
            <v>0.75</v>
          </cell>
          <cell r="N51">
            <v>0.73597909090909086</v>
          </cell>
          <cell r="O51">
            <v>0.3165</v>
          </cell>
          <cell r="P51">
            <v>9.9216710182766787E-3</v>
          </cell>
          <cell r="Q51">
            <v>0.17499999999999999</v>
          </cell>
          <cell r="R51">
            <v>0.36699999999999999</v>
          </cell>
          <cell r="S51">
            <v>0.99007832898172332</v>
          </cell>
          <cell r="T51">
            <v>0.75</v>
          </cell>
          <cell r="U51">
            <v>0.73597909090909086</v>
          </cell>
          <cell r="V51"/>
          <cell r="W51"/>
          <cell r="X51"/>
          <cell r="Y51"/>
          <cell r="Z51"/>
          <cell r="AA51"/>
          <cell r="AB51"/>
          <cell r="AC51"/>
          <cell r="AD51"/>
          <cell r="AE51"/>
          <cell r="AF51"/>
          <cell r="AG51"/>
          <cell r="AH51"/>
          <cell r="AI51">
            <v>1</v>
          </cell>
          <cell r="AJ51">
            <v>0.83611977272727267</v>
          </cell>
          <cell r="AK51">
            <v>0.81524477272727269</v>
          </cell>
          <cell r="AL51"/>
          <cell r="AM51">
            <v>4602589172</v>
          </cell>
          <cell r="AN51">
            <v>1721524947</v>
          </cell>
          <cell r="AO51">
            <v>0.37403402360413845</v>
          </cell>
          <cell r="AP51">
            <v>1089623183</v>
          </cell>
          <cell r="AQ51">
            <v>0.63294068720806052</v>
          </cell>
          <cell r="AR51">
            <v>632330164</v>
          </cell>
          <cell r="AS51">
            <v>632330164</v>
          </cell>
          <cell r="AT51">
            <v>632330049</v>
          </cell>
          <cell r="AU51">
            <v>0.99999981813298411</v>
          </cell>
          <cell r="AV51">
            <v>5585343413</v>
          </cell>
          <cell r="AW51">
            <v>4226736286</v>
          </cell>
          <cell r="AX51">
            <v>0.75675495192689235</v>
          </cell>
          <cell r="AY51">
            <v>2241485836</v>
          </cell>
          <cell r="AZ51">
            <v>0.5303112577485275</v>
          </cell>
          <cell r="BA51">
            <v>1985250450</v>
          </cell>
          <cell r="BB51">
            <v>1985250450</v>
          </cell>
          <cell r="BC51">
            <v>1408874631</v>
          </cell>
          <cell r="BD51">
            <v>0.70967097929634015</v>
          </cell>
          <cell r="BE51">
            <v>7236514578</v>
          </cell>
          <cell r="BF51">
            <v>5247632414</v>
          </cell>
          <cell r="BG51">
            <v>0.7251602076438185</v>
          </cell>
          <cell r="BH51">
            <v>1146581812</v>
          </cell>
          <cell r="BI51">
            <v>0.21849507007027952</v>
          </cell>
          <cell r="BJ51">
            <v>4101050602</v>
          </cell>
          <cell r="BK51">
            <v>4101050602</v>
          </cell>
          <cell r="BL51"/>
          <cell r="BM51"/>
          <cell r="BN51">
            <v>5897075683</v>
          </cell>
          <cell r="BO51">
            <v>5696455938</v>
          </cell>
          <cell r="BP51">
            <v>0.96597979137721712</v>
          </cell>
          <cell r="BQ51">
            <v>1527260542</v>
          </cell>
          <cell r="BR51">
            <v>0.26810714567489735</v>
          </cell>
          <cell r="BS51">
            <v>4101050602</v>
          </cell>
          <cell r="BT51">
            <v>23321522846</v>
          </cell>
          <cell r="BU51">
            <v>16892349585</v>
          </cell>
          <cell r="BV51">
            <v>0.72432446613996726</v>
          </cell>
          <cell r="BW51"/>
          <cell r="BX51"/>
          <cell r="BY51"/>
          <cell r="BZ51" t="str">
            <v/>
          </cell>
          <cell r="CA51"/>
        </row>
        <row r="52">
          <cell r="B52" t="str">
            <v>SACT 3.2.1</v>
          </cell>
          <cell r="C52" t="str">
            <v>3.2.1</v>
          </cell>
          <cell r="D52" t="str">
            <v>Formulación de Planes de Ordenamiento y Manejo de Cuenca</v>
          </cell>
          <cell r="E52" t="str">
            <v>% de avance en la formulación y/o ajuste de los POMCA
Nota: Resolución 667. % de avance en la formulación y/o ajuste de los POMCA, PMA, PMM</v>
          </cell>
          <cell r="F52" t="str">
            <v>Porcentaje</v>
          </cell>
          <cell r="G52">
            <v>1</v>
          </cell>
          <cell r="H52">
            <v>1</v>
          </cell>
          <cell r="I52">
            <v>1</v>
          </cell>
          <cell r="J52">
            <v>1</v>
          </cell>
          <cell r="K52">
            <v>0.1</v>
          </cell>
          <cell r="L52">
            <v>1</v>
          </cell>
          <cell r="M52">
            <v>1</v>
          </cell>
          <cell r="N52">
            <v>0.53162999999999994</v>
          </cell>
          <cell r="O52">
            <v>0.9</v>
          </cell>
          <cell r="P52">
            <v>0</v>
          </cell>
          <cell r="Q52">
            <v>0</v>
          </cell>
          <cell r="R52">
            <v>0.1</v>
          </cell>
          <cell r="S52">
            <v>1</v>
          </cell>
          <cell r="T52">
            <v>1</v>
          </cell>
          <cell r="U52">
            <v>0.53162999999999994</v>
          </cell>
          <cell r="V52" t="str">
            <v xml:space="preserve">Se adjudicó en el mes de octubre del año 2020 al CONSORCIO POMCA CAUCA el contrato que tiene por objeto “Formular el Plan de Ordenación y Manejo de la Cuenca hidrográfica Directos Río Cauca (md) entre Río San Juan – Río Ituango (código NSS 2621-01) en jurisdicción de la Corporación Autónoma Regional del Centro de Antioquia -CORANTIOQUIA y la Corporación para el Desarrollo Sostenible del Urabá – CORPOURABA”, para la vigencia 2020 – 2021.   
Dicho contrato, a fecha de corte del 31 de diciembre de 2020 avanzó en el 50% de la fase de aprestamiento. </v>
          </cell>
          <cell r="W52" t="str">
            <v xml:space="preserve">Para el año 2021 se continuó con el proceso de formulación del POMCA Directos Río Cauca entre Río San Juan -  río Ituango (código 2621-01), Contrato 110-CNT2010-138. Teniéndose a fecha de corte del 31 de diciembre de 2021 un valor del indicador del 68%, para este proyecto; representado esto en un cumplimiento del 100% de las actividades previas, 100% de la fase de Aprestamiento, 98.50% de la fase Diagnóstico y 15% de la fase de Prospectiva y Zonificación Ambiental.
Por otro lado, se proyectó avanzar para esta misma vigencia en la formulación de los POMCA de los ríos San Bartolo y otros directos al Magdalena Medio (código 2310) y Río Guadalupe y Medio Porce (código 2701-03). 
A fecha de corte del 31 de diciembre de 2021, se tiene que el proyecto de formulación del POMCA San Bartolo y otros directos al Magdalena Medio (código 2310), fue adjudicado mediante concurso de méritos abierto al CONSORCIO POMCA MAGDALENA MEDIO (contrato 110-CNT2107-105). Este proceso cuenta con acta de inicio 110-ACT2108-3584 del 04 de agosto de 2021 y a la fecha, se encuentra surtiendo la fase de aprestamiento y diagnóstico. Se anota que, este proyecto cuenta con una interventoría externa a cargo de CONESTUDIOS S.A.S. (contrato 110-CNT2107-106).
Lo antes descrito, representa un avance del indicador para dicho proyecto del 24%, correspondiente al cumplimiento del 100% de la etapa de actividades previas y el 48.8% de la fase de Aprestamiento. 
En relación al proyecto de formulación del POMCA del Río Guadalupe y Medio Porce, se tiene un avance del 80% de las actividades previas, representado esto con la aprobación de dicho proceso por parte del Comité Directivo de Contratación No. 61 sesión 1 presencial ordinaria del 22/10/2021, como por el Comité de Dirección del 23/10/2021. A la fecha, se encuentra surtiéndose en la plataforma Secop II el concurso de méritos 110-CM2111-9 asociado a la contratación de este objeto, así como su interventoría (110-CM2111-10). Especificamente, el Concurso de Méritos 110-CM2111-10 fue declarado desierto mediante Resolución 110-RES2112-9148 del 24 de diciembre de 2021.
En relación, al avance en el rezago del año 2020 (90%), se indica que este fue surtido en su totalidad, toda vez que, dicho valor se encontraba sujeto al cumplimiento del 100% de las fases de actividades previas y aprestamiento del proyecto de formulación del POMCA Directos Río Cauca entre Río San Juan río Ituango (mi). Este porcentaje fue alcanzado para cada una de las fases antes mencionadas durante el año 2021. 
</v>
          </cell>
          <cell r="X52" t="str">
            <v xml:space="preserve">Para el año 2022 se continua con el proceso de formulación del POMCA Directos Río Cauca entre Río San Juan -  río Ituango (código 2621-01), Contrato 110-CNT2010-138. Teniéndose a fecha de corte del 31 de diciembre de 2022 un valor del indicador del 100%. la Interventoria certifico el cumplimiento del 100% de cada una de las fases de aprestamiento, diagnóstico, prospectiva y formulación . Ya ha sido proyectada la resolción de Aprobación. 
Por otro lado, se debe mencionar que el proceso de  formulación del POMCA río San Bartolo y otros directos al Magdalena Medio (código 2310) se declaro en INCUMPLIMIENTO, se impuso una multa al contratista y mediante resolución 110-RES2211-7133 de 29 de noviembre de 2022 se liquido unilateralmente. El avance real alcanzado por el contratista fus del 23,19 % representado en el recibo de la Fase de Aprestamiento.
En relación al proyecto de formulación del POMCA del Río Guadalupe y Medio Porce, se tiene a la fecha del 31 de diciembre, un avance del 100% de las actividades previas, representado esto con las actuaciones administrativas que se han realizado con EPM para adelantar la contratación de este proyecto y la adjudicación del contrato tanto de Foemulación como de Interventoria. El avance en la etaá de Aprestamiento es del 5%.
Finalmente, para la vigencia 2022 se proyecta realizar la contratación del proyecto de formulación del POMCA del río Nus (código 2308-05). A fecha de corte del 31 de diciembre se avanza en la etapa de Aprestamiento con la consolidación del presonal del equipo, la Elaboración de l Plan de Trabajo y el POI detallado. </v>
          </cell>
          <cell r="Y52" t="str">
            <v>En cumplimiento de lo establecido en el Decreto 1076 de 2015 sobre la “Priorización de las Cuencas Hidrográficas para la Ordenación y Manejo”, la Corporación adelantó el proceso de priorización de cuencas para la ordenación y manejo, que cuenta con Informe radicado 180-COE1703-8247. Este se realizó de acuerdo a la metodología establecida por el IDEAM en el 2011 y a partir de consideraciones técnicas, operativas, normativas e información disponible. Dicha metodología tuvo en cuenta cinco (v) criterios; (i) oferta, (ii) demanda, (iii) calidad, (iv) riesgo y (v) fortalecimiento institucional y gobernabilidad.
De conformidad con lo anterior, Corantioquia en la actual vigencia viene adelantando los procesos de formulación de tres (3) instrumentos de planificación del recurso hídrico (Planes de Ordenación y Manejo de Cuencas Hidrográficas) a saber, POMCA del río Guadalupe y medio Porce, POMCA del río Nus y POMCA del río San Bartolo. A continuación se despliega la información correspondiente a su ejecución</v>
          </cell>
          <cell r="Z52"/>
          <cell r="AA52" t="str">
            <v>contract</v>
          </cell>
          <cell r="AB52" t="str">
            <v>No aplica</v>
          </cell>
          <cell r="AC52"/>
          <cell r="AD52"/>
          <cell r="AE52"/>
          <cell r="AF52"/>
          <cell r="AG52"/>
          <cell r="AH52"/>
          <cell r="AI52">
            <v>1</v>
          </cell>
          <cell r="AJ52">
            <v>0.88290749999999996</v>
          </cell>
          <cell r="AK52">
            <v>0.88290749999999996</v>
          </cell>
          <cell r="AL52"/>
          <cell r="AM52">
            <v>2378224533</v>
          </cell>
          <cell r="AN52">
            <v>481048322</v>
          </cell>
          <cell r="AO52">
            <v>0.20227203753263107</v>
          </cell>
          <cell r="AP52">
            <v>337182898</v>
          </cell>
          <cell r="AQ52">
            <v>0.70093352908525475</v>
          </cell>
          <cell r="AR52">
            <v>144293824</v>
          </cell>
          <cell r="AS52">
            <v>144293824</v>
          </cell>
          <cell r="AT52">
            <v>144293709</v>
          </cell>
          <cell r="AU52">
            <v>0.99999920301509226</v>
          </cell>
          <cell r="AV52">
            <v>3659021539</v>
          </cell>
          <cell r="AW52">
            <v>2924217476</v>
          </cell>
          <cell r="AX52">
            <v>0.79918017558300025</v>
          </cell>
          <cell r="AY52">
            <v>1393595900</v>
          </cell>
          <cell r="AZ52">
            <v>0.47657053944779859</v>
          </cell>
          <cell r="BA52">
            <v>1530621576</v>
          </cell>
          <cell r="BB52">
            <v>1530621576</v>
          </cell>
          <cell r="BC52">
            <v>996860995</v>
          </cell>
          <cell r="BD52">
            <v>0.65127854633090576</v>
          </cell>
          <cell r="BE52">
            <v>4119150332</v>
          </cell>
          <cell r="BF52">
            <v>2323010372</v>
          </cell>
          <cell r="BG52">
            <v>0.5639537731734332</v>
          </cell>
          <cell r="BH52">
            <v>249147553</v>
          </cell>
          <cell r="BI52">
            <v>0.10725201919158715</v>
          </cell>
          <cell r="BJ52">
            <v>2073862819</v>
          </cell>
          <cell r="BK52">
            <v>2073862819</v>
          </cell>
          <cell r="BL52"/>
          <cell r="BM52"/>
          <cell r="BN52">
            <v>3241861115</v>
          </cell>
          <cell r="BO52">
            <v>3070249703</v>
          </cell>
          <cell r="BP52">
            <v>0.94706392226182701</v>
          </cell>
          <cell r="BQ52">
            <v>328943648</v>
          </cell>
          <cell r="BR52">
            <v>0.10713905376444881</v>
          </cell>
          <cell r="BS52">
            <v>2073862819</v>
          </cell>
          <cell r="BT52">
            <v>13398257519</v>
          </cell>
          <cell r="BU52">
            <v>8798525873</v>
          </cell>
          <cell r="BV52">
            <v>0.65669180193938326</v>
          </cell>
          <cell r="BW52"/>
          <cell r="BX52"/>
          <cell r="BY52" t="str">
            <v>% de avance en la formulación y/o ajuste de los POMCA, PMA, PMM</v>
          </cell>
          <cell r="BZ52" t="str">
            <v>RET 2: Proteger el agua como derecho y medio de vida, en el marco de la planeación integral de las cuencas hidrográficas</v>
          </cell>
          <cell r="CA52"/>
        </row>
        <row r="53">
          <cell r="B53" t="str">
            <v>SACT 3.2.2</v>
          </cell>
          <cell r="C53" t="str">
            <v>3.2.2</v>
          </cell>
          <cell r="D53" t="str">
            <v xml:space="preserve">Adopción de Planes de ordenamiento del recurso hídrico (PORH) </v>
          </cell>
          <cell r="E53" t="str">
            <v>% de cuerpos de agua con plan de ordenamiento del recurso hídrico (PORH) adoptados
Nota: 
Resolución 667. % de cuerpos de agua con PORH adoptados.</v>
          </cell>
          <cell r="F53" t="str">
            <v>Porcentaje</v>
          </cell>
          <cell r="G53">
            <v>1</v>
          </cell>
          <cell r="H53">
            <v>1</v>
          </cell>
          <cell r="I53">
            <v>1</v>
          </cell>
          <cell r="J53">
            <v>1</v>
          </cell>
          <cell r="K53">
            <v>1</v>
          </cell>
          <cell r="L53">
            <v>0.97023498694517007</v>
          </cell>
          <cell r="M53">
            <v>1</v>
          </cell>
          <cell r="N53">
            <v>0.80228636363636374</v>
          </cell>
          <cell r="O53">
            <v>0</v>
          </cell>
          <cell r="P53">
            <v>2.9765013054829925E-2</v>
          </cell>
          <cell r="Q53">
            <v>0</v>
          </cell>
          <cell r="R53">
            <v>1</v>
          </cell>
          <cell r="S53">
            <v>0.97023498694517007</v>
          </cell>
          <cell r="T53">
            <v>1</v>
          </cell>
          <cell r="U53">
            <v>0.80228636363636374</v>
          </cell>
          <cell r="V53" t="str">
            <v xml:space="preserve">La Corporación declaró el ordenamiento de 5 cuerpos de agua mediante resoluciones:  
040-RES2012-7295 Quebrada La Víbora  
040-RES2012-7296 Quebrada Yarumalito  
 040-RES2012-7298 Río Dolores  
040-RES2012-7299 Quebrada La Noque 
040-RES2012-7300 Quebrada Sabaletas – Trinidad </v>
          </cell>
          <cell r="W53" t="str">
            <v>La declaratoria para los cuerpos de agua objeto de ordenamiento, se realizó a través de las siguientes resoluciones radicadas el día 18 de diciembre de 2020: Resolución: 040-RES2012-7295 (Quebrada La Víbora); Resolución: 040-RES2012-7296 (Quebrada Yarumalito); Resolución: 040-RES2012-7298 (Río Dolores); Resolución: 040-RES2012-7299 (Quebrada La Noque) Resolución: 040-RES2012-7300 (Quebrada Sabaletas – Trinidad)</v>
          </cell>
          <cell r="X53" t="str">
            <v xml:space="preserve">La adopción para el cuerpo de agua objeto de ordenamiento, se realizó a través: 
Resolución  040–RES2207–4317 Quebrada La Vibora
Resolución  040–RES2207–4318 Quebrada Sabaletas Trinidad
Resolución040–RES2207–4319 Río Dolores
Resolución 040–RES2207–4321 Quebrada La Noque
Adicionalemente la corporación realizó el proceso de contratación para 6 cuerpos de guas,  dando como resultado el convenio N° 040-COV2212-142 con el Politécnico Jaime Isaza Cadavid, cuyo objeto es “Aunar esfuerzos para la Formulación de los Planes de Ordenamiento del Recurso Hídrico - PORH en cuerpos de agua priorizados por la Corporación”
 </v>
          </cell>
          <cell r="Y53" t="str">
            <v>Corantioquia en cumplimiento de lo establecido en la normatividad ambiental y de sus funciones relacionadas con el ordenamiento del recurso hídrico, suscribió el convenio 040-COV2212-142 con el Politécnico Colombiano Jaime Isaza Cadavid, cuyo objeto es: ““Aunar esfuerzos para la Formulación de los Planes de Ordenamiento del Recurso Hídrico - PORH en cuerpos de agua priorizados por la Corporación”, el cual dio inicio el primero de febrero de la presente anualidad. El Convenio contempla la ejecución de seis (6) alcances, a saber, alcance1. Fase de Declaratoria, alcance 2. Fase de Diagnóstico, alcance 3. Fase de Usos, alcance 4. Fase de Elaboración, alcance 5. Proceso de Consulta Previa y alcance 6. Plan de Trabajo y Plan Comunicacional y de Medios para cumplir con el ordenamiento de seis cuerpos de agua priorizados por la Corporación los cuales corresponden a Río Arquía, Quebrada La Guaca, Quebrada Juan Ramos, Río Nus, Río La Cruz y Quebrada Juan García.</v>
          </cell>
          <cell r="Z53"/>
          <cell r="AA53" t="str">
            <v>contract</v>
          </cell>
          <cell r="AB53" t="str">
            <v>No aplica</v>
          </cell>
          <cell r="AC53"/>
          <cell r="AD53"/>
          <cell r="AE53"/>
          <cell r="AF53"/>
          <cell r="AG53"/>
          <cell r="AH53"/>
          <cell r="AI53">
            <v>1</v>
          </cell>
          <cell r="AJ53">
            <v>0.95057159090909094</v>
          </cell>
          <cell r="AK53">
            <v>0.95057159090909094</v>
          </cell>
          <cell r="AL53"/>
          <cell r="AM53">
            <v>1724364639</v>
          </cell>
          <cell r="AN53">
            <v>990476625</v>
          </cell>
          <cell r="AO53">
            <v>0.57440091416766748</v>
          </cell>
          <cell r="AP53">
            <v>709151379</v>
          </cell>
          <cell r="AQ53">
            <v>0.71596982816227495</v>
          </cell>
          <cell r="AR53">
            <v>281325246</v>
          </cell>
          <cell r="AS53">
            <v>281325246</v>
          </cell>
          <cell r="AT53">
            <v>281325246</v>
          </cell>
          <cell r="AU53">
            <v>1</v>
          </cell>
          <cell r="AV53">
            <v>887054713</v>
          </cell>
          <cell r="AW53">
            <v>882789779</v>
          </cell>
          <cell r="AX53">
            <v>0.99519202825091124</v>
          </cell>
          <cell r="AY53">
            <v>562156183</v>
          </cell>
          <cell r="AZ53">
            <v>0.636795074402419</v>
          </cell>
          <cell r="BA53">
            <v>320633596</v>
          </cell>
          <cell r="BB53">
            <v>320633596</v>
          </cell>
          <cell r="BC53">
            <v>283864758</v>
          </cell>
          <cell r="BD53">
            <v>0.8853244374304432</v>
          </cell>
          <cell r="BE53">
            <v>1049366612</v>
          </cell>
          <cell r="BF53">
            <v>868319441</v>
          </cell>
          <cell r="BG53">
            <v>0.82747004818941194</v>
          </cell>
          <cell r="BH53">
            <v>224910592</v>
          </cell>
          <cell r="BI53">
            <v>0.25901826146030055</v>
          </cell>
          <cell r="BJ53">
            <v>643408849</v>
          </cell>
          <cell r="BK53">
            <v>643408849</v>
          </cell>
          <cell r="BL53"/>
          <cell r="BM53"/>
          <cell r="BN53">
            <v>1393739841</v>
          </cell>
          <cell r="BO53">
            <v>1364731508</v>
          </cell>
          <cell r="BP53">
            <v>0.97918669457049701</v>
          </cell>
          <cell r="BQ53">
            <v>204294754</v>
          </cell>
          <cell r="BR53">
            <v>0.14969593125272815</v>
          </cell>
          <cell r="BS53">
            <v>643408849</v>
          </cell>
          <cell r="BT53">
            <v>5054525805</v>
          </cell>
          <cell r="BU53">
            <v>4106317353</v>
          </cell>
          <cell r="BV53">
            <v>0.81240407338270582</v>
          </cell>
          <cell r="BW53"/>
          <cell r="BX53"/>
          <cell r="BY53" t="str">
            <v>Porcentaje de cuerpos de agua con planes de ordenamiento del recurso hídrico (PORH) adoptados</v>
          </cell>
          <cell r="BZ53" t="str">
            <v>RET 2: Proteger el agua como derecho y medio de vida, en el marco de la planeación integral de las cuencas hidrográficas</v>
          </cell>
          <cell r="CA53"/>
        </row>
        <row r="54">
          <cell r="B54" t="str">
            <v>SACT 3.2.3</v>
          </cell>
          <cell r="C54" t="str">
            <v>3.2.3</v>
          </cell>
          <cell r="D54" t="str">
            <v>Formulación de Planes de Manejo de Acuíferos (PMA)</v>
          </cell>
          <cell r="E54" t="str">
            <v>Planes de Manejo de Acuíferos (PMA) formulados
Nota: Resolución 667. % de avance en la formulación y/o ajuste de los POMCA, PMA, PMM</v>
          </cell>
          <cell r="F54" t="str">
            <v>Porcentaje</v>
          </cell>
          <cell r="G54">
            <v>1</v>
          </cell>
          <cell r="H54">
            <v>1</v>
          </cell>
          <cell r="I54">
            <v>1</v>
          </cell>
          <cell r="J54">
            <v>1</v>
          </cell>
          <cell r="K54">
            <v>0</v>
          </cell>
          <cell r="L54">
            <v>1</v>
          </cell>
          <cell r="M54">
            <v>1</v>
          </cell>
          <cell r="N54">
            <v>0.90999999999999992</v>
          </cell>
          <cell r="O54">
            <v>0</v>
          </cell>
          <cell r="P54">
            <v>0</v>
          </cell>
          <cell r="Q54">
            <v>0</v>
          </cell>
          <cell r="R54">
            <v>0</v>
          </cell>
          <cell r="S54">
            <v>1</v>
          </cell>
          <cell r="T54">
            <v>1</v>
          </cell>
          <cell r="U54">
            <v>0.90999999999999992</v>
          </cell>
          <cell r="V54" t="str">
            <v xml:space="preserve">Convenio para “Aunar esfuerzos para la Exploración del potencial hidrogeológico en zonas de bosque seco en el cañón del Río Cauca en la jurisdicción de CORANTIOQUIA”, mediante el cual se adelantó una fase de aprestamiento para el estudio de investigación, enfocado en la elaboración de un inventario de puntos de agua. Esta investigación es precedente a la Formulación de un PMA de acuerdo a la guía técnica del MADS, por lo cual el avance en esta meta corporativa es 0%. </v>
          </cell>
          <cell r="W54" t="str">
            <v>El Convenio de Exploración Hidrogeológica 040-COV2011-220, se encuentra en liquidación, pero contribuyó con la información técnica al 10%, de la fase de aprestamiento del PMAA a formularse el siguiente año.</v>
          </cell>
          <cell r="X54" t="str">
            <v>El convenio "Aunar esfuerzos para la Exploración del potencial hidrogeológico en zonas de bosque seco en el cañón del Río Cauca en la jurisdicción de CORANTIOQUIA hacia las zonas priorizadas (avance Fase II)”, finalizó el 26 de Agosto de 2022, en el cual se avanzó en la información para el aprestamiento y Diagnóstico del PMAA de Cartama,  se presentó informe final por parte del Conveniante, el mismo se encuentra en revisión por parte de la Supervisión para aprobación de pago final, e inciar el proceso de liquidación, igualmente inició el convenio 040-COV2211-104, para la formulación del PMAA de Cartama, se encuetnra en su primer mes de ejecución.</v>
          </cell>
          <cell r="Y54" t="str">
            <v>Se presentó el informe final de los Alcance4s 1 y 2 del Convenio 040-COV2211-104, en donde se expone la actualización de los PMAA de Occidente y Magdalena Medio. Se presentó el informe técnico del PMAA, sin embargo continua pendiente la ejecución de la consulta previa  con el Resguardo Marcelino Tascón; la  cual,  se continuará desarrollando el siguiente año. Se formaliza la la resolución para la aprobación  y adopcción de los  PMAA de Magadalena y Occidente.</v>
          </cell>
          <cell r="Z54"/>
          <cell r="AA54" t="str">
            <v>contract</v>
          </cell>
          <cell r="AB54" t="str">
            <v>No aplica</v>
          </cell>
          <cell r="AC54"/>
          <cell r="AD54"/>
          <cell r="AE54"/>
          <cell r="AF54"/>
          <cell r="AG54"/>
          <cell r="AH54"/>
          <cell r="AI54">
            <v>1</v>
          </cell>
          <cell r="AJ54">
            <v>0.72750000000000004</v>
          </cell>
          <cell r="AK54">
            <v>0.72750000000000004</v>
          </cell>
          <cell r="AL54"/>
          <cell r="AM54">
            <v>500000000</v>
          </cell>
          <cell r="AN54">
            <v>250000000</v>
          </cell>
          <cell r="AO54">
            <v>0.5</v>
          </cell>
          <cell r="AP54">
            <v>43288906</v>
          </cell>
          <cell r="AQ54">
            <v>0.17315562400000001</v>
          </cell>
          <cell r="AR54">
            <v>206711094</v>
          </cell>
          <cell r="AS54">
            <v>206711094</v>
          </cell>
          <cell r="AT54">
            <v>206711094</v>
          </cell>
          <cell r="AU54">
            <v>1</v>
          </cell>
          <cell r="AV54">
            <v>1039267161</v>
          </cell>
          <cell r="AW54">
            <v>419729031</v>
          </cell>
          <cell r="AX54">
            <v>0.40387019502870641</v>
          </cell>
          <cell r="AY54">
            <v>285733753</v>
          </cell>
          <cell r="AZ54">
            <v>0.68075766005330229</v>
          </cell>
          <cell r="BA54">
            <v>133995278</v>
          </cell>
          <cell r="BB54">
            <v>133995278</v>
          </cell>
          <cell r="BC54">
            <v>128148878</v>
          </cell>
          <cell r="BD54">
            <v>0.95636861173570609</v>
          </cell>
          <cell r="BE54">
            <v>1374019369</v>
          </cell>
          <cell r="BF54">
            <v>1369019369</v>
          </cell>
          <cell r="BG54">
            <v>0.99636104110843871</v>
          </cell>
          <cell r="BH54">
            <v>672523667</v>
          </cell>
          <cell r="BI54">
            <v>0.49124481525140495</v>
          </cell>
          <cell r="BJ54">
            <v>696495702</v>
          </cell>
          <cell r="BK54">
            <v>696495702</v>
          </cell>
          <cell r="BL54"/>
          <cell r="BM54"/>
          <cell r="BN54">
            <v>966198272</v>
          </cell>
          <cell r="BO54">
            <v>966198272</v>
          </cell>
          <cell r="BP54">
            <v>1</v>
          </cell>
          <cell r="BQ54">
            <v>718905428</v>
          </cell>
          <cell r="BR54">
            <v>0.74405579976032088</v>
          </cell>
          <cell r="BS54">
            <v>696495702</v>
          </cell>
          <cell r="BT54">
            <v>3879484802</v>
          </cell>
          <cell r="BU54">
            <v>3004946672</v>
          </cell>
          <cell r="BV54">
            <v>0.77457364195649192</v>
          </cell>
          <cell r="BW54"/>
          <cell r="BX54"/>
          <cell r="BY54" t="str">
            <v>Porcentaje de avance en la formulación y/o ajuste de los Planes de Ordenación y Manejo de Cuencas (POMCAS), Planes de Manejo de Acuíferos (PMA) y Planes de Manejo de Microcuencas (PMM)</v>
          </cell>
          <cell r="BZ54" t="str">
            <v/>
          </cell>
          <cell r="CA54"/>
        </row>
        <row r="55">
          <cell r="B55" t="str">
            <v>SACT 3.2.4</v>
          </cell>
          <cell r="C55" t="str">
            <v>3.2.4</v>
          </cell>
          <cell r="D55" t="str">
            <v xml:space="preserve">Formulación de Planes de Manejo de Microcuencas (PMM)
</v>
          </cell>
          <cell r="E55" t="str">
            <v>Planes de Manejo de Microcuencas (PMM) formulados
Nota: Resolución 667. % de avance en la formulación y/o ajuste de los POMCA, PMA, PMM</v>
          </cell>
          <cell r="F55" t="str">
            <v>Porcentaje</v>
          </cell>
          <cell r="G55">
            <v>0</v>
          </cell>
          <cell r="H55">
            <v>0</v>
          </cell>
          <cell r="I55">
            <v>1</v>
          </cell>
          <cell r="J55">
            <v>1</v>
          </cell>
          <cell r="K55">
            <v>0</v>
          </cell>
          <cell r="L55">
            <v>0</v>
          </cell>
          <cell r="M55">
            <v>0</v>
          </cell>
          <cell r="N55">
            <v>0.7</v>
          </cell>
          <cell r="O55">
            <v>0</v>
          </cell>
          <cell r="P55">
            <v>0</v>
          </cell>
          <cell r="Q55">
            <v>0.7</v>
          </cell>
          <cell r="R55">
            <v>0</v>
          </cell>
          <cell r="S55">
            <v>0</v>
          </cell>
          <cell r="T55">
            <v>0</v>
          </cell>
          <cell r="U55">
            <v>0.7</v>
          </cell>
          <cell r="V55" t="str">
            <v>Sin meta programada para la vigencia 2020.</v>
          </cell>
          <cell r="W55" t="str">
            <v>Sin meta programa para la vigencia.</v>
          </cell>
          <cell r="X55" t="str">
            <v xml:space="preserve"> Los PMAMs estan pendiente de acta de incio y por ahora no hay anvance, aunque ya esta firmado el convenio por medio del cual se realizara su formulcion.  </v>
          </cell>
          <cell r="Y55" t="str">
            <v>En el año 2022, se contrato la formulación de dos Planes de manejo de las microcuencas: Río San Andres y de los Ríos Piedras - Mulatos por medio de un convenio con el Politecnico Colombiano Jaime Isaza Cadavid 040-COV2211-107. Se espera tener un avance del 70% representado en la entrega de las actividades del Aprestamiento y Diagnóstico</v>
          </cell>
          <cell r="Z55"/>
          <cell r="AA55" t="str">
            <v>contract</v>
          </cell>
          <cell r="AB55" t="str">
            <v>No aplica</v>
          </cell>
          <cell r="AC55"/>
          <cell r="AD55"/>
          <cell r="AE55"/>
          <cell r="AF55"/>
          <cell r="AG55"/>
          <cell r="AH55"/>
          <cell r="AI55">
            <v>1</v>
          </cell>
          <cell r="AJ55">
            <v>0.7</v>
          </cell>
          <cell r="AK55">
            <v>0.7</v>
          </cell>
          <cell r="AL55"/>
          <cell r="AM55">
            <v>0</v>
          </cell>
          <cell r="AN55"/>
          <cell r="AO55">
            <v>0</v>
          </cell>
          <cell r="AP55">
            <v>0</v>
          </cell>
          <cell r="AQ55">
            <v>0</v>
          </cell>
          <cell r="AR55">
            <v>0</v>
          </cell>
          <cell r="AS55">
            <v>0</v>
          </cell>
          <cell r="AT55">
            <v>0</v>
          </cell>
          <cell r="AU55" t="str">
            <v>0%</v>
          </cell>
          <cell r="AV55">
            <v>0</v>
          </cell>
          <cell r="AW55">
            <v>0</v>
          </cell>
          <cell r="AX55">
            <v>0</v>
          </cell>
          <cell r="AY55">
            <v>0</v>
          </cell>
          <cell r="AZ55">
            <v>0</v>
          </cell>
          <cell r="BA55">
            <v>0</v>
          </cell>
          <cell r="BB55">
            <v>0</v>
          </cell>
          <cell r="BC55">
            <v>0</v>
          </cell>
          <cell r="BD55" t="str">
            <v>0%</v>
          </cell>
          <cell r="BE55">
            <v>693978265</v>
          </cell>
          <cell r="BF55">
            <v>687283232</v>
          </cell>
          <cell r="BG55">
            <v>0.9903526762470003</v>
          </cell>
          <cell r="BH55">
            <v>0</v>
          </cell>
          <cell r="BI55">
            <v>0</v>
          </cell>
          <cell r="BJ55">
            <v>687283232</v>
          </cell>
          <cell r="BK55">
            <v>687283232</v>
          </cell>
          <cell r="BL55"/>
          <cell r="BM55"/>
          <cell r="BN55">
            <v>295276455</v>
          </cell>
          <cell r="BO55">
            <v>295276455</v>
          </cell>
          <cell r="BP55">
            <v>1</v>
          </cell>
          <cell r="BQ55">
            <v>275116712</v>
          </cell>
          <cell r="BR55">
            <v>0.93172587025267561</v>
          </cell>
          <cell r="BS55">
            <v>687283232</v>
          </cell>
          <cell r="BT55">
            <v>989254720</v>
          </cell>
          <cell r="BU55">
            <v>982559687</v>
          </cell>
          <cell r="BV55">
            <v>0.99323224558382694</v>
          </cell>
          <cell r="BW55"/>
          <cell r="BX55"/>
          <cell r="BY55" t="str">
            <v>Porcentaje de avance en la formulación y/o ajuste de los Planes de Ordenación y Manejo de Cuencas (POMCAS), Planes de Manejo de Acuíferos (PMA) y Planes de Manejo de Microcuencas (PMM)</v>
          </cell>
          <cell r="BZ55" t="str">
            <v/>
          </cell>
          <cell r="CA55"/>
        </row>
        <row r="56">
          <cell r="B56" t="str">
            <v>ACT 3.3</v>
          </cell>
          <cell r="C56" t="str">
            <v>3.3</v>
          </cell>
          <cell r="D56" t="str">
            <v>Fortalecer las capacidades de los actores para la participación en la planificación del patrimonio hídrico</v>
          </cell>
          <cell r="E56"/>
          <cell r="F56" t="str">
            <v>Porcentaje</v>
          </cell>
          <cell r="G56">
            <v>1</v>
          </cell>
          <cell r="H56">
            <v>1</v>
          </cell>
          <cell r="I56">
            <v>1</v>
          </cell>
          <cell r="J56">
            <v>1</v>
          </cell>
          <cell r="K56">
            <v>1</v>
          </cell>
          <cell r="L56">
            <v>1</v>
          </cell>
          <cell r="M56">
            <v>1</v>
          </cell>
          <cell r="N56">
            <v>0.5</v>
          </cell>
          <cell r="O56">
            <v>0</v>
          </cell>
          <cell r="P56">
            <v>0</v>
          </cell>
          <cell r="Q56">
            <v>0</v>
          </cell>
          <cell r="R56">
            <v>1</v>
          </cell>
          <cell r="S56">
            <v>1</v>
          </cell>
          <cell r="T56">
            <v>1</v>
          </cell>
          <cell r="U56">
            <v>0.5</v>
          </cell>
          <cell r="V56"/>
          <cell r="W56"/>
          <cell r="X56"/>
          <cell r="Y56"/>
          <cell r="Z56"/>
          <cell r="AA56"/>
          <cell r="AB56"/>
          <cell r="AC56"/>
          <cell r="AD56"/>
          <cell r="AE56"/>
          <cell r="AF56"/>
          <cell r="AG56"/>
          <cell r="AH56"/>
          <cell r="AI56">
            <v>1</v>
          </cell>
          <cell r="AJ56">
            <v>0.875</v>
          </cell>
          <cell r="AK56">
            <v>0.875</v>
          </cell>
          <cell r="AL56"/>
          <cell r="AM56">
            <v>97498708</v>
          </cell>
          <cell r="AN56">
            <v>94121713</v>
          </cell>
          <cell r="AO56">
            <v>0.96536369487070539</v>
          </cell>
          <cell r="AP56">
            <v>93797910</v>
          </cell>
          <cell r="AQ56">
            <v>0.99655974174630668</v>
          </cell>
          <cell r="AR56">
            <v>323803</v>
          </cell>
          <cell r="AS56">
            <v>0</v>
          </cell>
          <cell r="AT56">
            <v>0</v>
          </cell>
          <cell r="AU56" t="str">
            <v>0%</v>
          </cell>
          <cell r="AV56">
            <v>116854828</v>
          </cell>
          <cell r="AW56">
            <v>97554828</v>
          </cell>
          <cell r="AX56">
            <v>0.83483780404862695</v>
          </cell>
          <cell r="AY56">
            <v>71269217</v>
          </cell>
          <cell r="AZ56">
            <v>0.73055550874427255</v>
          </cell>
          <cell r="BA56">
            <v>26285611</v>
          </cell>
          <cell r="BB56">
            <v>26285611</v>
          </cell>
          <cell r="BC56">
            <v>26285611</v>
          </cell>
          <cell r="BD56">
            <v>1</v>
          </cell>
          <cell r="BE56">
            <v>65000000</v>
          </cell>
          <cell r="BF56">
            <v>64052000</v>
          </cell>
          <cell r="BG56">
            <v>0.98541538461538458</v>
          </cell>
          <cell r="BH56">
            <v>64052000</v>
          </cell>
          <cell r="BI56">
            <v>1</v>
          </cell>
          <cell r="BJ56">
            <v>0</v>
          </cell>
          <cell r="BK56">
            <v>0</v>
          </cell>
          <cell r="BL56"/>
          <cell r="BM56"/>
          <cell r="BN56">
            <v>114787001</v>
          </cell>
          <cell r="BO56">
            <v>101463000</v>
          </cell>
          <cell r="BP56">
            <v>0.88392413005023107</v>
          </cell>
          <cell r="BQ56">
            <v>18463000</v>
          </cell>
          <cell r="BR56">
            <v>0.18196781092615041</v>
          </cell>
          <cell r="BS56">
            <v>0</v>
          </cell>
          <cell r="BT56">
            <v>394140537</v>
          </cell>
          <cell r="BU56">
            <v>357191541</v>
          </cell>
          <cell r="BV56">
            <v>0.90625426077399396</v>
          </cell>
          <cell r="BW56"/>
          <cell r="BX56"/>
          <cell r="BY56"/>
          <cell r="BZ56" t="str">
            <v/>
          </cell>
          <cell r="CA56"/>
        </row>
        <row r="57">
          <cell r="B57" t="str">
            <v>SACT 3.3.1</v>
          </cell>
          <cell r="C57" t="str">
            <v>3.3.1</v>
          </cell>
          <cell r="D57" t="str">
            <v>Fortalecimiento de las capacidades de los actores para la participación en la planificación del patrimonio hídrico</v>
          </cell>
          <cell r="E57" t="str">
            <v>Número de actores fortalecidos con capacidad de planificación del patrimonio hídrico</v>
          </cell>
          <cell r="F57" t="str">
            <v>Número</v>
          </cell>
          <cell r="G57">
            <v>2</v>
          </cell>
          <cell r="H57">
            <v>2</v>
          </cell>
          <cell r="I57">
            <v>2</v>
          </cell>
          <cell r="J57">
            <v>2</v>
          </cell>
          <cell r="K57">
            <v>2</v>
          </cell>
          <cell r="L57">
            <v>2</v>
          </cell>
          <cell r="M57">
            <v>2</v>
          </cell>
          <cell r="N57">
            <v>1</v>
          </cell>
          <cell r="O57">
            <v>0</v>
          </cell>
          <cell r="P57">
            <v>0</v>
          </cell>
          <cell r="Q57">
            <v>0</v>
          </cell>
          <cell r="R57">
            <v>1</v>
          </cell>
          <cell r="S57">
            <v>1</v>
          </cell>
          <cell r="T57">
            <v>1</v>
          </cell>
          <cell r="U57">
            <v>0.5</v>
          </cell>
          <cell r="V57" t="str">
            <v>Se pudo conocer la gestión que realizan las JAAR y las JAC de (10) municipios de la jurisdicción y a partir de sus conocimientos y experiencias previas se pudo desarrollar la ruta formativa del convenio con el INER, lo que le va a permitir a estos actores participar de forma efectiva en las diferentes reuniones relacionadas con el POMCA y los PORH en formulación, procesos liderados por la Subdirección de Gestión Ambiental</v>
          </cell>
          <cell r="W57" t="str">
            <v xml:space="preserve">En la vigencia 2021, se hicieron distintos encuentros de participación durante la formulación del POMCA San Juan Ituango y los (5) PORH en formulación, con lo cual se dio continuidad al proceso de fortalecimiento de las capacidades de diferentes actores en instrumentos de planificación del patrimonio hídrico, donde participaron representantes de las Juntas de Acción Comunal (JAC) y las Juntas Administradoras de Acueductos Rurales (JAAR).
Adicionalmente, con el convenio No. 040-COV2108-62 suscrito entre Corantioquia y el INER se logra fortalecer las JAC y JAAR de (13) municipios: Yolombó, Yalí, Vegachí, Maceo, Amalfi, Puerto Berrío, Yondó, Puerto Nare, Remedios, Carolina del Príncipe, Gómez Plata, Guadalupe y Santa Rosa de Osos. Lo anterior, para brindarles información que permita  su participación en la formulación de los POMCA de las cuencas hidrográfica del río San Bartolo y otros directos al Magdalena Medio (código 2310) y río Guadalupe y Medio Porce (código NSS 2701-03). </v>
          </cell>
          <cell r="X57" t="str">
            <v xml:space="preserve">Durante la vigencia 2022 desde la Subdirección de Participación y Cultura Ambiental se ha aportado al fortalecimiento de las capacidades de los actores para la participación en la planificación del Patrimonio Hídrico de la siguiente manera:  	     Convenio 040-COV2108-62 se suscribe otro sí 2 para desarrollar la segunda Cohorte del Diplomado (diplomado o curso Certificado) “en participación y gestión del conocimiento social para la planificación ambiental”. Este proceso formativo busca apropiar a los actores priorizados en la “Gestión del Conocimiento Social, y Apropiación de la Planificación Ambiental del Territorio”. En el cual se incluye un módulo denominado: Gobernanza y Gestión del agua: el agua como bien común y fuente de vida, en el cual se desarrolló además un Foro: Seguridad Hídrica en la planificación Ambiental el 13 de julio de 2023, de manera presencial, la ruta de formación estuvo guiada por el modelo de Participación GOTA “Gobernanza Territorial Ambiental para la participación ciudadana” . Se suscribió Convenio Interadministrativo con el Instituto de Estudios Regionales INER de la Universidad de Antioquia cuyo objeto es “Implementar el Modelo de Participación GOTA en procesos de administración de áreas protegidas y otras estrategias de conservación, gobernanza ambiental, innovación en la administración ambiental e investigación y gestión de conflictos socioambientales”, el cual en la actualidad se encuentra en ejecución con un porcentaje del 38.57, en donde hay establecidas actividades y recursos de la vigencia 2022, aportando directamente desde su alcance 3 al Indicador 3.3.1. Fortalecimiento de las capacidades de los actores para la participación en la planificación del patrimonio hídrico en el cual para la vigencia se presentaron avance en desarrollos metodológicos y cronogramas para ejecución de las actividades establecidas en este alcance.  Asimismo, se realizo apoyo por parte de la subdirección para los POMCA Río San Juan, San Bartolo en talleres de Consulta Previa y su respectiva construcción de la ruta conjunta,  Encuentro de seguimiento para los acuerdos protocolizados con los consejos comunitarios La Puerta y San Nicolás de Sopetran, en el marco de la consulta previa del PORH AURRA, Revisión de los 17 Acuerdos que conforman el Acta de Protocolización con radicado PORH,, ncuentro de seguimiento a la consulta previa del Rio Aburra con la comunidad afro de San Andres en Girardota., Apoyo en los procesos de formulación y concertación de las actividades a ejecutar en el Convenio interadministrativo N° 040-COV2210-87, Revisión de estudios previos para la inclusión de las Metodologías establecidas por la Subdirección para el fortalecimiento de la participación de los actores en el marco de los Estudios Previos del Convenio con el resguardo indígena H. Chakiama </v>
          </cell>
          <cell r="Y57" t="str">
            <v xml:space="preserve">Desde la Subdirección de Participación y Cultura Ambiental se ejecuta el Convenio 040-COV2210-90 del 2022, el cual desde su alcance 3 aporta directamente al Indicador 3.3.1. Fortalecimiento de las capacidades de los actores para la participación en la planificación del patrimonio hídrico en el cual, para el primer semestre del año 2023, se ejecutaron un total de seis (6) encuentros para las veredas Potreritos, El caribe, El Congo, El 15, San Bernardo, Samaria, Quebraditas y La María, las cuales conforman la cuenca hidrográfica de la quebrada San Andres Parte Alta priorizando actores como:  JAC y JAV.    
 Además, se adelantaron procesos de educación ambiental con el fin de fortalecer las capacidades de los actores para la participación en la planificación del patrimonio hídrico documentados bajos actas: 140-ACT2306-2947 y 140-ACT2306-2989.                                             
Asimismo, desde la Subdirección de Participación y Cultura Ambiental mediante el Convenio 040-COV2306-82, en su Alcance 1 se desarrolla y ejecuta una propuesta metodológica de formación y educación para el fortalecimiento de las administraciones de los acueductos veredales (Juntas de Acueducto Veredal y de Acción Comunal.) para la conectividad de los corredores bilógicos y sus ecosistemas alrededor del recurso hídrico como elemento fundamental, el cual ya se encuentra en ejecución y con actividades en campo desde el mes de septiembre de 2023.
</v>
          </cell>
          <cell r="Z57"/>
          <cell r="AA57" t="str">
            <v>contract</v>
          </cell>
          <cell r="AB57" t="str">
            <v>No aplica</v>
          </cell>
          <cell r="AC57"/>
          <cell r="AD57"/>
          <cell r="AE57"/>
          <cell r="AF57"/>
          <cell r="AG57"/>
          <cell r="AH57"/>
          <cell r="AI57">
            <v>2</v>
          </cell>
          <cell r="AJ57">
            <v>1.75</v>
          </cell>
          <cell r="AK57">
            <v>0.875</v>
          </cell>
          <cell r="AL57"/>
          <cell r="AM57">
            <v>97498708</v>
          </cell>
          <cell r="AN57">
            <v>94121713</v>
          </cell>
          <cell r="AO57">
            <v>0.96536369487070539</v>
          </cell>
          <cell r="AP57">
            <v>93797910</v>
          </cell>
          <cell r="AQ57">
            <v>0.99655974174630668</v>
          </cell>
          <cell r="AR57">
            <v>323803</v>
          </cell>
          <cell r="AS57">
            <v>0</v>
          </cell>
          <cell r="AT57">
            <v>0</v>
          </cell>
          <cell r="AU57" t="str">
            <v>0%</v>
          </cell>
          <cell r="AV57">
            <v>116854828</v>
          </cell>
          <cell r="AW57">
            <v>97554828</v>
          </cell>
          <cell r="AX57">
            <v>0.83483780404862695</v>
          </cell>
          <cell r="AY57">
            <v>71269217</v>
          </cell>
          <cell r="AZ57">
            <v>0.73055550874427255</v>
          </cell>
          <cell r="BA57">
            <v>26285611</v>
          </cell>
          <cell r="BB57">
            <v>26285611</v>
          </cell>
          <cell r="BC57">
            <v>26285611</v>
          </cell>
          <cell r="BD57">
            <v>1</v>
          </cell>
          <cell r="BE57">
            <v>65000000</v>
          </cell>
          <cell r="BF57">
            <v>64052000</v>
          </cell>
          <cell r="BG57">
            <v>0.98541538461538458</v>
          </cell>
          <cell r="BH57">
            <v>64052000</v>
          </cell>
          <cell r="BI57">
            <v>1</v>
          </cell>
          <cell r="BJ57">
            <v>0</v>
          </cell>
          <cell r="BK57">
            <v>0</v>
          </cell>
          <cell r="BL57"/>
          <cell r="BM57"/>
          <cell r="BN57">
            <v>114787001</v>
          </cell>
          <cell r="BO57">
            <v>101463000</v>
          </cell>
          <cell r="BP57">
            <v>0.88392413005023107</v>
          </cell>
          <cell r="BQ57">
            <v>18463000</v>
          </cell>
          <cell r="BR57">
            <v>0.18196781092615041</v>
          </cell>
          <cell r="BS57">
            <v>0</v>
          </cell>
          <cell r="BT57">
            <v>394140537</v>
          </cell>
          <cell r="BU57">
            <v>357191541</v>
          </cell>
          <cell r="BV57">
            <v>0.90625426077399396</v>
          </cell>
          <cell r="BW57"/>
          <cell r="BX57"/>
          <cell r="BY57"/>
          <cell r="BZ57" t="str">
            <v/>
          </cell>
          <cell r="CA57"/>
        </row>
        <row r="58">
          <cell r="B58" t="str">
            <v>PROY 4</v>
          </cell>
          <cell r="C58">
            <v>4</v>
          </cell>
          <cell r="D58" t="str">
            <v>Proyecto 4. Contribuyendo a la sostenibilidad del agua</v>
          </cell>
          <cell r="E58"/>
          <cell r="F58" t="str">
            <v>Porcentaje</v>
          </cell>
          <cell r="G58">
            <v>1</v>
          </cell>
          <cell r="H58">
            <v>1</v>
          </cell>
          <cell r="I58">
            <v>1</v>
          </cell>
          <cell r="J58">
            <v>1</v>
          </cell>
          <cell r="K58">
            <v>0.94799999999999995</v>
          </cell>
          <cell r="L58">
            <v>0.96052812500000007</v>
          </cell>
          <cell r="M58">
            <v>0.90728205944129381</v>
          </cell>
          <cell r="N58">
            <v>0.88927737099023718</v>
          </cell>
          <cell r="O58">
            <v>5.1999483522377432E-2</v>
          </cell>
          <cell r="P58">
            <v>3.9471874999999934E-2</v>
          </cell>
          <cell r="Q58">
            <v>5.7948712849191369E-2</v>
          </cell>
          <cell r="R58">
            <v>0.94799999999999995</v>
          </cell>
          <cell r="S58">
            <v>0.96052812500000007</v>
          </cell>
          <cell r="T58">
            <v>0.90728205944129381</v>
          </cell>
          <cell r="U58">
            <v>0.88927737099023718</v>
          </cell>
          <cell r="V58"/>
          <cell r="W58"/>
          <cell r="X58"/>
          <cell r="Y58"/>
          <cell r="Z58"/>
          <cell r="AA58"/>
          <cell r="AB58"/>
          <cell r="AC58"/>
          <cell r="AD58"/>
          <cell r="AE58"/>
          <cell r="AF58"/>
          <cell r="AG58"/>
          <cell r="AH58"/>
          <cell r="AI58">
            <v>1</v>
          </cell>
          <cell r="AJ58">
            <v>0.963626906700775</v>
          </cell>
          <cell r="AK58">
            <v>0.97513184274755926</v>
          </cell>
          <cell r="AL58"/>
          <cell r="AM58">
            <v>25679823278</v>
          </cell>
          <cell r="AN58">
            <v>22056243588</v>
          </cell>
          <cell r="AO58">
            <v>0.85889390083520034</v>
          </cell>
          <cell r="AP58">
            <v>13322762368</v>
          </cell>
          <cell r="AQ58">
            <v>0.60403587378081147</v>
          </cell>
          <cell r="AR58">
            <v>8739984761.0400009</v>
          </cell>
          <cell r="AS58">
            <v>7763216849.1300011</v>
          </cell>
          <cell r="AT58">
            <v>7013232588.1999998</v>
          </cell>
          <cell r="AU58">
            <v>0.90339259156285845</v>
          </cell>
          <cell r="AV58">
            <v>27031670351</v>
          </cell>
          <cell r="AW58">
            <v>23031795051</v>
          </cell>
          <cell r="AX58">
            <v>0.85203003558187329</v>
          </cell>
          <cell r="AY58">
            <v>9458608741</v>
          </cell>
          <cell r="AZ58">
            <v>0.41067614226574684</v>
          </cell>
          <cell r="BA58">
            <v>13573186310</v>
          </cell>
          <cell r="BB58">
            <v>13573186310</v>
          </cell>
          <cell r="BC58">
            <v>11189737516</v>
          </cell>
          <cell r="BD58">
            <v>0.82440020054509955</v>
          </cell>
          <cell r="BE58">
            <v>22734971974</v>
          </cell>
          <cell r="BF58">
            <v>22122899089</v>
          </cell>
          <cell r="BG58">
            <v>0.97307791337064442</v>
          </cell>
          <cell r="BH58">
            <v>7805121901</v>
          </cell>
          <cell r="BI58">
            <v>0.35280737255999511</v>
          </cell>
          <cell r="BJ58">
            <v>14317777188</v>
          </cell>
          <cell r="BK58">
            <v>14317777188</v>
          </cell>
          <cell r="BL58"/>
          <cell r="BM58"/>
          <cell r="BN58">
            <v>26217569351</v>
          </cell>
          <cell r="BO58">
            <v>25447220336</v>
          </cell>
          <cell r="BP58">
            <v>0.97061706961897987</v>
          </cell>
          <cell r="BQ58">
            <v>16781284120</v>
          </cell>
          <cell r="BR58">
            <v>0.65945450616701096</v>
          </cell>
          <cell r="BS58">
            <v>13670636699.99</v>
          </cell>
          <cell r="BT58">
            <v>101664034954</v>
          </cell>
          <cell r="BU58">
            <v>92658158064</v>
          </cell>
          <cell r="BV58">
            <v>0.91141531128412423</v>
          </cell>
          <cell r="BW58"/>
          <cell r="BX58" t="str">
            <v>3203 – Gestión integral del recurso hídrico.</v>
          </cell>
          <cell r="BY58"/>
          <cell r="BZ58" t="str">
            <v/>
          </cell>
          <cell r="CA58" t="str">
            <v>3 - Salud y Bienestar_x000D_
6- Agua Limpia y Saneamiento</v>
          </cell>
        </row>
        <row r="59">
          <cell r="B59" t="str">
            <v>ACT 4.1</v>
          </cell>
          <cell r="C59" t="str">
            <v>4.1</v>
          </cell>
          <cell r="D59" t="str">
            <v>Ejecutar los instrumentos de planificación hidrológica</v>
          </cell>
          <cell r="E59"/>
          <cell r="F59" t="str">
            <v>Porcentaje</v>
          </cell>
          <cell r="G59">
            <v>1</v>
          </cell>
          <cell r="H59">
            <v>1</v>
          </cell>
          <cell r="I59">
            <v>1</v>
          </cell>
          <cell r="J59">
            <v>1</v>
          </cell>
          <cell r="K59">
            <v>0.84299999999999997</v>
          </cell>
          <cell r="L59">
            <v>0.85264062500000004</v>
          </cell>
          <cell r="M59">
            <v>0.82504999999999995</v>
          </cell>
          <cell r="N59">
            <v>1</v>
          </cell>
          <cell r="O59">
            <v>0.1569968812697404</v>
          </cell>
          <cell r="P59">
            <v>0.14735937499999996</v>
          </cell>
          <cell r="Q59">
            <v>8.7475000000000025E-2</v>
          </cell>
          <cell r="R59">
            <v>0.84299999999999997</v>
          </cell>
          <cell r="S59">
            <v>0.85264062500000004</v>
          </cell>
          <cell r="T59">
            <v>0.82504999999999995</v>
          </cell>
          <cell r="U59">
            <v>1</v>
          </cell>
          <cell r="V59"/>
          <cell r="W59"/>
          <cell r="X59"/>
          <cell r="Y59"/>
          <cell r="Z59"/>
          <cell r="AA59"/>
          <cell r="AB59"/>
          <cell r="AC59"/>
          <cell r="AD59"/>
          <cell r="AE59"/>
          <cell r="AF59"/>
          <cell r="AG59"/>
          <cell r="AH59"/>
          <cell r="AI59">
            <v>1</v>
          </cell>
          <cell r="AJ59">
            <v>0.97813047031743505</v>
          </cell>
          <cell r="AK59">
            <v>1</v>
          </cell>
          <cell r="AL59"/>
          <cell r="AM59">
            <v>3778994357</v>
          </cell>
          <cell r="AN59">
            <v>2907118130</v>
          </cell>
          <cell r="AO59">
            <v>0.76928353296294694</v>
          </cell>
          <cell r="AP59">
            <v>1809566519</v>
          </cell>
          <cell r="AQ59">
            <v>0.62246060809369308</v>
          </cell>
          <cell r="AR59">
            <v>1097551610.8399999</v>
          </cell>
          <cell r="AS59">
            <v>1080211504.6599998</v>
          </cell>
          <cell r="AT59">
            <v>918531467.65999997</v>
          </cell>
          <cell r="AU59">
            <v>0.8503255739246276</v>
          </cell>
          <cell r="AV59">
            <v>4334074515</v>
          </cell>
          <cell r="AW59">
            <v>2880526480</v>
          </cell>
          <cell r="AX59">
            <v>0.66462320156948207</v>
          </cell>
          <cell r="AY59">
            <v>1394437722</v>
          </cell>
          <cell r="AZ59">
            <v>0.48409127000977958</v>
          </cell>
          <cell r="BA59">
            <v>1486088758</v>
          </cell>
          <cell r="BB59">
            <v>1486088758</v>
          </cell>
          <cell r="BC59">
            <v>1459567732</v>
          </cell>
          <cell r="BD59">
            <v>0.98215380753186476</v>
          </cell>
          <cell r="BE59">
            <v>3306297121</v>
          </cell>
          <cell r="BF59">
            <v>2848648630</v>
          </cell>
          <cell r="BG59">
            <v>0.86158276940894452</v>
          </cell>
          <cell r="BH59">
            <v>1275064580</v>
          </cell>
          <cell r="BI59">
            <v>0.44760331849000273</v>
          </cell>
          <cell r="BJ59">
            <v>1573584050</v>
          </cell>
          <cell r="BK59">
            <v>1573584050</v>
          </cell>
          <cell r="BL59"/>
          <cell r="BM59"/>
          <cell r="BN59">
            <v>1949733868</v>
          </cell>
          <cell r="BO59">
            <v>1818731651</v>
          </cell>
          <cell r="BP59">
            <v>0.93281020597217224</v>
          </cell>
          <cell r="BQ59">
            <v>1120895622</v>
          </cell>
          <cell r="BR59">
            <v>0.61630621613897452</v>
          </cell>
          <cell r="BS59">
            <v>1571728146.99</v>
          </cell>
          <cell r="BT59">
            <v>13369099861</v>
          </cell>
          <cell r="BU59">
            <v>10455024891</v>
          </cell>
          <cell r="BV59">
            <v>0.78202908196528131</v>
          </cell>
          <cell r="BW59"/>
          <cell r="BX59"/>
          <cell r="BY59"/>
          <cell r="BZ59" t="str">
            <v/>
          </cell>
          <cell r="CA59"/>
        </row>
        <row r="60">
          <cell r="B60" t="str">
            <v>SACT 4.1.1</v>
          </cell>
          <cell r="C60" t="str">
            <v>4.1.1</v>
          </cell>
          <cell r="D60" t="str">
            <v>Ejecución de planes de Ordenación y Manejo de Cuencas Hidrográficas – POMCA.
Esta subactividad tiene en consideración el indicador del PND 2018-2022: Plataformas colaborativas conformadas para la articulación de las inversiones y acciones públicas y privadas alrededor de las cuencas hidrográficas.</v>
          </cell>
          <cell r="E60" t="str">
            <v>% de planes de Ordenación y Manejo de Cuencas Hidrográficas (POMCA) en ejecución.
Nota: Resolución 667. % de Planes de Ordenación y Manejo de Cuencas (POMCAS), Planes de Manejo de Acuíferos (PMA) y Planes de Manejo de Microcuencas (PMM) en ejecución.
PND 2018-2022: Plataformas colaborativas conformadas para la articulación de las inversiones y acciones públicas y privadas alrededor de las cuencas hidrográficas</v>
          </cell>
          <cell r="F60" t="str">
            <v>Porcentaje</v>
          </cell>
          <cell r="G60">
            <v>1</v>
          </cell>
          <cell r="H60">
            <v>1</v>
          </cell>
          <cell r="I60">
            <v>1</v>
          </cell>
          <cell r="J60">
            <v>1</v>
          </cell>
          <cell r="K60">
            <v>1</v>
          </cell>
          <cell r="L60">
            <v>1</v>
          </cell>
          <cell r="M60">
            <v>1</v>
          </cell>
          <cell r="N60">
            <v>1</v>
          </cell>
          <cell r="O60">
            <v>0</v>
          </cell>
          <cell r="P60">
            <v>0</v>
          </cell>
          <cell r="Q60">
            <v>0</v>
          </cell>
          <cell r="R60">
            <v>1</v>
          </cell>
          <cell r="S60">
            <v>1</v>
          </cell>
          <cell r="T60">
            <v>1</v>
          </cell>
          <cell r="U60">
            <v>1</v>
          </cell>
          <cell r="V60" t="str">
            <v>A través del proyecto de Fortalecimiento de la Gobernanza del Agua ejecutado por la Fundación Con Vida, se logró reconformar dos consejos de cuenca, de acuerdo a lo establecido por la ley, se realizaron recorridos de cuenca con consejeros del Río Grande-Chico, adicionalmente se avanzó en la implementación de acuerdos protocolizados con ocho consejos comunitarios afrodescendientes con presencia en la cuenca del Río Aurra y uno en la cuenca del Río Aburrá. Se realizaron capacitaciones a funcionarios de Corantioquia sobre las determinantes ambientales del POMCA y medidas de manejo en todas las Oficinas Territoriales, se fortalecieron a miembros de las JAC y se avanza con la revisión de la implementación del componente programático por parte de las alcaldías municipales</v>
          </cell>
          <cell r="W60" t="str">
            <v>El proceso de Gobernanza del agua 2020-2021 se ejecutan acciones relacionadas con los determinantes ambientales, fortalecimiento, apoyo a comunidades y consejos de cuenca en 4 cuencas ordenadas</v>
          </cell>
          <cell r="X60" t="str">
            <v>El contrato 110-CNT2109-125 inició el 6 de Octubre del 2021, con Objeto "Fortalecimiento de la gobernanza del agua y ejecución del componente programático de los POMCAS aprobados en la jurisdicción de
Corantioquia", el cual terminó su ejecucuión con un avance de 99,32%, en un periodo de 10 meses,  los cuales culminaron el 6 de Agosto de 2022. El contratista hizo entrega del informe final, para la revisión de los productos por parte de la Supervisión,  estos estaban enfocados a actuaciones de evaluación o seguimiento y control a usuarios del recurso hídrico y Fortalecimiento en la armonización de los instrumentos de planificación hidrológica PMAA-PORH-POMCA y Fortalecimiento de los Consejos de cuenca, despues de la revisión y ajustes se hizo entrega de este informe a través del radicado 180-COE2212-42684 y se aprobó pago por el valor restante del contrato exeptuando los $5.000.000 millones, que corresponden a la propuesta ambiental que no se ejecutó del consejo de cuenca de Río Nechí, debido a que este POMCA en el momento de ejecución de este contrato no se adoptó.</v>
          </cell>
          <cell r="Y60" t="str">
            <v>Continua en ejecución 5 convenios relacionados con la implementación de los acuerdos Protocolizados de las Consultas Previas de los POMCAS de San Juan y Aurra, con las comunidades indígenas y Afrocolombianas.</v>
          </cell>
          <cell r="Z60"/>
          <cell r="AA60" t="str">
            <v>contract</v>
          </cell>
          <cell r="AB60" t="str">
            <v>No aplica</v>
          </cell>
          <cell r="AC60"/>
          <cell r="AD60"/>
          <cell r="AE60"/>
          <cell r="AF60"/>
          <cell r="AG60"/>
          <cell r="AH60"/>
          <cell r="AI60">
            <v>1</v>
          </cell>
          <cell r="AJ60">
            <v>1</v>
          </cell>
          <cell r="AK60">
            <v>1</v>
          </cell>
          <cell r="AL60"/>
          <cell r="AM60">
            <v>1669979370</v>
          </cell>
          <cell r="AN60">
            <v>999193498</v>
          </cell>
          <cell r="AO60">
            <v>0.59832685118738926</v>
          </cell>
          <cell r="AP60">
            <v>725833394</v>
          </cell>
          <cell r="AQ60">
            <v>0.72641925258004436</v>
          </cell>
          <cell r="AR60">
            <v>273360104</v>
          </cell>
          <cell r="AS60">
            <v>273342463</v>
          </cell>
          <cell r="AT60">
            <v>259706872</v>
          </cell>
          <cell r="AU60">
            <v>0.9501153576713034</v>
          </cell>
          <cell r="AV60">
            <v>1899862602</v>
          </cell>
          <cell r="AW60">
            <v>1862448467</v>
          </cell>
          <cell r="AX60">
            <v>0.98030692590052892</v>
          </cell>
          <cell r="AY60">
            <v>826399789</v>
          </cell>
          <cell r="AZ60">
            <v>0.4437168617777385</v>
          </cell>
          <cell r="BA60">
            <v>1036048678</v>
          </cell>
          <cell r="BB60">
            <v>1036048678</v>
          </cell>
          <cell r="BC60">
            <v>1011017652</v>
          </cell>
          <cell r="BD60">
            <v>0.9758399131898704</v>
          </cell>
          <cell r="BE60">
            <v>1026830944</v>
          </cell>
          <cell r="BF60">
            <v>747438695</v>
          </cell>
          <cell r="BG60">
            <v>0.7279082300425882</v>
          </cell>
          <cell r="BH60">
            <v>530177693</v>
          </cell>
          <cell r="BI60">
            <v>0.70932599094297621</v>
          </cell>
          <cell r="BJ60">
            <v>217261002</v>
          </cell>
          <cell r="BK60">
            <v>217261002</v>
          </cell>
          <cell r="BL60"/>
          <cell r="BM60"/>
          <cell r="BN60">
            <v>854027164</v>
          </cell>
          <cell r="BO60">
            <v>749671431</v>
          </cell>
          <cell r="BP60">
            <v>0.87780747803005477</v>
          </cell>
          <cell r="BQ60">
            <v>535679412</v>
          </cell>
          <cell r="BR60">
            <v>0.71455225562677205</v>
          </cell>
          <cell r="BS60">
            <v>216506398.99000001</v>
          </cell>
          <cell r="BT60">
            <v>5450700080</v>
          </cell>
          <cell r="BU60">
            <v>4358752091</v>
          </cell>
          <cell r="BV60">
            <v>0.79966830444283044</v>
          </cell>
          <cell r="BW60"/>
          <cell r="BX60"/>
          <cell r="BY60" t="str">
            <v>% de Planes de Ordenación y Manejo de Cuencas (POMCAS), Planes de Manejo de Acuíferos (PMA) y Planes de Manejo de Microcuencas (PMM) en ejecución.</v>
          </cell>
          <cell r="BZ60" t="str">
            <v/>
          </cell>
          <cell r="CA60"/>
        </row>
        <row r="61">
          <cell r="B61" t="str">
            <v>SACT 4.1.2</v>
          </cell>
          <cell r="C61" t="str">
            <v>4.1.2</v>
          </cell>
          <cell r="D61" t="str">
            <v>Ejecución de Planes de Ordenamiento del Recurso Hídrico-PORH</v>
          </cell>
          <cell r="E61" t="str">
            <v>% de Planes de Ordenamiento del Recurso Hídrico (PORH) en ejecución.</v>
          </cell>
          <cell r="F61" t="str">
            <v>Porcentaje</v>
          </cell>
          <cell r="G61">
            <v>1</v>
          </cell>
          <cell r="H61">
            <v>1</v>
          </cell>
          <cell r="I61">
            <v>1</v>
          </cell>
          <cell r="J61">
            <v>1</v>
          </cell>
          <cell r="K61">
            <v>1</v>
          </cell>
          <cell r="L61">
            <v>1</v>
          </cell>
          <cell r="M61">
            <v>1</v>
          </cell>
          <cell r="N61">
            <v>1</v>
          </cell>
          <cell r="O61">
            <v>0</v>
          </cell>
          <cell r="P61">
            <v>0</v>
          </cell>
          <cell r="Q61">
            <v>0</v>
          </cell>
          <cell r="R61">
            <v>1</v>
          </cell>
          <cell r="S61">
            <v>1</v>
          </cell>
          <cell r="T61">
            <v>1</v>
          </cell>
          <cell r="U61">
            <v>1</v>
          </cell>
          <cell r="V61" t="str">
            <v xml:space="preserve">Se implementaron acciones en los 18 PORH adoptados por la Corporación relacionadas con la determinación de la oferta, la demanda, la calidad, riesgos, fortalecimiento y gobernabilidad. </v>
          </cell>
          <cell r="W61" t="str">
            <v>Dentro del proyecto Piragua Étnico se realiza el seguimiento a los acuerdos protocolizados con estas comunidades.
Con el programa Piragua se realizó la actualización de los indicadores de oferta del Estudio Regional del Agua para el año 2021, específicamente los variables de: Precipitación, Evapotranspiración, Temperatura, Escorrentía Superficial, Oferta Hídrica total disponible, Índice del Uso del Agua e Índice de Aridez.
Con el cumplimiento de la  subactividad 4.4.1 Instalación de pozos sépticos, se está dando cumplimiento en la implementación de los 18 PORH adoptados.</v>
          </cell>
          <cell r="X61" t="str">
            <v>Para la ejecución de los PORH’s, se realizó contrato N° 110-CNT2209-134 cuyo objeto es “Implementación De Los Planes De Ordenamiento Del Recurso Hídrico - PORH“, en el que se ejecutaron los siguientes alcances: 1) control y seguimiento integral a concesiones y vertimientos en el marco de la implementación de los PORH; 2) gestión de la oferta y demanda mediante programas de ahorro y uso eficiente del agua -PUEAA, buenas prácticas ambientales -BPA y reconversión tecnológica, y fortalecimiento a los acueductos veredales en comunidades étnicas; 3) fortalecimiento institucional y gobernanza del recurso hídrico y 4) seguimiento al cumplimiento de los planes programáticos de los planes de ordenamiento del recurso hídrico -PORH y de los acuerdos protocolizados.</v>
          </cell>
          <cell r="Y61" t="str">
            <v>La Corporación viene ejecutando acciones orientadas al cumplimiento de los planes y programas establecidos en los Planes de Ordenamiento del Recurso Hídrico adoptados en el periodo (2020-2023), a través de la celebración de contratos y/o convenios cuyos objetos involucran aspectos sobre el análisis o mejora de oferta, demanda, cantidad y calidad del recurso hídrico, así como también aspectos sobre gestión del riesgo y gobernanza del agua. Entre los cuales se resaltan los siguientes: Convenio 040-COV2210-82, Convenio marco interadministrativo N° 22ia124c703, Convenio 040-COV2211-130, Convenio 040-COV2208-30</v>
          </cell>
          <cell r="Z61"/>
          <cell r="AA61" t="str">
            <v>contract</v>
          </cell>
          <cell r="AB61" t="str">
            <v>No aplica</v>
          </cell>
          <cell r="AC61"/>
          <cell r="AD61"/>
          <cell r="AE61"/>
          <cell r="AF61"/>
          <cell r="AG61"/>
          <cell r="AH61"/>
          <cell r="AI61">
            <v>1</v>
          </cell>
          <cell r="AJ61">
            <v>1</v>
          </cell>
          <cell r="AK61">
            <v>1</v>
          </cell>
          <cell r="AL61"/>
          <cell r="AM61">
            <v>1334905229</v>
          </cell>
          <cell r="AN61">
            <v>1331754883</v>
          </cell>
          <cell r="AO61">
            <v>0.9976400227285348</v>
          </cell>
          <cell r="AP61">
            <v>856717516</v>
          </cell>
          <cell r="AQ61">
            <v>0.64329969946879484</v>
          </cell>
          <cell r="AR61">
            <v>475037367.13999999</v>
          </cell>
          <cell r="AS61">
            <v>457714902</v>
          </cell>
          <cell r="AT61">
            <v>457714902</v>
          </cell>
          <cell r="AU61">
            <v>1</v>
          </cell>
          <cell r="AV61">
            <v>1370000000</v>
          </cell>
          <cell r="AW61">
            <v>0</v>
          </cell>
          <cell r="AX61">
            <v>0</v>
          </cell>
          <cell r="AY61">
            <v>0</v>
          </cell>
          <cell r="AZ61">
            <v>0</v>
          </cell>
          <cell r="BA61">
            <v>0</v>
          </cell>
          <cell r="BB61">
            <v>0</v>
          </cell>
          <cell r="BC61">
            <v>0</v>
          </cell>
          <cell r="BD61" t="str">
            <v>0%</v>
          </cell>
          <cell r="BE61">
            <v>1199457065</v>
          </cell>
          <cell r="BF61">
            <v>1048840217</v>
          </cell>
          <cell r="BG61">
            <v>0.87442914599031518</v>
          </cell>
          <cell r="BH61">
            <v>484112353</v>
          </cell>
          <cell r="BI61">
            <v>0.46156921250093519</v>
          </cell>
          <cell r="BJ61">
            <v>564727864</v>
          </cell>
          <cell r="BK61">
            <v>564727864</v>
          </cell>
          <cell r="BL61"/>
          <cell r="BM61"/>
          <cell r="BN61">
            <v>55869986</v>
          </cell>
          <cell r="BO61">
            <v>55869981</v>
          </cell>
          <cell r="BP61">
            <v>0.9999999105065106</v>
          </cell>
          <cell r="BQ61">
            <v>55551387</v>
          </cell>
          <cell r="BR61">
            <v>0.99429758173714078</v>
          </cell>
          <cell r="BS61">
            <v>564727864</v>
          </cell>
          <cell r="BT61">
            <v>3960232280</v>
          </cell>
          <cell r="BU61">
            <v>2436465081</v>
          </cell>
          <cell r="BV61">
            <v>0.6152328724011108</v>
          </cell>
          <cell r="BW61"/>
          <cell r="BX61"/>
          <cell r="BY61"/>
          <cell r="BZ61" t="str">
            <v/>
          </cell>
          <cell r="CA61"/>
        </row>
        <row r="62">
          <cell r="B62" t="str">
            <v>SACT 4.1.3</v>
          </cell>
          <cell r="C62" t="str">
            <v>4.1.3</v>
          </cell>
          <cell r="D62" t="str">
            <v>Ejecución de Planes de Manejo de Acuíferos-PMA</v>
          </cell>
          <cell r="E62" t="str">
            <v>% de Planes de Manejo de Acuíferos (PMA) en ejecución.
Nota: Resolución 667. % de Planes de Ordenación y Manejo de Cuencas (POMCAS), Planes de Manejo de Acuíferos (PMA) y Planes de Manejo de Microcuencas (PMM) en ejecución</v>
          </cell>
          <cell r="F62" t="str">
            <v>Porcentaje</v>
          </cell>
          <cell r="G62">
            <v>1</v>
          </cell>
          <cell r="H62">
            <v>1</v>
          </cell>
          <cell r="I62">
            <v>1</v>
          </cell>
          <cell r="J62">
            <v>1</v>
          </cell>
          <cell r="K62">
            <v>1</v>
          </cell>
          <cell r="L62">
            <v>1</v>
          </cell>
          <cell r="M62">
            <v>1</v>
          </cell>
          <cell r="N62">
            <v>1</v>
          </cell>
          <cell r="O62">
            <v>0</v>
          </cell>
          <cell r="P62">
            <v>0</v>
          </cell>
          <cell r="Q62">
            <v>0</v>
          </cell>
          <cell r="R62">
            <v>1</v>
          </cell>
          <cell r="S62">
            <v>1</v>
          </cell>
          <cell r="T62">
            <v>1</v>
          </cell>
          <cell r="U62">
            <v>1</v>
          </cell>
          <cell r="V62" t="str">
            <v xml:space="preserve">A través del programa Piragua, se priorizó para el 2020, el monitoreo de las fuentes subterráneas (pozos, aljibes, manantiales) mediante aforos, análisis de calidad fisicoquímica e hidrogeoquímica, a través del desarrollo de una campaña de monitoreo en 140 puntos de la jurisdicción, identificados dentro de la formulación de los PMAA de Bajo Cauca, Occidente y Magdalena Medio, igualmente, se contempló la Instrumentación de 6 pozos que se adicionarán a la red piezométrica del Programa Piragua, la cual consiste en la instalación y puesta en marcha de 3 estaciones remotas y 3 no remotas. Se realizó la socialización de los PMAA como instrumento para regular el consumo y avances en la implementación de los mismos, de carácter virtual en 9 municipios.  </v>
          </cell>
          <cell r="W62" t="str">
            <v>Con la ejecución programa Piragua (Actividad 9 del convenio  040-COV2106-23), se ejecutó para el año 2021, el monitoreo de fuentes subterráneas con el fin de contar con información primaria de los sistemas acuíferos de Bajo Cauca, Magdalena Medio, Occidente antioqueño, Suroeste y Aburrá sur. También se llevó a cabo la jornada de limpieza en pozos y aljibes en comunidades étnicas. Se orientó a las comunidades que hacen parte del programa que se encuentran ubicadas en las subregiones: Bajo Cauca, Magdalena Medio y Occidente Antioqueño sobre las restricciones de prácticas y/o actividades en los perímetros de protección definidos, y sobre las medidas de protección necesarias en cuanto a infraestructura. Por último, se llevaron a cabo socializaciones con las administraciones municipales y las oficinas territoriales sobre la importancia de la implementación de los PMAA y el uso de los modelos numéricos, también se realizaron pruebas de bombeo en todos los sistemas acuíferos para conocer su oferta</v>
          </cell>
          <cell r="X62" t="str">
            <v>Con el objetivo de avanzar en el conocimiento del estado de las aguas subterráneas en la Jurisdicción de Corantioquia, el componente Hidrogeológico de la Red de Monitoreos Piragua durante el año 2022, desarrollo once (11) actividades de limpieza y  de acompañamiento en el manejo del recurso hídrico y acciones para la reducción de la contaminación en las captaciones de abastecimientos comunitarios en veredas del municipio de Yondó; se ejecutaron nueve (9) pruebas de bombeo en las subregiones del Bajo Cauca, Occidente y Magdalena Medio, con el principal objetivo de avanzar en la determinación de oferta y demanda del recurso hídrico subterráneo a partir de la información de los parámetros hidráulicos de los sistemas de captación ya sea por medio de pozo o aljibe, para la subregión del Bajo Cauca se determinaron parámetros en cuatro (4) aljibes y un (1) pozo profundo, para el Magdalena Medio se estudiaron dos (2) pozos profundos en el sector milla 3 y la finca Guadalupe del municipio de puerto Berrio y para la subregión occidente se estudiaron los sistemas de captación de las Fincas La India y La Isla, del municipio de Santa Fe de Antioquia.  
Sé realizó 1 (un) tercer encuentro con 2 (dos) funcionarios de la Oficina territorial Hevéxicos y 4 (cuatro) funcionarios de la OT Zenufaná para el manejo de los modelos numéricos de aguas subterráneas en la Jurisdicción y un encuentro con los funcionarios municipales en donde se ubican los sistemas acuíferos; de igual forma se desarrolló un encuentro con 2 funcionarios (secretaría de planeación e infraestructura de Sopetrán y Bombero de San Jerónimo) para la OT Hevéxicos.  
Igualmente a través del convenio Piragua se hizo monitoreo  a 48 puntos, los cuales se adelantaron en el mes de Diciembre 2022. Este monitoreo se realizó en el convenio actual de Piragua (040-COV2210-82), que se firmó acta de inicio el 15 de Octubre del 2022.</v>
          </cell>
          <cell r="Y62" t="str">
            <v>Durante los meses de julio, agosto y septiembre por parte del componente de aguas subterráneas se realizaron 54 monitoreos de calidad del agua subterráneas entre pozos, aljibes y manantiales. Distribuidos en los sistemas de acuíferos de Aburrá (2), Magdalena Medio (15), Bajo Cauca (34), y Occidente (3).  Así mismo se entregó y se socializó el reporte de resultados de los parámetros analizados en la campaña del año 2022, donde los usuarios de estos sistemas pueden conocer el estado del recurso hídrico subterráneo que están utilizando y su uso potencial. Adicional se implementaron 8 talleres de limpiezas de aljibes en el Bajo Cauca, y 9 talleres de formulación de marco lógico, de los cuales 8 fueron en el bajo cauca y 1 en el Magdalena Medio. Se realiza socialización con los profesionales ambientales y servidores públicos, de las oficinas municipales de Cáceres, Envigado, Puerto Nare, Yondó y Santa fe de Antioquia. En la cual se da a conocer los PMAA, las actividades y avances que se han obtenido desde el programa Piragua, en los diferentes sistemas de acuíferos de cada región. Adicionalmente se realiza jornada de socialización con las territoriales de Aburrá Sur, Panzenú y Zenufaná, sobre los avances, actividades e intervenciones que realiza el programa en el sistema de acuífero de dicha territorial y los resultados de los monitoreos Hidrogeoquímicos.</v>
          </cell>
          <cell r="Z62"/>
          <cell r="AA62" t="str">
            <v>contract</v>
          </cell>
          <cell r="AB62" t="str">
            <v>No aplica</v>
          </cell>
          <cell r="AC62"/>
          <cell r="AD62"/>
          <cell r="AE62"/>
          <cell r="AF62"/>
          <cell r="AG62"/>
          <cell r="AH62"/>
          <cell r="AI62">
            <v>1</v>
          </cell>
          <cell r="AJ62">
            <v>1</v>
          </cell>
          <cell r="AK62">
            <v>1</v>
          </cell>
          <cell r="AL62"/>
          <cell r="AM62">
            <v>0</v>
          </cell>
          <cell r="AN62"/>
          <cell r="AO62">
            <v>0</v>
          </cell>
          <cell r="AP62">
            <v>0</v>
          </cell>
          <cell r="AQ62">
            <v>0</v>
          </cell>
          <cell r="AR62">
            <v>0</v>
          </cell>
          <cell r="AS62">
            <v>0</v>
          </cell>
          <cell r="AT62">
            <v>0</v>
          </cell>
          <cell r="AU62" t="str">
            <v>0%</v>
          </cell>
          <cell r="AV62">
            <v>315000000</v>
          </cell>
          <cell r="AW62">
            <v>315000000</v>
          </cell>
          <cell r="AX62">
            <v>1</v>
          </cell>
          <cell r="AY62">
            <v>315000000</v>
          </cell>
          <cell r="AZ62">
            <v>1</v>
          </cell>
          <cell r="BA62">
            <v>0</v>
          </cell>
          <cell r="BB62">
            <v>0</v>
          </cell>
          <cell r="BC62">
            <v>0</v>
          </cell>
          <cell r="BD62" t="str">
            <v>0%</v>
          </cell>
          <cell r="BE62">
            <v>200000000</v>
          </cell>
          <cell r="BF62">
            <v>200000000</v>
          </cell>
          <cell r="BG62">
            <v>1</v>
          </cell>
          <cell r="BH62">
            <v>127390840</v>
          </cell>
          <cell r="BI62">
            <v>0.63695420000000003</v>
          </cell>
          <cell r="BJ62">
            <v>72609160</v>
          </cell>
          <cell r="BK62">
            <v>72609160</v>
          </cell>
          <cell r="BL62"/>
          <cell r="BM62"/>
          <cell r="BN62">
            <v>300000000</v>
          </cell>
          <cell r="BO62">
            <v>300000000</v>
          </cell>
          <cell r="BP62">
            <v>1</v>
          </cell>
          <cell r="BQ62">
            <v>300000000</v>
          </cell>
          <cell r="BR62">
            <v>1</v>
          </cell>
          <cell r="BS62">
            <v>72609160</v>
          </cell>
          <cell r="BT62">
            <v>815000000</v>
          </cell>
          <cell r="BU62">
            <v>815000000</v>
          </cell>
          <cell r="BV62">
            <v>1</v>
          </cell>
          <cell r="BW62"/>
          <cell r="BX62"/>
          <cell r="BY62" t="str">
            <v>Porcentaje de Planes de Ordenación y Manejo de Cuencas (POMCAS), Planes de Manejo de Acuíferos (PMA) y Planes de Manejo de Microcuencas (PMM) en ejecución</v>
          </cell>
          <cell r="BZ62" t="str">
            <v/>
          </cell>
          <cell r="CA62"/>
        </row>
        <row r="63">
          <cell r="B63" t="str">
            <v>SACT 4.1.4</v>
          </cell>
          <cell r="C63" t="str">
            <v>4.1.4</v>
          </cell>
          <cell r="D63" t="str">
            <v xml:space="preserve">Implementación de acciones de manejo en cuencas abastecedoras 
</v>
          </cell>
          <cell r="E63" t="str">
            <v>Hectáreas de las cuencas abastecedoras con acciones de manejo
Nota: las acciones de reforestación en cuencas abastecedoras se realizaran a través del proyecto 2. Conectando ecosistemas naturales.</v>
          </cell>
          <cell r="F63" t="str">
            <v>Número</v>
          </cell>
          <cell r="G63">
            <v>800</v>
          </cell>
          <cell r="H63">
            <v>800</v>
          </cell>
          <cell r="I63">
            <v>800</v>
          </cell>
          <cell r="J63">
            <v>800</v>
          </cell>
          <cell r="K63">
            <v>296.58499999999998</v>
          </cell>
          <cell r="L63">
            <v>328.45000000000005</v>
          </cell>
          <cell r="M63">
            <v>245.6</v>
          </cell>
          <cell r="N63">
            <v>1582.7</v>
          </cell>
          <cell r="O63">
            <v>503.4</v>
          </cell>
          <cell r="P63">
            <v>797.4</v>
          </cell>
          <cell r="Q63">
            <v>870</v>
          </cell>
          <cell r="R63">
            <v>0.37073124999999996</v>
          </cell>
          <cell r="S63">
            <v>0.41056250000000005</v>
          </cell>
          <cell r="T63">
            <v>0.307</v>
          </cell>
          <cell r="U63">
            <v>1</v>
          </cell>
          <cell r="V63" t="str">
            <v xml:space="preserve">Durante el III y IV trimestre de 2020, se suscribieron convenios con los municipios de Yondó, Anorí, Bello, Girardota, Vegachí y Segovia, lo que representaría la siembra de 22.300 árboles y la conservación de 1295,5 hectáreas en cuencas abastecedoras de acueductos y Ecosistemas Estratégicos; sin embargo, hubo ejecución física en tres municipios.
Adicionalmente, para esta subactividad, se suman 35,91 ha de restauración asistida como pago en especie a beneficiarios de PSA en los ecosistemas estratégicos, Parque Natural Regional Corredor de las Alegrías (PNRCA), Distrito de Manejo Integrado (DMI) de los Recursos Naturales Renovables Cuchilla Jardín - Támesis y en las cuencas de Río Grande - Río Chico. </v>
          </cell>
          <cell r="W63" t="str">
            <v>Para la vigencia 2021 mediante los convenios de restauración con los municipios de Carolina del Príncipe, Liborina, El Bagre, Titiribí y Vegachí, de la jurisdicción corporativa se pretende restaurar 69,9 ha y cercar 69900 metros lineales, conservando así tentativamente 459,58 ha.
El municipio de El Bagre se encuentra en proceso de firma del acta de inicio  así empezar su ejecución.
Se logró avanzar en reuniones con los municipios  para reiterar las obligaciones contractuales  en sus distintos alcances y actividades relacionadas en la ejecución de los procesos pactados por las partes.</v>
          </cell>
          <cell r="X63" t="str">
            <v>Durante la vigencia 2021, se suscribieron convenios con los municipios de Carolina, Titiribí, El Bagre, Vegachí, Liborina e Ituango. Con estos convenios y ejecutados en al año 2022, se tiene el siguiente avance acumulado: Se han sembrado 69,9 ha de plántulas nativas para proteger cuencas abastecedoras, se han conservado en total 727,5 hectáreas. Para el año 2022, se suscribió Contrato con la empresa COFAN, con el fin de sembrar 99.000 árboles y proteger 608 ha. El contrato está en etapa inicial de ejecución y para 2022 se suscribieron los convenios con los municipios de Maceo y Támesis donde se conservarán y restauraran 31.5 ha con una cantidad de 31.500 árboles, se anexa que en la licitacion presenta un avance con una plantacion de 13,328 arboles y una area restaurada de 31,1 ha y un area de area conservada de 214,5 ha.</v>
          </cell>
          <cell r="Y63" t="str">
            <v xml:space="preserve">los procesos del año 2022 se encuentran en proceso de ejecucion y liquidación, el contrato 110-CNT2207-115 con el Consorcio Forestal Andino (COFAN), aportó como rezago 2022, durante el 2023, 393,5 hectáreas al indicador 4,1,4. Adicionalmente se encuentra en ejecución los convenios 040-COV2208-28 con el municipio de Maceo, 040-COV2209-64 con el municipio de Támesis los cuales aportan 60.5 hectáreas al indicador 4.1.4. como rezago del 2022.   
Durante el cuarto del 2023  los convenios 040-COV2306-52 con los municipio de Amalfi, el 040-COV2305-24, Támesis, 040-COV2306-50, el municipio de Caicedo, 040-COV2305-19, Liborina, 040-COV2306-53, Anorí y 040-COV2306-102 con Caucasia los cuales se financian con recursos provenientes de la actividad 4.1.4. y aportarán al indicador un total de 3385 hectáreas , vienen avanzando en el proceso de contratacion y adquisicion de insumos para la ejecucion de los convenios.
Para los proyectos  de resturacion 2023 se proyecta la ejecucion de Amalfi realice el 100% de la reastauracion asistida 11,2 y espontanea 2897 ml , y  para el municipio de Caicedo la restauracion asistida de 3,5 y una resturacion espontanea de 1780 ml.
Nota: El contrato 110CNT2207-115 se ejecutó con recursos de las actividades 1,3,5 , 2,2,2 y 4,1,4 .
</v>
          </cell>
          <cell r="Z63"/>
          <cell r="AA63" t="str">
            <v>contract</v>
          </cell>
          <cell r="AB63" t="str">
            <v>No aplica</v>
          </cell>
          <cell r="AC63"/>
          <cell r="AD63"/>
          <cell r="AE63"/>
          <cell r="AF63"/>
          <cell r="AG63"/>
          <cell r="AH63"/>
          <cell r="AI63">
            <v>3200</v>
          </cell>
          <cell r="AJ63">
            <v>4624.1350000000002</v>
          </cell>
          <cell r="AK63">
            <v>1</v>
          </cell>
          <cell r="AL63"/>
          <cell r="AM63">
            <v>774109758</v>
          </cell>
          <cell r="AN63">
            <v>576169749</v>
          </cell>
          <cell r="AO63">
            <v>0.74429981413565904</v>
          </cell>
          <cell r="AP63">
            <v>227015609</v>
          </cell>
          <cell r="AQ63">
            <v>0.394008205731051</v>
          </cell>
          <cell r="AR63">
            <v>349154139.69999999</v>
          </cell>
          <cell r="AS63">
            <v>349154139.66000003</v>
          </cell>
          <cell r="AT63">
            <v>201109693.66</v>
          </cell>
          <cell r="AU63">
            <v>0.57599114779460148</v>
          </cell>
          <cell r="AV63">
            <v>749211913</v>
          </cell>
          <cell r="AW63">
            <v>703078013</v>
          </cell>
          <cell r="AX63">
            <v>0.93842342974063198</v>
          </cell>
          <cell r="AY63">
            <v>253037933</v>
          </cell>
          <cell r="AZ63">
            <v>0.35990022205402117</v>
          </cell>
          <cell r="BA63">
            <v>450040080</v>
          </cell>
          <cell r="BB63">
            <v>450040080</v>
          </cell>
          <cell r="BC63">
            <v>448550080</v>
          </cell>
          <cell r="BD63">
            <v>0.99668918377225424</v>
          </cell>
          <cell r="BE63">
            <v>880009112</v>
          </cell>
          <cell r="BF63">
            <v>852369718</v>
          </cell>
          <cell r="BG63">
            <v>0.96859192294363428</v>
          </cell>
          <cell r="BH63">
            <v>133383694</v>
          </cell>
          <cell r="BI63">
            <v>0.15648572583382181</v>
          </cell>
          <cell r="BJ63">
            <v>718986024</v>
          </cell>
          <cell r="BK63">
            <v>718986024</v>
          </cell>
          <cell r="BL63"/>
          <cell r="BM63"/>
          <cell r="BN63">
            <v>739836718</v>
          </cell>
          <cell r="BO63">
            <v>713190239</v>
          </cell>
          <cell r="BP63">
            <v>0.96398329746050804</v>
          </cell>
          <cell r="BQ63">
            <v>229664823</v>
          </cell>
          <cell r="BR63">
            <v>0.32202463023333666</v>
          </cell>
          <cell r="BS63">
            <v>717884724</v>
          </cell>
          <cell r="BT63">
            <v>3143167501</v>
          </cell>
          <cell r="BU63">
            <v>2844807719</v>
          </cell>
          <cell r="BV63">
            <v>0.90507671579542714</v>
          </cell>
          <cell r="BW63"/>
          <cell r="BX63"/>
          <cell r="BY63"/>
          <cell r="BZ63" t="str">
            <v>RET 2: Proteger el agua como derecho y medio de vida, en el marco de la planeación integral de las cuencas hidrográficas</v>
          </cell>
          <cell r="CA63"/>
        </row>
        <row r="64">
          <cell r="B64" t="str">
            <v>ACT 4.2</v>
          </cell>
          <cell r="C64" t="str">
            <v>4.2</v>
          </cell>
          <cell r="D64" t="str">
            <v>Implementar estrategia para la apropiación social y gestión corresponsable del patrimonio hídrico</v>
          </cell>
          <cell r="E64"/>
          <cell r="F64" t="str">
            <v>Porcentaje</v>
          </cell>
          <cell r="G64">
            <v>1</v>
          </cell>
          <cell r="H64">
            <v>1</v>
          </cell>
          <cell r="I64">
            <v>1</v>
          </cell>
          <cell r="J64">
            <v>1</v>
          </cell>
          <cell r="K64">
            <v>1</v>
          </cell>
          <cell r="L64">
            <v>1</v>
          </cell>
          <cell r="M64">
            <v>0.93333333333333324</v>
          </cell>
          <cell r="N64">
            <v>1.0000000000000002</v>
          </cell>
          <cell r="O64">
            <v>0</v>
          </cell>
          <cell r="P64">
            <v>0</v>
          </cell>
          <cell r="Q64">
            <v>6.6666666666666763E-2</v>
          </cell>
          <cell r="R64">
            <v>1</v>
          </cell>
          <cell r="S64">
            <v>1</v>
          </cell>
          <cell r="T64">
            <v>0.93333333333333324</v>
          </cell>
          <cell r="U64">
            <v>1.0000000000000002</v>
          </cell>
          <cell r="V64"/>
          <cell r="W64"/>
          <cell r="X64"/>
          <cell r="Y64"/>
          <cell r="Z64"/>
          <cell r="AA64"/>
          <cell r="AB64"/>
          <cell r="AC64"/>
          <cell r="AD64"/>
          <cell r="AE64"/>
          <cell r="AF64"/>
          <cell r="AG64"/>
          <cell r="AH64"/>
          <cell r="AI64">
            <v>1</v>
          </cell>
          <cell r="AJ64">
            <v>1</v>
          </cell>
          <cell r="AK64">
            <v>1</v>
          </cell>
          <cell r="AL64"/>
          <cell r="AM64">
            <v>108819420</v>
          </cell>
          <cell r="AN64">
            <v>104691142</v>
          </cell>
          <cell r="AO64">
            <v>0.96206303985079134</v>
          </cell>
          <cell r="AP64">
            <v>98570128</v>
          </cell>
          <cell r="AQ64">
            <v>0.94153264657290681</v>
          </cell>
          <cell r="AR64">
            <v>6121014</v>
          </cell>
          <cell r="AS64">
            <v>6121014</v>
          </cell>
          <cell r="AT64">
            <v>2003225</v>
          </cell>
          <cell r="AU64">
            <v>0.32727012223791679</v>
          </cell>
          <cell r="AV64">
            <v>115000000</v>
          </cell>
          <cell r="AW64">
            <v>95252000</v>
          </cell>
          <cell r="AX64">
            <v>0.82827826086956524</v>
          </cell>
          <cell r="AY64">
            <v>27626946</v>
          </cell>
          <cell r="AZ64">
            <v>0.29004058707428715</v>
          </cell>
          <cell r="BA64">
            <v>67625054</v>
          </cell>
          <cell r="BB64">
            <v>67625054</v>
          </cell>
          <cell r="BC64">
            <v>67625054</v>
          </cell>
          <cell r="BD64">
            <v>1</v>
          </cell>
          <cell r="BE64">
            <v>116718750</v>
          </cell>
          <cell r="BF64">
            <v>116042864</v>
          </cell>
          <cell r="BG64">
            <v>0.99420927657295854</v>
          </cell>
          <cell r="BH64">
            <v>86214783</v>
          </cell>
          <cell r="BI64">
            <v>0.74295635274910143</v>
          </cell>
          <cell r="BJ64">
            <v>29828081</v>
          </cell>
          <cell r="BK64">
            <v>29828081</v>
          </cell>
          <cell r="BL64"/>
          <cell r="BM64"/>
          <cell r="BN64">
            <v>187709450</v>
          </cell>
          <cell r="BO64">
            <v>164460597</v>
          </cell>
          <cell r="BP64">
            <v>0.87614447221490444</v>
          </cell>
          <cell r="BQ64">
            <v>74460597</v>
          </cell>
          <cell r="BR64">
            <v>0.45275645569984158</v>
          </cell>
          <cell r="BS64">
            <v>29828081</v>
          </cell>
          <cell r="BT64">
            <v>528247620</v>
          </cell>
          <cell r="BU64">
            <v>480446603</v>
          </cell>
          <cell r="BV64">
            <v>0.9095102084889658</v>
          </cell>
          <cell r="BW64"/>
          <cell r="BX64"/>
          <cell r="BY64"/>
          <cell r="BZ64" t="str">
            <v/>
          </cell>
          <cell r="CA64"/>
        </row>
        <row r="65">
          <cell r="B65" t="str">
            <v>SACT 4.2.1</v>
          </cell>
          <cell r="C65" t="str">
            <v>4.2.1</v>
          </cell>
          <cell r="D65" t="str">
            <v>Implementación de la estrategia para la apropiación social y gestión corresponsable del patrimonio hídrico</v>
          </cell>
          <cell r="E65" t="str">
            <v>% implementación de la estrategia de apropiación social y gestión corresponsable del patrimonio hídrico</v>
          </cell>
          <cell r="F65" t="str">
            <v>Porcentaje</v>
          </cell>
          <cell r="G65">
            <v>0.25</v>
          </cell>
          <cell r="H65">
            <v>0.5</v>
          </cell>
          <cell r="I65">
            <v>0.75</v>
          </cell>
          <cell r="J65">
            <v>1</v>
          </cell>
          <cell r="K65">
            <v>0.25</v>
          </cell>
          <cell r="L65">
            <v>0.5</v>
          </cell>
          <cell r="M65">
            <v>0.7</v>
          </cell>
          <cell r="N65">
            <v>1</v>
          </cell>
          <cell r="O65">
            <v>0</v>
          </cell>
          <cell r="P65">
            <v>0</v>
          </cell>
          <cell r="Q65">
            <v>0.25</v>
          </cell>
          <cell r="R65">
            <v>1</v>
          </cell>
          <cell r="S65">
            <v>1</v>
          </cell>
          <cell r="T65">
            <v>0.93333333333333324</v>
          </cell>
          <cell r="U65">
            <v>1</v>
          </cell>
          <cell r="V65" t="str">
            <v>En la vigencia 2020 se logra realizar un ejercicio participativo para el diseño de la Estrategia de Apropiación Social y Gestión Corresponsable del Patrimonio Hídrico desde un proceso de caracterización de los conocimientos y experiencias de diferentes actores y comunidades, lo que corresponde a la primera etapa (ET1), es decir, el primer 25% de la subactividad. </v>
          </cell>
          <cell r="W65" t="str">
            <v>En la vigencia 2021 se hizo el desarrollo y sistematización en 26 municipios, con lo cual se logra alcanzar el 25% estimado como meta para la vigencia 2021 y el 50% de la meta total definida en el Plan de Acción Corporativo para el cuatrienio 2020-2023.
Los municipios con los cuales se logra el despliegue de la estrategia en su segunda etapa son: Amagá, Andes, Angelópolis, Belmira, Betania, Caramanta, Ciudad Bolivar, Concordia, Ebéjico, Entrerríos, Fredonia, Heliconia, Jardín, Jericó, Liborina, Olaya, Sabanalarga, Salgar, San Andrés de Cuerquia, San Jerónimo, San José de la Montaña, San Pedro de los Milagros, Sopetrán, Támesis, Tarso y Venecia.</v>
          </cell>
          <cell r="X65" t="str">
            <v>La Subdirección de Participación y Cultura Ambiental en la vigencia 2022, suscribió Convenio Interadministrativo N° 040-COV2210-90 con el Instituto de Estudios Regionales INER de la Universidad de Antioquia cuyo objeto es “Implementar el Modelo de Participación GOTA en procesos de administración de áreas protegidas y otras estrategias de conservación, gobernanza ambiental, innovación en la administración ambiental e investigación y gestión de conflictos socioambientales”, el cual se encuentra actualmente en ejecución con actividades programadas para la vigencia 2022, aportando directamente desde su alcance 4 al Indicador 4.2.1. “Implementar estrategia para la apropiación social y gestión corresponsable del patrimonio hídrico”, para la vigencia se presentaron avance en desarrollos metodológicos y cronogramas para el desarrollo y sistematización de la estrategia para 27 municipios, con lo cual se logra alcanzar el 25% estimado como meta para la vigencia 2022 y el 75% de la meta total definida en el Plan de Acción Corporativo para el cuatrienio 2020-2023.                                                                                                                               Asimismo, para la vigencia del 2022 se logró la implementación la Estrategia para la Apropiación Social y Gestión Corresponsable del Patrimonio Hídrico mediante la inclusión de sus lineamientos en los diferentes procesos contractuales desarrollados por CORANTIOQUIA, en donde se destacan los siguientes Convenios: 
Aunar esfuerzos para garantizar el saneamiento hídrico rural en la jurisdicción de Corantioquia,  Contrato No. 160-CNT2111-142,  Convenio 040-COV2211-107, Contrato 110-CNT2209-134 del 2022, Convenio 040-COV2212-142 del 2022.                                                          También, se dio a conocer la Estrategia para la Apropiación Social y Gestión Corresponsable del Patrimonio Hídrico, mediante varias jornadas de inducción de los equipos técnicos de los diversos procesos contractuales adelantados en CORANTIOQUIA, así como, a los funcionarios de las diferentes Subdirecciones y Oficinas Territoriales, Actas 140-ACT2210-5342, 140-ACT2211-6154, 140-ACT2211-6008 y 140-ACT2211-6278.Por último, se adelantaron procesos de educación ambiental con el fin de fortalecer la gobernanza del agua desde la apropiación social y gestión corresponsable del patrimonio hídrico.</v>
          </cell>
          <cell r="Y65" t="str">
            <v xml:space="preserve">La Subdirección de Participación y Cultura Ambiental en la vigencia 2022, suscribió Convenio Interadministrativo N° 040-COV2210-90 con el Instituto de Estudios Regionales INER de la Universidad de Antioquia cuyo objeto es “Implementar el Modelo de Participación GOTA en procesos de administración de áreas protegidas y otras estrategias de conservación, gobernanza ambiental, innovación en la administración ambiental e investigación y gestión de conflictos socioambientales”, el cual se encuentra actualmente en ejecución con actividades programadas para la vigencia 2022 y 2023, aportando directamente desde su alcance 4 al Indicador 4.2.1. “Implementar estrategia para la apropiación social y gestión corresponsable del patrimonio hídrico”, actualmente, para el total de los encuentros programados 162 en total en se han ejecutado 162, en el primer, segundo y tercer trimestre de 2023, por lo cual, se cumple la meta establecida para el año 2022(desplegar esta estrategia en 27 municipios) y se cumple el total de la meta del año 2023.
Asimismo, se logró la implementación la Estrategia para la Apropiación Social y Gestión Corresponsable del Patrimonio Hídrico para esta vigencia  mediante la inclusión de sus lineamientos en los diferentes procesos contractuales desarrollados por CORANTIOQUIA, en donde se destacan convenios para Aunar esfuerzos para garantizar el saneamiento hídrico rural en la jurisdicción de Corantioquia primer y segundo semestre de 2023, 040-COV2306-90, POMCA San Bartolo, Fortalecimiento de la gobernanza del agua en la jurisdicción de Corantioquia, “AUNAR ESFUERZOS CON LA UNIVERSIDAD DE ANTIOQUIA PARA LA REGLAMENTACIÓN DE LOS CUERPOS DE AGUA Q. MULATICOS, Q. POZO HONDO, Q. SANTA INÉS Y  Q. LA CULEBRA, EN EL MARCO DE IMPLEMENTACIÓN DE LOS PORH DE LOS RÍOS MULATOS, TARAZÁ, SAN ANDRÉS E ITÉ, Aunar esfuerzos para la Actualización de los Planes de Manejo Ambiental de Acuíferos de Occidente y Magdalena Medio y la Formulación del Plan de Manejo Ambiental de Acuíferos del Sistema Acuífero de Cártama y Saneamiento hídrico rural, por lo que, se dio a conocer la Estrategia para la Apropiación Social y Gestión Corresponsable del Patrimonio Hídrico, mediante varias jornadas de inducción de los equipos técnicos de los diversos procesos contractuales adelantados en CORANTIOQUIA con número de Actas No. 140-ACT2302-641, 140-ACT2302-645, 140-ACT2303-1537, 140-ACT2304-1949, 140-ACT2306-3221, 140-ACT2305-2347, 140-ACT2309-4985, 140-ACT2309-5082.
De igual manera, se adelantaron procesos de educación ambiental con el fin de fortalecer la gobernanza del agua desde la apropiación social y gestión corresponsable del patrimonio hídrico en diferentes actores de la jurisdicción documentados bajos actas: 140-ACT2304-1742, 140-ACT2303-1217, 140-ACT2303-1572, 140-ACT2305-2025, 140-ACT2309-4983, 140-ACT2307-3650, 140-ACT2307-3750, 140-ACT2309-4983. Finalmente, desde la Subdirección de Participación y Cultura Ambiental con el Convenio 040-COV2306-82 suscrito para su ejecución en la vigencia 2023 en su Alcance 1 también se despliega la Estrategia de Apropiación Social y Gestión Corresponsable del Recurso hídrico. 
</v>
          </cell>
          <cell r="Z65"/>
          <cell r="AA65" t="str">
            <v>contract</v>
          </cell>
          <cell r="AB65" t="str">
            <v>No aplica</v>
          </cell>
          <cell r="AC65"/>
          <cell r="AD65"/>
          <cell r="AE65"/>
          <cell r="AF65"/>
          <cell r="AG65"/>
          <cell r="AH65"/>
          <cell r="AI65">
            <v>1</v>
          </cell>
          <cell r="AJ65">
            <v>1</v>
          </cell>
          <cell r="AK65">
            <v>1</v>
          </cell>
          <cell r="AL65"/>
          <cell r="AM65">
            <v>108819420</v>
          </cell>
          <cell r="AN65">
            <v>104691142</v>
          </cell>
          <cell r="AO65">
            <v>0.96206303985079134</v>
          </cell>
          <cell r="AP65">
            <v>98570128</v>
          </cell>
          <cell r="AQ65">
            <v>0.94153264657290681</v>
          </cell>
          <cell r="AR65">
            <v>6121014</v>
          </cell>
          <cell r="AS65">
            <v>6121014</v>
          </cell>
          <cell r="AT65">
            <v>2003225</v>
          </cell>
          <cell r="AU65">
            <v>0.32727012223791679</v>
          </cell>
          <cell r="AV65">
            <v>115000000</v>
          </cell>
          <cell r="AW65">
            <v>95252000</v>
          </cell>
          <cell r="AX65">
            <v>0.82827826086956524</v>
          </cell>
          <cell r="AY65">
            <v>27626946</v>
          </cell>
          <cell r="AZ65">
            <v>0.29004058707428715</v>
          </cell>
          <cell r="BA65">
            <v>67625054</v>
          </cell>
          <cell r="BB65">
            <v>67625054</v>
          </cell>
          <cell r="BC65">
            <v>67625054</v>
          </cell>
          <cell r="BD65">
            <v>1</v>
          </cell>
          <cell r="BE65">
            <v>116718750</v>
          </cell>
          <cell r="BF65">
            <v>116042864</v>
          </cell>
          <cell r="BG65">
            <v>0.99420927657295854</v>
          </cell>
          <cell r="BH65">
            <v>86214783</v>
          </cell>
          <cell r="BI65">
            <v>0.74295635274910143</v>
          </cell>
          <cell r="BJ65">
            <v>29828081</v>
          </cell>
          <cell r="BK65">
            <v>29828081</v>
          </cell>
          <cell r="BL65"/>
          <cell r="BM65"/>
          <cell r="BN65">
            <v>187709450</v>
          </cell>
          <cell r="BO65">
            <v>164460597</v>
          </cell>
          <cell r="BP65">
            <v>0.87614447221490444</v>
          </cell>
          <cell r="BQ65">
            <v>74460597</v>
          </cell>
          <cell r="BR65">
            <v>0.45275645569984158</v>
          </cell>
          <cell r="BS65">
            <v>29828081</v>
          </cell>
          <cell r="BT65">
            <v>528247620</v>
          </cell>
          <cell r="BU65">
            <v>480446603</v>
          </cell>
          <cell r="BV65">
            <v>0.9095102084889658</v>
          </cell>
          <cell r="BW65"/>
          <cell r="BX65"/>
          <cell r="BY65"/>
          <cell r="BZ65" t="str">
            <v/>
          </cell>
          <cell r="CA65"/>
        </row>
        <row r="66">
          <cell r="B66" t="str">
            <v>ACT 4.3</v>
          </cell>
          <cell r="C66" t="str">
            <v>4.3</v>
          </cell>
          <cell r="D66" t="str">
            <v>Apoyar el mejoramiento al acceso a agua potable para las comunidades étnicas</v>
          </cell>
          <cell r="E66"/>
          <cell r="F66" t="str">
            <v>Porcentaje</v>
          </cell>
          <cell r="G66">
            <v>0</v>
          </cell>
          <cell r="H66">
            <v>1</v>
          </cell>
          <cell r="I66">
            <v>1</v>
          </cell>
          <cell r="J66">
            <v>1</v>
          </cell>
          <cell r="K66">
            <v>0</v>
          </cell>
          <cell r="L66">
            <v>0.95</v>
          </cell>
          <cell r="M66">
            <v>1</v>
          </cell>
          <cell r="N66">
            <v>1</v>
          </cell>
          <cell r="O66">
            <v>0</v>
          </cell>
          <cell r="P66">
            <v>5.0000000000000044E-2</v>
          </cell>
          <cell r="Q66">
            <v>0</v>
          </cell>
          <cell r="R66">
            <v>0</v>
          </cell>
          <cell r="S66">
            <v>0.95</v>
          </cell>
          <cell r="T66">
            <v>1</v>
          </cell>
          <cell r="U66">
            <v>1</v>
          </cell>
          <cell r="V66"/>
          <cell r="W66"/>
          <cell r="X66"/>
          <cell r="Y66"/>
          <cell r="Z66"/>
          <cell r="AA66"/>
          <cell r="AB66"/>
          <cell r="AC66"/>
          <cell r="AD66"/>
          <cell r="AE66"/>
          <cell r="AF66"/>
          <cell r="AG66"/>
          <cell r="AH66"/>
          <cell r="AI66">
            <v>1</v>
          </cell>
          <cell r="AJ66">
            <v>0.75</v>
          </cell>
          <cell r="AK66">
            <v>1</v>
          </cell>
          <cell r="AL66"/>
          <cell r="AM66">
            <v>0</v>
          </cell>
          <cell r="AN66">
            <v>0</v>
          </cell>
          <cell r="AO66">
            <v>0</v>
          </cell>
          <cell r="AP66">
            <v>0</v>
          </cell>
          <cell r="AQ66">
            <v>0</v>
          </cell>
          <cell r="AR66">
            <v>0</v>
          </cell>
          <cell r="AS66">
            <v>0</v>
          </cell>
          <cell r="AT66">
            <v>0</v>
          </cell>
          <cell r="AU66" t="str">
            <v>0%</v>
          </cell>
          <cell r="AV66">
            <v>750000000</v>
          </cell>
          <cell r="AW66">
            <v>682767066</v>
          </cell>
          <cell r="AX66">
            <v>0.91035608800000001</v>
          </cell>
          <cell r="AY66">
            <v>3000000</v>
          </cell>
          <cell r="AZ66">
            <v>4.3938850442443575E-3</v>
          </cell>
          <cell r="BA66">
            <v>679767066</v>
          </cell>
          <cell r="BB66">
            <v>679767066</v>
          </cell>
          <cell r="BC66">
            <v>679457876</v>
          </cell>
          <cell r="BD66">
            <v>0.99954515301569491</v>
          </cell>
          <cell r="BE66">
            <v>32000000</v>
          </cell>
          <cell r="BF66">
            <v>30000000</v>
          </cell>
          <cell r="BG66">
            <v>0.9375</v>
          </cell>
          <cell r="BH66">
            <v>30000000</v>
          </cell>
          <cell r="BI66">
            <v>1</v>
          </cell>
          <cell r="BJ66">
            <v>0</v>
          </cell>
          <cell r="BK66">
            <v>0</v>
          </cell>
          <cell r="BL66"/>
          <cell r="BM66"/>
          <cell r="BN66">
            <v>443786351</v>
          </cell>
          <cell r="BO66">
            <v>443786351</v>
          </cell>
          <cell r="BP66">
            <v>1</v>
          </cell>
          <cell r="BQ66">
            <v>0</v>
          </cell>
          <cell r="BR66">
            <v>0</v>
          </cell>
          <cell r="BS66">
            <v>0</v>
          </cell>
          <cell r="BT66">
            <v>1225786351</v>
          </cell>
          <cell r="BU66">
            <v>1156553417</v>
          </cell>
          <cell r="BV66">
            <v>0.94351957505194961</v>
          </cell>
          <cell r="BW66"/>
          <cell r="BX66"/>
          <cell r="BY66"/>
          <cell r="BZ66" t="str">
            <v/>
          </cell>
          <cell r="CA66"/>
        </row>
        <row r="67">
          <cell r="B67" t="str">
            <v>SACT 4.3.1</v>
          </cell>
          <cell r="C67" t="str">
            <v>4.3.1</v>
          </cell>
          <cell r="D67" t="str">
            <v>Mejoramiento del acceso al agua potable para las comunidades étnicas</v>
          </cell>
          <cell r="E67" t="str">
            <v>Sistemas de tratamiento de agua implementados en comunidades étnicas</v>
          </cell>
          <cell r="F67" t="str">
            <v>Número</v>
          </cell>
          <cell r="G67">
            <v>0</v>
          </cell>
          <cell r="H67">
            <v>1</v>
          </cell>
          <cell r="I67">
            <v>1</v>
          </cell>
          <cell r="J67">
            <v>1</v>
          </cell>
          <cell r="K67">
            <v>0</v>
          </cell>
          <cell r="L67">
            <v>0.95</v>
          </cell>
          <cell r="M67">
            <v>2</v>
          </cell>
          <cell r="N67">
            <v>1</v>
          </cell>
          <cell r="O67">
            <v>0</v>
          </cell>
          <cell r="P67">
            <v>5.0000000000000044E-2</v>
          </cell>
          <cell r="Q67">
            <v>0</v>
          </cell>
          <cell r="R67">
            <v>0</v>
          </cell>
          <cell r="S67">
            <v>0.95</v>
          </cell>
          <cell r="T67">
            <v>1</v>
          </cell>
          <cell r="U67">
            <v>1</v>
          </cell>
          <cell r="V67" t="str">
            <v>Sin meta programada para la vigencia 2020.</v>
          </cell>
          <cell r="W67" t="str">
            <v xml:space="preserve">Se realiza informe de priorización, el cual se encuentra en el J/calidad ambiental/Saneamiento hídrico/urbano/Agua Potable
Se realizaron las visitas de diagnóstico de los sistemas de abastecimiento en el resguardo indígena Hermeregildo Chiakiama localizado en el Corregimiento Farallones, municipio de Ciudad Bolívar y en el Consejo Comunitario San Nicolás, en el municipio de Sopetrán.
Se elaboraron los estudios previos para ambos proyectos, los cuales fueron aprobados por los comités de contratación y de Dirección.  
Actualmente, están en elaboración las minutas de ambos procesos.
  </v>
          </cell>
          <cell r="X67" t="str">
            <v xml:space="preserve">Al semestre IV se avanzó en la ejecución de dos plantas de tratamiento de agua potable en el cabildo indígena de Ciudad Bolívar Hermelegildo Chakiama y en Consejo comunitario San Nicolás en el municipio de Sopetrán.			</v>
          </cell>
          <cell r="Y67" t="str">
            <v>se avanza construcción del sistema Bernardino Panchí</v>
          </cell>
          <cell r="Z67"/>
          <cell r="AA67" t="str">
            <v>contract</v>
          </cell>
          <cell r="AB67" t="str">
            <v>No aplica</v>
          </cell>
          <cell r="AC67"/>
          <cell r="AD67"/>
          <cell r="AE67"/>
          <cell r="AF67"/>
          <cell r="AG67"/>
          <cell r="AH67"/>
          <cell r="AI67">
            <v>3</v>
          </cell>
          <cell r="AJ67">
            <v>4</v>
          </cell>
          <cell r="AK67">
            <v>1</v>
          </cell>
          <cell r="AL67"/>
          <cell r="AM67">
            <v>0</v>
          </cell>
          <cell r="AN67"/>
          <cell r="AO67">
            <v>0</v>
          </cell>
          <cell r="AP67">
            <v>0</v>
          </cell>
          <cell r="AQ67">
            <v>0</v>
          </cell>
          <cell r="AR67">
            <v>0</v>
          </cell>
          <cell r="AS67">
            <v>0</v>
          </cell>
          <cell r="AT67">
            <v>0</v>
          </cell>
          <cell r="AU67" t="str">
            <v>0%</v>
          </cell>
          <cell r="AV67">
            <v>750000000</v>
          </cell>
          <cell r="AW67">
            <v>682767066</v>
          </cell>
          <cell r="AX67">
            <v>0.91035608800000001</v>
          </cell>
          <cell r="AY67">
            <v>3000000</v>
          </cell>
          <cell r="AZ67">
            <v>4.3938850442443575E-3</v>
          </cell>
          <cell r="BA67">
            <v>679767066</v>
          </cell>
          <cell r="BB67">
            <v>679767066</v>
          </cell>
          <cell r="BC67">
            <v>679457876</v>
          </cell>
          <cell r="BD67">
            <v>0.99954515301569491</v>
          </cell>
          <cell r="BE67">
            <v>32000000</v>
          </cell>
          <cell r="BF67">
            <v>30000000</v>
          </cell>
          <cell r="BG67">
            <v>0.9375</v>
          </cell>
          <cell r="BH67">
            <v>30000000</v>
          </cell>
          <cell r="BI67">
            <v>1</v>
          </cell>
          <cell r="BJ67">
            <v>0</v>
          </cell>
          <cell r="BK67">
            <v>0</v>
          </cell>
          <cell r="BL67"/>
          <cell r="BM67"/>
          <cell r="BN67">
            <v>443786351</v>
          </cell>
          <cell r="BO67">
            <v>443786351</v>
          </cell>
          <cell r="BP67">
            <v>1</v>
          </cell>
          <cell r="BQ67">
            <v>0</v>
          </cell>
          <cell r="BR67">
            <v>0</v>
          </cell>
          <cell r="BS67">
            <v>0</v>
          </cell>
          <cell r="BT67">
            <v>1225786351</v>
          </cell>
          <cell r="BU67">
            <v>1156553417</v>
          </cell>
          <cell r="BV67">
            <v>0.94351957505194961</v>
          </cell>
          <cell r="BW67"/>
          <cell r="BX67"/>
          <cell r="BY67"/>
          <cell r="BZ67" t="str">
            <v/>
          </cell>
          <cell r="CA67"/>
        </row>
        <row r="68">
          <cell r="B68" t="str">
            <v>ACT 4.4</v>
          </cell>
          <cell r="C68" t="str">
            <v>4.4</v>
          </cell>
          <cell r="D68" t="str">
            <v>Proveer infraestructura y tecnología para la descontaminación del agua</v>
          </cell>
          <cell r="E68"/>
          <cell r="F68" t="str">
            <v>Porcentaje</v>
          </cell>
          <cell r="G68">
            <v>1</v>
          </cell>
          <cell r="H68">
            <v>1</v>
          </cell>
          <cell r="I68">
            <v>1</v>
          </cell>
          <cell r="J68">
            <v>1</v>
          </cell>
          <cell r="K68">
            <v>0.95</v>
          </cell>
          <cell r="L68">
            <v>1</v>
          </cell>
          <cell r="M68">
            <v>0.78304166666666664</v>
          </cell>
          <cell r="N68">
            <v>0.89687499999999998</v>
          </cell>
          <cell r="O68">
            <v>5.0000000000000044E-2</v>
          </cell>
          <cell r="P68">
            <v>0</v>
          </cell>
          <cell r="Q68">
            <v>0.21695833333333336</v>
          </cell>
          <cell r="R68">
            <v>0.95</v>
          </cell>
          <cell r="S68">
            <v>1</v>
          </cell>
          <cell r="T68">
            <v>0.78304166666666664</v>
          </cell>
          <cell r="U68">
            <v>0.89687499999999998</v>
          </cell>
          <cell r="V68"/>
          <cell r="W68"/>
          <cell r="X68"/>
          <cell r="Y68"/>
          <cell r="Z68"/>
          <cell r="AA68"/>
          <cell r="AB68"/>
          <cell r="AC68"/>
          <cell r="AD68"/>
          <cell r="AE68"/>
          <cell r="AF68"/>
          <cell r="AG68"/>
          <cell r="AH68"/>
          <cell r="AI68">
            <v>1</v>
          </cell>
          <cell r="AJ68">
            <v>0.97421875000000013</v>
          </cell>
          <cell r="AK68">
            <v>0.98828125</v>
          </cell>
          <cell r="AL68"/>
          <cell r="AM68">
            <v>14321375508</v>
          </cell>
          <cell r="AN68">
            <v>12320251929</v>
          </cell>
          <cell r="AO68">
            <v>0.86027015506421423</v>
          </cell>
          <cell r="AP68">
            <v>5989217877</v>
          </cell>
          <cell r="AQ68">
            <v>0.48612787396841228</v>
          </cell>
          <cell r="AR68">
            <v>6337537592.8999996</v>
          </cell>
          <cell r="AS68">
            <v>5429703696.1700001</v>
          </cell>
          <cell r="AT68">
            <v>4899215144.54</v>
          </cell>
          <cell r="AU68">
            <v>0.90229880278656904</v>
          </cell>
          <cell r="AV68">
            <v>14019473245</v>
          </cell>
          <cell r="AW68">
            <v>12634456348</v>
          </cell>
          <cell r="AX68">
            <v>0.9012076364927647</v>
          </cell>
          <cell r="AY68">
            <v>3593120207</v>
          </cell>
          <cell r="AZ68">
            <v>0.28439056719435191</v>
          </cell>
          <cell r="BA68">
            <v>9041336141</v>
          </cell>
          <cell r="BB68">
            <v>9041336141</v>
          </cell>
          <cell r="BC68">
            <v>6729710256</v>
          </cell>
          <cell r="BD68">
            <v>0.744326961308583</v>
          </cell>
          <cell r="BE68">
            <v>13473639940</v>
          </cell>
          <cell r="BF68">
            <v>13338138289</v>
          </cell>
          <cell r="BG68">
            <v>0.98994320379619705</v>
          </cell>
          <cell r="BH68">
            <v>3549840992</v>
          </cell>
          <cell r="BI68">
            <v>0.26614216430246218</v>
          </cell>
          <cell r="BJ68">
            <v>9788297297</v>
          </cell>
          <cell r="BK68">
            <v>9788297297</v>
          </cell>
          <cell r="BL68"/>
          <cell r="BM68"/>
          <cell r="BN68">
            <v>14772771352</v>
          </cell>
          <cell r="BO68">
            <v>14456236388</v>
          </cell>
          <cell r="BP68">
            <v>0.97857308175577051</v>
          </cell>
          <cell r="BQ68">
            <v>10502261337</v>
          </cell>
          <cell r="BR68">
            <v>0.72648655259385764</v>
          </cell>
          <cell r="BS68">
            <v>9188297297</v>
          </cell>
          <cell r="BT68">
            <v>56587260045</v>
          </cell>
          <cell r="BU68">
            <v>52749082954</v>
          </cell>
          <cell r="BV68">
            <v>0.93217241676045526</v>
          </cell>
          <cell r="BW68"/>
          <cell r="BX68"/>
          <cell r="BY68"/>
          <cell r="BZ68" t="str">
            <v/>
          </cell>
          <cell r="CA68"/>
        </row>
        <row r="69">
          <cell r="B69" t="str">
            <v>SACT 4.4.1</v>
          </cell>
          <cell r="C69" t="str">
            <v>4.4.1</v>
          </cell>
          <cell r="D69" t="str">
            <v>Instalación de pozos sépticos</v>
          </cell>
          <cell r="E69" t="str">
            <v>Número de pozos instalados</v>
          </cell>
          <cell r="F69" t="str">
            <v>Número</v>
          </cell>
          <cell r="G69">
            <v>1200</v>
          </cell>
          <cell r="H69">
            <v>1200</v>
          </cell>
          <cell r="I69">
            <v>1200</v>
          </cell>
          <cell r="J69">
            <v>1200</v>
          </cell>
          <cell r="K69">
            <v>1207</v>
          </cell>
          <cell r="L69">
            <v>1281</v>
          </cell>
          <cell r="M69">
            <v>679.30000000000007</v>
          </cell>
          <cell r="N69">
            <v>952.5</v>
          </cell>
          <cell r="O69">
            <v>0</v>
          </cell>
          <cell r="P69">
            <v>0</v>
          </cell>
          <cell r="Q69">
            <v>567.69999999999993</v>
          </cell>
          <cell r="R69">
            <v>1</v>
          </cell>
          <cell r="S69">
            <v>1</v>
          </cell>
          <cell r="T69">
            <v>0.56608333333333338</v>
          </cell>
          <cell r="U69">
            <v>0.79374999999999996</v>
          </cell>
          <cell r="V69" t="str">
            <v xml:space="preserve">Se celebraron 36 convenios con municipios y 1 con OIA para el suministro e instalación de 1342 tanques sépticos.  </v>
          </cell>
          <cell r="W69" t="str">
            <v xml:space="preserve">El Fondo de Inversión Regional para la Descontaminación Hídrica aprobó la destinación de recursos por un valor de $8.849.075.679 para cofinanciar el suministro e instalación de sistemas sépticos en el área rural de los municipios de la jurisdicción de Corantioquia. Para lo cual se firmaron 40 convenios con municipios, para un total de 1.583 tanques sépticos, con los cuales se obtiene una remoción de DBO de 133.157,475 Kg/año y SST de 127.831,176 Kg/año, para beneficiar a 8.107 habitantes, logrando un porcentaje de ejecución del 100% en el cumplimiento del indicador de la subactividad 4.4.1 establecido en el Plan de Acción. De estos contratos suscritos, al cierre de la vigencia, se han reportado la instalación de 1.281 pozos séptico. </v>
          </cell>
          <cell r="X69" t="str">
            <v xml:space="preserve">Durante el año 2022, se realizan los siguientes procesos: 
-	Elaboración de estudios previos modelo
-	Convocatoria a partir del oficio con radicado No. 040-COI2201-1057 del 20 de enero de 2022, con el fin de que los municipios presentaran proyectos en saneamiento hídrico urbano y rural, 38 entes territoriales presentaron los proyectos para sanear las respectivas veredas, mediante la instalación de sistemas sépticos.
-	Se firmó convenios con los municipios de Jericó, Santa Bárbara, Salgar, Montebello, Betania, Fredonia, Tarso, Betulia, Caramanta, Yalí, Vegachi, Gómez Plata, Amalfi, Segovia, Zaragoza, Maceo, San Jerónimo, Andes, Belmira, Buriticá, Caldas, Caracolí, Copacabana, Donmatias, Entrerríos, Guadalupe, Jardín, Puerto Berrio, Santa Rosa y Sopetrán. De igual forma se realizará convenios con comunidades afrocolombianas e indígenas, en donde se tendrá el componente de saneamiento hídrico. 	
</v>
          </cell>
          <cell r="Y69" t="str">
            <v>se reporta avance de vigencia 2022 y 2023</v>
          </cell>
          <cell r="Z69"/>
          <cell r="AA69" t="str">
            <v>contract</v>
          </cell>
          <cell r="AB69" t="str">
            <v>No aplica</v>
          </cell>
          <cell r="AC69"/>
          <cell r="AD69"/>
          <cell r="AE69"/>
          <cell r="AF69"/>
          <cell r="AG69"/>
          <cell r="AH69"/>
          <cell r="AI69">
            <v>4800</v>
          </cell>
          <cell r="AJ69">
            <v>4687.5</v>
          </cell>
          <cell r="AK69">
            <v>0.9765625</v>
          </cell>
          <cell r="AL69"/>
          <cell r="AM69">
            <v>9267376378</v>
          </cell>
          <cell r="AN69">
            <v>8227444234</v>
          </cell>
          <cell r="AO69">
            <v>0.88778570098127074</v>
          </cell>
          <cell r="AP69">
            <v>3083065687</v>
          </cell>
          <cell r="AQ69">
            <v>0.37472945416745562</v>
          </cell>
          <cell r="AR69">
            <v>5150882087.8999996</v>
          </cell>
          <cell r="AS69">
            <v>4499312219.1700001</v>
          </cell>
          <cell r="AT69">
            <v>4065177436.54</v>
          </cell>
          <cell r="AU69">
            <v>0.90351085644150164</v>
          </cell>
          <cell r="AV69">
            <v>10054246100</v>
          </cell>
          <cell r="AW69">
            <v>8813573575</v>
          </cell>
          <cell r="AX69">
            <v>0.87660213280436805</v>
          </cell>
          <cell r="AY69">
            <v>2077917878</v>
          </cell>
          <cell r="AZ69">
            <v>0.23576337796669497</v>
          </cell>
          <cell r="BA69">
            <v>6735655697</v>
          </cell>
          <cell r="BB69">
            <v>6735655697</v>
          </cell>
          <cell r="BC69">
            <v>4726805388</v>
          </cell>
          <cell r="BD69">
            <v>0.70175875974558444</v>
          </cell>
          <cell r="BE69">
            <v>10935997575</v>
          </cell>
          <cell r="BF69">
            <v>10827149404</v>
          </cell>
          <cell r="BG69">
            <v>0.99004680000580558</v>
          </cell>
          <cell r="BH69">
            <v>2413167734</v>
          </cell>
          <cell r="BI69">
            <v>0.22288117065314306</v>
          </cell>
          <cell r="BJ69">
            <v>8413981670</v>
          </cell>
          <cell r="BK69">
            <v>8413981670</v>
          </cell>
          <cell r="BL69"/>
          <cell r="BM69"/>
          <cell r="BN69">
            <v>11058588420</v>
          </cell>
          <cell r="BO69">
            <v>10804250890</v>
          </cell>
          <cell r="BP69">
            <v>0.97700090460550837</v>
          </cell>
          <cell r="BQ69">
            <v>7739639931</v>
          </cell>
          <cell r="BR69">
            <v>0.71635137038177388</v>
          </cell>
          <cell r="BS69">
            <v>7813981670</v>
          </cell>
          <cell r="BT69">
            <v>41316208473</v>
          </cell>
          <cell r="BU69">
            <v>38672418103</v>
          </cell>
          <cell r="BV69">
            <v>0.93601081832744382</v>
          </cell>
          <cell r="BW69"/>
          <cell r="BX69"/>
          <cell r="BY69"/>
          <cell r="BZ69" t="str">
            <v/>
          </cell>
          <cell r="CA69"/>
        </row>
        <row r="70">
          <cell r="B70" t="str">
            <v>SACT 4.4.2</v>
          </cell>
          <cell r="C70" t="str">
            <v>4.4.2</v>
          </cell>
          <cell r="D70" t="str">
            <v>Construcción de plantas de tratamiento de agua residual</v>
          </cell>
          <cell r="E70" t="str">
            <v>Número de plantas de tratamiento de agua residual construidas</v>
          </cell>
          <cell r="F70" t="str">
            <v>Número</v>
          </cell>
          <cell r="G70">
            <v>3</v>
          </cell>
          <cell r="H70">
            <v>3</v>
          </cell>
          <cell r="I70">
            <v>3</v>
          </cell>
          <cell r="J70">
            <v>3</v>
          </cell>
          <cell r="K70">
            <v>2.7</v>
          </cell>
          <cell r="L70">
            <v>3.850000000000001</v>
          </cell>
          <cell r="M70">
            <v>5.2799999999999976</v>
          </cell>
          <cell r="N70">
            <v>3.8200000000000021</v>
          </cell>
          <cell r="O70">
            <v>0.3</v>
          </cell>
          <cell r="P70">
            <v>0</v>
          </cell>
          <cell r="Q70">
            <v>0</v>
          </cell>
          <cell r="R70">
            <v>0.9</v>
          </cell>
          <cell r="S70">
            <v>1</v>
          </cell>
          <cell r="T70">
            <v>1</v>
          </cell>
          <cell r="U70">
            <v>1</v>
          </cell>
          <cell r="V70" t="str">
            <v>Se celebraron 5 convenios para la construcción de colectores y plantas de tratamiento de agua residual:  
Proyecto PTAR Santa Rosa de Osos 
Proyecto PTAR Buriticá 
Proyecto Colector Betulia 
Proyecto PTAR Corregimiento Córdoba 
Proyecto colector San José de la Montaña</v>
          </cell>
          <cell r="W70" t="str">
            <v xml:space="preserve">El Fondo de Inversión Regional para la Descontaminación Hídrica de la Corporación aprobó la destinación de recursos por un valor de $3.850.000.000 con el fin de cofinanciar la construcción de Colectores y Plantas de Tratamiento de Aguas Residuales Domésticas (PTARD), en los municipios de Ciudad Bolívar, Liborina, Vegachí y Concordia, con los cuales se logrará la instalación de 4.2 km de colectores, beneficiando a una población de 2347 habitantes y eliminando 112 puntos de vertimiento a las quebradas La Cascada (Corregimiento San Bernardo de los Farallones, Ciudad Bolívar), Juan García (Liborina), Gazapa y el matadero (Corregimiento El Tigre, Vegachí) y el establo (Concordia). Igualmente, se realizó seguimiento a la ejecución de los convenios para las vigencias, 2019 y 2020. 
 </v>
          </cell>
          <cell r="X70" t="str">
            <v xml:space="preserve">En el semestre IV de la vigencia 2022, se realizó seguimiento al avance de las obras de los convenios que vienen ejecutándose desde el año 2022. Además, se realizó la revisión y evaluación de los 12 proyectos de colectores y PTAR presentados por los municipios de la jurisdicción en el marco de la convocatoria realizada en el mes de enero de 2022. 
Luego, se priorizó la ejecución de dos proyectos, el colector y PTAR del área urbana del municipio de Yarumal, y el colector de la zona urbana del municipio de Toledo.
</v>
          </cell>
          <cell r="Y70" t="str">
            <v>para los convenios 2023 se espera terminen ejecución en primer trimestre de 2024</v>
          </cell>
          <cell r="Z70"/>
          <cell r="AA70" t="str">
            <v>contract</v>
          </cell>
          <cell r="AB70" t="str">
            <v>No aplica</v>
          </cell>
          <cell r="AC70"/>
          <cell r="AD70"/>
          <cell r="AE70"/>
          <cell r="AF70"/>
          <cell r="AG70"/>
          <cell r="AH70"/>
          <cell r="AI70">
            <v>12</v>
          </cell>
          <cell r="AJ70">
            <v>15.950000000000001</v>
          </cell>
          <cell r="AK70">
            <v>1</v>
          </cell>
          <cell r="AL70"/>
          <cell r="AM70">
            <v>5053999130</v>
          </cell>
          <cell r="AN70">
            <v>4092807695</v>
          </cell>
          <cell r="AO70">
            <v>0.80981567066474747</v>
          </cell>
          <cell r="AP70">
            <v>2906152190</v>
          </cell>
          <cell r="AQ70">
            <v>0.71006321492952529</v>
          </cell>
          <cell r="AR70">
            <v>1186655505</v>
          </cell>
          <cell r="AS70">
            <v>930391477</v>
          </cell>
          <cell r="AT70">
            <v>834037708</v>
          </cell>
          <cell r="AU70">
            <v>0.8964373907307408</v>
          </cell>
          <cell r="AV70">
            <v>3965227145</v>
          </cell>
          <cell r="AW70">
            <v>3820882773</v>
          </cell>
          <cell r="AX70">
            <v>0.96359745186804424</v>
          </cell>
          <cell r="AY70">
            <v>1515202329</v>
          </cell>
          <cell r="AZ70">
            <v>0.39655818276003413</v>
          </cell>
          <cell r="BA70">
            <v>2305680444</v>
          </cell>
          <cell r="BB70">
            <v>2305680444</v>
          </cell>
          <cell r="BC70">
            <v>2002904868</v>
          </cell>
          <cell r="BD70">
            <v>0.86868276703829306</v>
          </cell>
          <cell r="BE70">
            <v>2537642365</v>
          </cell>
          <cell r="BF70">
            <v>2510988885</v>
          </cell>
          <cell r="BG70">
            <v>0.98949675479586341</v>
          </cell>
          <cell r="BH70">
            <v>1136673258</v>
          </cell>
          <cell r="BI70">
            <v>0.45267952589921562</v>
          </cell>
          <cell r="BJ70">
            <v>1374315627</v>
          </cell>
          <cell r="BK70">
            <v>1374315627</v>
          </cell>
          <cell r="BL70"/>
          <cell r="BM70"/>
          <cell r="BN70">
            <v>3714182932</v>
          </cell>
          <cell r="BO70">
            <v>3651985498</v>
          </cell>
          <cell r="BP70">
            <v>0.98325407360414852</v>
          </cell>
          <cell r="BQ70">
            <v>2762621406</v>
          </cell>
          <cell r="BR70">
            <v>0.75647107785968537</v>
          </cell>
          <cell r="BS70">
            <v>1374315627</v>
          </cell>
          <cell r="BT70">
            <v>15271051572</v>
          </cell>
          <cell r="BU70">
            <v>14076664851</v>
          </cell>
          <cell r="BV70">
            <v>0.92178752619826465</v>
          </cell>
          <cell r="BW70"/>
          <cell r="BX70"/>
          <cell r="BY70"/>
          <cell r="BZ70" t="str">
            <v/>
          </cell>
          <cell r="CA70"/>
        </row>
        <row r="71">
          <cell r="B71" t="str">
            <v>ACT 4.5</v>
          </cell>
          <cell r="C71" t="str">
            <v>4.5</v>
          </cell>
          <cell r="D71" t="str">
            <v>Realizar seguimiento y monitoreo al agua con enfoque participativo</v>
          </cell>
          <cell r="E71"/>
          <cell r="F71" t="str">
            <v>Porcentaje</v>
          </cell>
          <cell r="G71">
            <v>1</v>
          </cell>
          <cell r="H71">
            <v>1</v>
          </cell>
          <cell r="I71">
            <v>1</v>
          </cell>
          <cell r="J71">
            <v>1</v>
          </cell>
          <cell r="K71">
            <v>1</v>
          </cell>
          <cell r="L71">
            <v>1</v>
          </cell>
          <cell r="M71">
            <v>0.99498529720646933</v>
          </cell>
          <cell r="N71">
            <v>0.54951185495118549</v>
          </cell>
          <cell r="O71">
            <v>0</v>
          </cell>
          <cell r="P71">
            <v>0</v>
          </cell>
          <cell r="Q71">
            <v>0</v>
          </cell>
          <cell r="R71">
            <v>1</v>
          </cell>
          <cell r="S71">
            <v>1</v>
          </cell>
          <cell r="T71">
            <v>0.99498529720646933</v>
          </cell>
          <cell r="U71">
            <v>0.54951185495118549</v>
          </cell>
          <cell r="V71"/>
          <cell r="W71"/>
          <cell r="X71"/>
          <cell r="Y71"/>
          <cell r="Z71"/>
          <cell r="AA71"/>
          <cell r="AB71"/>
          <cell r="AC71"/>
          <cell r="AD71"/>
          <cell r="AE71"/>
          <cell r="AF71"/>
          <cell r="AG71"/>
          <cell r="AH71"/>
          <cell r="AI71">
            <v>1</v>
          </cell>
          <cell r="AJ71">
            <v>0.88612428803941379</v>
          </cell>
          <cell r="AK71">
            <v>0.88737796373779643</v>
          </cell>
          <cell r="AL71"/>
          <cell r="AM71">
            <v>7470633993</v>
          </cell>
          <cell r="AN71">
            <v>6724182387</v>
          </cell>
          <cell r="AO71">
            <v>0.90008189308973952</v>
          </cell>
          <cell r="AP71">
            <v>5425407844</v>
          </cell>
          <cell r="AQ71">
            <v>0.80685019110859524</v>
          </cell>
          <cell r="AR71">
            <v>1298774543.3</v>
          </cell>
          <cell r="AS71">
            <v>1247180634.3</v>
          </cell>
          <cell r="AT71">
            <v>1193482751</v>
          </cell>
          <cell r="AU71">
            <v>0.95694458218545164</v>
          </cell>
          <cell r="AV71">
            <v>7813122591</v>
          </cell>
          <cell r="AW71">
            <v>6738793157</v>
          </cell>
          <cell r="AX71">
            <v>0.86249679030538584</v>
          </cell>
          <cell r="AY71">
            <v>4440423866</v>
          </cell>
          <cell r="AZ71">
            <v>0.6589345840638331</v>
          </cell>
          <cell r="BA71">
            <v>2298369291</v>
          </cell>
          <cell r="BB71">
            <v>2298369291</v>
          </cell>
          <cell r="BC71">
            <v>2253376598</v>
          </cell>
          <cell r="BD71">
            <v>0.98042408016145044</v>
          </cell>
          <cell r="BE71">
            <v>5806316163</v>
          </cell>
          <cell r="BF71">
            <v>5790069306</v>
          </cell>
          <cell r="BG71">
            <v>0.99720186490988361</v>
          </cell>
          <cell r="BH71">
            <v>2864001546</v>
          </cell>
          <cell r="BI71">
            <v>0.49464028747154343</v>
          </cell>
          <cell r="BJ71">
            <v>2926067760</v>
          </cell>
          <cell r="BK71">
            <v>2926067760</v>
          </cell>
          <cell r="BL71"/>
          <cell r="BM71"/>
          <cell r="BN71">
            <v>8863568330</v>
          </cell>
          <cell r="BO71">
            <v>8564005349</v>
          </cell>
          <cell r="BP71">
            <v>0.96620289144879867</v>
          </cell>
          <cell r="BQ71">
            <v>5083666564</v>
          </cell>
          <cell r="BR71">
            <v>0.59360852274498033</v>
          </cell>
          <cell r="BS71">
            <v>2880783175</v>
          </cell>
          <cell r="BT71">
            <v>29953641077</v>
          </cell>
          <cell r="BU71">
            <v>27817050199</v>
          </cell>
          <cell r="BV71">
            <v>0.92867007812146796</v>
          </cell>
          <cell r="BW71"/>
          <cell r="BX71"/>
          <cell r="BY71"/>
          <cell r="BZ71" t="str">
            <v/>
          </cell>
          <cell r="CA71"/>
        </row>
        <row r="72">
          <cell r="B72" t="str">
            <v>SACT 4.5.1</v>
          </cell>
          <cell r="C72" t="str">
            <v>4.5.1</v>
          </cell>
          <cell r="D72" t="str">
            <v>Operación de redes y estaciones de monitoreo del recurso hídrico</v>
          </cell>
          <cell r="E72" t="str">
            <v>% de redes y estaciones de monitoreo en operación (del recurso agua)</v>
          </cell>
          <cell r="F72" t="str">
            <v>Porcentaje</v>
          </cell>
          <cell r="G72">
            <v>0.92</v>
          </cell>
          <cell r="H72">
            <v>0.92</v>
          </cell>
          <cell r="I72">
            <v>0.92</v>
          </cell>
          <cell r="J72">
            <v>0.92</v>
          </cell>
          <cell r="K72">
            <v>0.92028985507246375</v>
          </cell>
          <cell r="L72">
            <v>0.97624951841976382</v>
          </cell>
          <cell r="M72">
            <v>0.90615942028985508</v>
          </cell>
          <cell r="N72">
            <v>0.93466763175096512</v>
          </cell>
          <cell r="O72">
            <v>0</v>
          </cell>
          <cell r="P72">
            <v>0</v>
          </cell>
          <cell r="Q72">
            <v>0</v>
          </cell>
          <cell r="R72">
            <v>1</v>
          </cell>
          <cell r="S72">
            <v>1</v>
          </cell>
          <cell r="T72">
            <v>0.98495589161940766</v>
          </cell>
          <cell r="U72">
            <v>1</v>
          </cell>
          <cell r="V72" t="str">
            <v xml:space="preserve">Se celebra el convenio 040-COV2008-75, que tiene por objeto: “Aunar esfuerzos para red de monitoreo del recurso agua y la red de calidad del aire que brinde información oportuna y confiable de las variables atmosféricas, hidrológicas y meteorológicas” y el contrato 110-CNT2008-119, que tiene por objeto: “Monitoreo y seguimiento a objetivos de calidad-ODC- y a usuarios generadores de vertimientos en la jurisdicción de Corantioquia”, mediante los cuales se logra la ejecución de la meta de operación de redes de monitoreo a través del programa PIRAGUA. </v>
          </cell>
          <cell r="W72" t="str">
            <v>La red de monitoreo aporta datos para valorar el estado y la dinámica de la oferta de las aguas lluvias y superficiales a nivel de la jurisdicción; en el mismo sentido, aporta datos para el conocimiento de las aguas subterráneas y el estado de la oferta del recurso hídrico en áreas estratégicas.  El propósito de la red es aportar datos de referencia para estimar la dimensión y las posibles causas de las variaciones espacio-temporales de la cantidad y calidad del agua, la afectación de la oferta y calidad y las condiciones para la gestión integral del recurso hídrico. La red opera en los 80 municipios de la jurisdicción y en las 34 cuencas de Nivel Subsiguiente 1 – NSS1. Esta red manual realiza monitoreo a las fuentes hídricas con Objetivos de Calidad - ODC adoptados, Clase I (no admite vertimientos) y Clase II (admite vertimientos), receptoras de vertimientos y los vertimientos puntuales al agua del sector doméstico e industrial, también a través de la implementación y ejecución del Programa Integral Red Agua –PIRAGUA, se hace el monitoreo de: 325 fuentes abastecedoras, 140 puntos en pozos o aljibes, 3 áreas protegidas, 5 complejos cenagosos y 325 puntos de ODC, Objetivos de Calidad y PTARD. Se cuenta con con la participación de 153 grupos Piragüeros, de los cuales 22 son grupos étnicos (afros e indígenas) y 50 empresas participantes del programa, también se creó el primer grupo fuera de la jurisdicción que se autogestionará a través del aplicativo móvil y la universidad del conocimiento de Corantioquia</v>
          </cell>
          <cell r="X72" t="str">
            <v>Se avanzó con el Programa Piragua el 90,6%, en el 2022, con los monitoreos de fuentes abastecedoras, puntos en áreas protegidas, sistemas cenagosos y Fuentes intrumentadas con limnímetros. Se procedió al último pago del convenio 040-COV2106-23. Se inició el nuevo convenio 040-COV2210-82, en el cual se avanzó con el monitoreo de fuentes subterránea, fuentes abastecedoras, áreas protegidas y sistemas cenagosos.
Para el caso de los monitoreos de vertimientos y ODC, en el año 2022 se realizaron 160 monitoreos distribuidos en 94 monitoreos de ODC con PORH, 49 monitoreos de ODC sin PORH y 17 monitoreos de usuarios de agua residual no dosmestica  realizados en el marco del convenio 040-COV2106-23 de 2021 y 040-COV2210-82 de 2022 firmados ambos con la U de A.</v>
          </cell>
          <cell r="Y72" t="str">
            <v xml:space="preserve">Se continua en la ejecución del Convenio 040-COV2210-82, el cual abarca en su Alcance 2 el Programa Piragua y en el 3, ODC, las actividades ejecutadas para el primero abarcan los monitoreos de fuentes instrumentadas, abastecedoras, subterráneas, áreas protegidas y sistemas cenagosos, redes y estaciones de monitreo manual y automático, el Alcance 3 abarca monitoreo en PTARD, puntos PORH y vertimientos domésticos y no domésticos. Los resultados de estos indicdores se evidencian a continuación. </v>
          </cell>
          <cell r="Z72"/>
          <cell r="AA72" t="str">
            <v>contract</v>
          </cell>
          <cell r="AB72" t="str">
            <v>No aplica</v>
          </cell>
          <cell r="AC72"/>
          <cell r="AD72"/>
          <cell r="AE72"/>
          <cell r="AF72"/>
          <cell r="AG72"/>
          <cell r="AH72"/>
          <cell r="AI72">
            <v>0.92</v>
          </cell>
          <cell r="AJ72">
            <v>0.93434160638326191</v>
          </cell>
          <cell r="AK72">
            <v>1</v>
          </cell>
          <cell r="AL72"/>
          <cell r="AM72">
            <v>6880633993</v>
          </cell>
          <cell r="AN72">
            <v>6613739833</v>
          </cell>
          <cell r="AO72">
            <v>0.96121081861474911</v>
          </cell>
          <cell r="AP72">
            <v>5362943358</v>
          </cell>
          <cell r="AQ72">
            <v>0.81087909313290341</v>
          </cell>
          <cell r="AR72">
            <v>1250796475.3</v>
          </cell>
          <cell r="AS72">
            <v>1199202566.3</v>
          </cell>
          <cell r="AT72">
            <v>1193482751</v>
          </cell>
          <cell r="AU72">
            <v>0.99523031766213799</v>
          </cell>
          <cell r="AV72">
            <v>7053522591</v>
          </cell>
          <cell r="AW72">
            <v>6073006222</v>
          </cell>
          <cell r="AX72">
            <v>0.86098912191036325</v>
          </cell>
          <cell r="AY72">
            <v>4372423866</v>
          </cell>
          <cell r="AZ72">
            <v>0.71997684608991663</v>
          </cell>
          <cell r="BA72">
            <v>1700582356</v>
          </cell>
          <cell r="BB72">
            <v>1700582356</v>
          </cell>
          <cell r="BC72">
            <v>1655589663</v>
          </cell>
          <cell r="BD72">
            <v>0.97354277324984784</v>
          </cell>
          <cell r="BE72">
            <v>5390329163</v>
          </cell>
          <cell r="BF72">
            <v>5374082306</v>
          </cell>
          <cell r="BG72">
            <v>0.99698592488348936</v>
          </cell>
          <cell r="BH72">
            <v>2493279954</v>
          </cell>
          <cell r="BI72">
            <v>0.46394524907374951</v>
          </cell>
          <cell r="BJ72">
            <v>2880802352</v>
          </cell>
          <cell r="BK72">
            <v>2880802352</v>
          </cell>
          <cell r="BL72"/>
          <cell r="BM72"/>
          <cell r="BN72">
            <v>7783568330</v>
          </cell>
          <cell r="BO72">
            <v>7658242839</v>
          </cell>
          <cell r="BP72">
            <v>0.98389870998922679</v>
          </cell>
          <cell r="BQ72">
            <v>4527376775</v>
          </cell>
          <cell r="BR72">
            <v>0.59117696711628132</v>
          </cell>
          <cell r="BS72">
            <v>2880783175</v>
          </cell>
          <cell r="BT72">
            <v>27108054077</v>
          </cell>
          <cell r="BU72">
            <v>25719071200</v>
          </cell>
          <cell r="BV72">
            <v>0.94876124737487189</v>
          </cell>
          <cell r="BW72"/>
          <cell r="BX72"/>
          <cell r="BY72" t="str">
            <v>% de redes y estaciones de monitoreo en operación (del recurso agua)</v>
          </cell>
          <cell r="BZ72" t="str">
            <v/>
          </cell>
          <cell r="CA72"/>
        </row>
        <row r="73">
          <cell r="B73" t="str">
            <v>SACT 4.5.2</v>
          </cell>
          <cell r="C73" t="str">
            <v>4.5.2</v>
          </cell>
          <cell r="D73" t="str">
            <v>Seguimiento a planes de saneamiento y manejo de vertimientos (PSMV)</v>
          </cell>
          <cell r="E73" t="str">
            <v>% de planes de saneamiento y manejo de vertimientos (PSMV) con seguimiento</v>
          </cell>
          <cell r="F73" t="str">
            <v>Porcentaje</v>
          </cell>
          <cell r="G73">
            <v>1</v>
          </cell>
          <cell r="H73">
            <v>1</v>
          </cell>
          <cell r="I73">
            <v>1</v>
          </cell>
          <cell r="J73">
            <v>1</v>
          </cell>
          <cell r="K73">
            <v>1</v>
          </cell>
          <cell r="L73">
            <v>1</v>
          </cell>
          <cell r="M73">
            <v>1</v>
          </cell>
          <cell r="N73">
            <v>0</v>
          </cell>
          <cell r="O73">
            <v>0</v>
          </cell>
          <cell r="P73">
            <v>0</v>
          </cell>
          <cell r="Q73">
            <v>0</v>
          </cell>
          <cell r="R73">
            <v>1</v>
          </cell>
          <cell r="S73">
            <v>1</v>
          </cell>
          <cell r="T73">
            <v>1</v>
          </cell>
          <cell r="U73">
            <v>0</v>
          </cell>
          <cell r="V73" t="str">
            <v>Se adjudicó el contrato 110-CNT2008-119 con acta de inicio del 31 de agosto de 2020, entre Corantioquia y el Consorcio Ingesuelos, el cual en su alcance N°2, contempló la elaboración de informes técnicos y actuaciones jurídicas de seguimiento y control a los Planes de Saneamiento y Manejo de Vertimiento – PSMV vigentes, y de evaluación a la actualización y/o formulación de los nuevos PSMV, con el cual se logró dar cumplimiento al 100% del indicador (Amagá, Jericó, Montebello, Támesis, Betulia, Concordia, Buriticá, Caicedo, Olaya, Sabanalarga, Sopetrán, El Bagre, Nechí, Zaragoza, Angostura, Belmira, Campamento, Entrerríos, Ituango, San Andrés de Cuerquia, Toledo, Caracolí, Cisneros, Maceo, Puerto Nare, Segovia, Vegachí, Yolombó, Yondó).</v>
          </cell>
          <cell r="W73" t="str">
            <v xml:space="preserve"> Para la vigencia 2021 se contaba con una línea base de 31 PSMV aprobados, de los cuales, se logró realizar con ciclo completo (actuación técnico-jurídica), el 100% de los PSMV vigentes.</v>
          </cell>
          <cell r="X73" t="str">
            <v>Para la vigencia 2022 se contaba con una línea base de 24 PSMV aprobados, de los cuales, se logró realizar con ciclo completo (actuación técnico-jurídica), el 100% de los PSMV vigentes</v>
          </cell>
          <cell r="Y73" t="str">
            <v xml:space="preserve">IV Trimestre 2023: Se viene ejecutando el convenio 040-COV2306-55 con la Universidad de Antioquia, cuyo objeto es: "Aunar esfuerzos para realizar el seguimiento a la implementación de los Planes de Saneamiento y Manejo de Vertimientos - PSMV en los Municipios de la jurisdicción de Corantioquia”, a la fecha se han radicado 16 informes técnicos y se proyecta al 31 de diciembre de 2023 llegar al cumplimiento del 100% del indicador, con la actuación técnica y jurídica de los 36 expedientes de la línea base. </v>
          </cell>
          <cell r="Z73"/>
          <cell r="AA73" t="str">
            <v>contract</v>
          </cell>
          <cell r="AB73" t="str">
            <v>No aplica</v>
          </cell>
          <cell r="AC73"/>
          <cell r="AD73"/>
          <cell r="AE73"/>
          <cell r="AF73"/>
          <cell r="AG73"/>
          <cell r="AH73"/>
          <cell r="AI73">
            <v>1</v>
          </cell>
          <cell r="AJ73">
            <v>0.75</v>
          </cell>
          <cell r="AK73">
            <v>0.75</v>
          </cell>
          <cell r="AL73"/>
          <cell r="AM73">
            <v>490000000</v>
          </cell>
          <cell r="AN73">
            <v>10442554</v>
          </cell>
          <cell r="AO73">
            <v>2.131133469387755E-2</v>
          </cell>
          <cell r="AP73">
            <v>10442554</v>
          </cell>
          <cell r="AQ73">
            <v>1</v>
          </cell>
          <cell r="AR73">
            <v>0</v>
          </cell>
          <cell r="AS73">
            <v>0</v>
          </cell>
          <cell r="AT73">
            <v>0</v>
          </cell>
          <cell r="AU73" t="str">
            <v>0%</v>
          </cell>
          <cell r="AV73">
            <v>509600000</v>
          </cell>
          <cell r="AW73">
            <v>415786935</v>
          </cell>
          <cell r="AX73">
            <v>0.81590842817896392</v>
          </cell>
          <cell r="AY73">
            <v>0</v>
          </cell>
          <cell r="AZ73">
            <v>0</v>
          </cell>
          <cell r="BA73">
            <v>415786935</v>
          </cell>
          <cell r="BB73">
            <v>415786935</v>
          </cell>
          <cell r="BC73">
            <v>415786935</v>
          </cell>
          <cell r="BD73">
            <v>1</v>
          </cell>
          <cell r="BE73">
            <v>275987000</v>
          </cell>
          <cell r="BF73">
            <v>275987000</v>
          </cell>
          <cell r="BG73">
            <v>1</v>
          </cell>
          <cell r="BH73">
            <v>230721592</v>
          </cell>
          <cell r="BI73">
            <v>0.83598717330888772</v>
          </cell>
          <cell r="BJ73">
            <v>45265408</v>
          </cell>
          <cell r="BK73">
            <v>45265408</v>
          </cell>
          <cell r="BL73"/>
          <cell r="BM73"/>
          <cell r="BN73">
            <v>800000000</v>
          </cell>
          <cell r="BO73">
            <v>765762510</v>
          </cell>
          <cell r="BP73">
            <v>0.95720313749999997</v>
          </cell>
          <cell r="BQ73">
            <v>416289789</v>
          </cell>
          <cell r="BR73">
            <v>0.54362780047824488</v>
          </cell>
          <cell r="BS73">
            <v>0</v>
          </cell>
          <cell r="BT73">
            <v>2075587000</v>
          </cell>
          <cell r="BU73">
            <v>1467978999</v>
          </cell>
          <cell r="BV73">
            <v>0.70725968075537182</v>
          </cell>
          <cell r="BW73"/>
          <cell r="BX73"/>
          <cell r="BY73" t="str">
            <v>% de planes de saneamiento y manejo de vertimientos (PSMV) con seguimiento</v>
          </cell>
          <cell r="BZ73" t="str">
            <v/>
          </cell>
          <cell r="CA73"/>
        </row>
        <row r="74">
          <cell r="B74" t="str">
            <v>SACT 4.5.3</v>
          </cell>
          <cell r="C74" t="str">
            <v>4.5.3</v>
          </cell>
          <cell r="D74" t="str">
            <v>Seguimiento a programas de uso eficiente y ahorro del agua (PUEAA)</v>
          </cell>
          <cell r="E74" t="str">
            <v>% de programas de uso eficiente y ahorro del agua (PUEAA) con seguimiento</v>
          </cell>
          <cell r="F74" t="str">
            <v>Porcentaje</v>
          </cell>
          <cell r="G74">
            <v>1</v>
          </cell>
          <cell r="H74">
            <v>1</v>
          </cell>
          <cell r="I74">
            <v>1</v>
          </cell>
          <cell r="J74">
            <v>1</v>
          </cell>
          <cell r="K74">
            <v>1</v>
          </cell>
          <cell r="L74">
            <v>1</v>
          </cell>
          <cell r="M74">
            <v>1</v>
          </cell>
          <cell r="N74">
            <v>0.64853556485355646</v>
          </cell>
          <cell r="O74">
            <v>0</v>
          </cell>
          <cell r="P74">
            <v>0</v>
          </cell>
          <cell r="Q74">
            <v>0</v>
          </cell>
          <cell r="R74">
            <v>1</v>
          </cell>
          <cell r="S74">
            <v>1</v>
          </cell>
          <cell r="T74">
            <v>1</v>
          </cell>
          <cell r="U74">
            <v>0.64853556485355646</v>
          </cell>
          <cell r="V74" t="str">
            <v>Se adicionó el alcance N°4, al convenio interadministrativo N° 040-COV2007-49 con acta de inicio del 23 de julio de 2020, con objeto aunar esfuerzos para el ejercicio de autoridad ambiental, integrando en el control y seguimiento a las concesiones de aguas el seguimiento a los PUEAA aprobados, con lo cual se logró dar cumplimiento al 100% del indicado (la corporación contó con 126 PUEAA aprobados a 31 de diciembre de 2019, que corresponden a la línea base establecida para el primer año del plan de acción; en lo transcurrido del año se realizó control y seguimiento a los 126 programados)</v>
          </cell>
          <cell r="W74" t="str">
            <v xml:space="preserve">Se logra el cumplimineto del 100% de la meta del indicador, donde se logró realizar seguimiento a 239 PUEAAs. La mayor parte de los PUEAAs aprobados con control y seguimiento para la vigencia 2021, se concentran en las oficinas territoriales de Cartáma (32%), Citará (23%) y Aburrá Sur (20%), en un menor porcentaje encontramos PUEAA aprobados en oficias territoriales de Aburrá norte (9%), Hevéxicos (6%), Tahamíes (6%) y Panzenú y Zenufaná (2%).   </v>
          </cell>
          <cell r="X74" t="str">
            <v>De acuerdo a la línea base para la vigencia 2022, se identificaron 343 PUEAA aprobados en Corantioquia, de los cuales, fueron actuados con control y seguimiento jurídico y/o técnico  343 expedientes, para un cumplimiento de la meta del 100%</v>
          </cell>
          <cell r="Y74" t="str">
            <v>Se tiene 717 concesiones de agua o licencias ambientales con PUEAA aprobado, de los cuales se ha realizado con corte a 30 de octubre 465.
Es de mencionar que en la revisión que se realiza administrativamente o tècnicamente, algunos expedientes han perdido vigencia durante el año, por lo cual se relaciona constancia de archivo o resoluciòn por la cual se archiva un tràmite como soporte. En otros casos se  ha presentado que el usuario aplica para RURH por lo cual se relaciona estos soportes.
Para el cumplimiento del indicador se ha realizado retroalimentaciòn del avance a cada oficina territorial  y se tiene dos convenios en ejecuciòn que dentro de sus actividades apoya el control y seguimiento a algunos trámites, entre esos, algunas concesiones de agua o licencias ambientales que tienen aprobado el PUEAA</v>
          </cell>
          <cell r="Z74"/>
          <cell r="AA74" t="str">
            <v>contract</v>
          </cell>
          <cell r="AB74" t="str">
            <v>No aplica</v>
          </cell>
          <cell r="AC74"/>
          <cell r="AD74"/>
          <cell r="AE74"/>
          <cell r="AF74"/>
          <cell r="AG74"/>
          <cell r="AH74"/>
          <cell r="AI74">
            <v>1</v>
          </cell>
          <cell r="AJ74">
            <v>0.91213389121338917</v>
          </cell>
          <cell r="AK74">
            <v>0.91213389121338917</v>
          </cell>
          <cell r="AL74"/>
          <cell r="AM74">
            <v>100000000</v>
          </cell>
          <cell r="AN74">
            <v>100000000</v>
          </cell>
          <cell r="AO74">
            <v>1</v>
          </cell>
          <cell r="AP74">
            <v>52021932</v>
          </cell>
          <cell r="AQ74">
            <v>0.52021932000000004</v>
          </cell>
          <cell r="AR74">
            <v>47978068</v>
          </cell>
          <cell r="AS74">
            <v>47978068</v>
          </cell>
          <cell r="AT74">
            <v>0</v>
          </cell>
          <cell r="AU74">
            <v>0</v>
          </cell>
          <cell r="AV74">
            <v>250000000</v>
          </cell>
          <cell r="AW74">
            <v>250000000</v>
          </cell>
          <cell r="AX74">
            <v>1</v>
          </cell>
          <cell r="AY74">
            <v>68000000</v>
          </cell>
          <cell r="AZ74">
            <v>0.27200000000000002</v>
          </cell>
          <cell r="BA74">
            <v>182000000</v>
          </cell>
          <cell r="BB74">
            <v>182000000</v>
          </cell>
          <cell r="BC74">
            <v>182000000</v>
          </cell>
          <cell r="BD74">
            <v>1</v>
          </cell>
          <cell r="BE74">
            <v>140000000</v>
          </cell>
          <cell r="BF74">
            <v>140000000</v>
          </cell>
          <cell r="BG74">
            <v>1</v>
          </cell>
          <cell r="BH74">
            <v>140000000</v>
          </cell>
          <cell r="BI74">
            <v>1</v>
          </cell>
          <cell r="BJ74">
            <v>0</v>
          </cell>
          <cell r="BK74">
            <v>0</v>
          </cell>
          <cell r="BL74"/>
          <cell r="BM74"/>
          <cell r="BN74">
            <v>280000000</v>
          </cell>
          <cell r="BO74">
            <v>140000000</v>
          </cell>
          <cell r="BP74">
            <v>0.5</v>
          </cell>
          <cell r="BQ74">
            <v>140000000</v>
          </cell>
          <cell r="BR74">
            <v>1</v>
          </cell>
          <cell r="BS74">
            <v>0</v>
          </cell>
          <cell r="BT74">
            <v>770000000</v>
          </cell>
          <cell r="BU74">
            <v>630000000</v>
          </cell>
          <cell r="BV74">
            <v>0.81818181818181823</v>
          </cell>
          <cell r="BW74"/>
          <cell r="BX74"/>
          <cell r="BY74" t="str">
            <v>% de programas de uso eficiente y ahorro del agua (PUEAA) con seguimiento</v>
          </cell>
          <cell r="BZ74" t="str">
            <v/>
          </cell>
          <cell r="CA74"/>
        </row>
        <row r="75">
          <cell r="B75" t="str">
            <v>PROG III</v>
          </cell>
          <cell r="C75" t="str">
            <v>III</v>
          </cell>
          <cell r="D75" t="str">
            <v>Programa III. Modelo de ocupación sostenible</v>
          </cell>
          <cell r="E75"/>
          <cell r="F75" t="str">
            <v>Porcentaje</v>
          </cell>
          <cell r="G75">
            <v>1</v>
          </cell>
          <cell r="H75">
            <v>1</v>
          </cell>
          <cell r="I75">
            <v>1</v>
          </cell>
          <cell r="J75">
            <v>1</v>
          </cell>
          <cell r="K75">
            <v>0.97799999999999998</v>
          </cell>
          <cell r="L75">
            <v>0.90798850574712642</v>
          </cell>
          <cell r="M75">
            <v>0.90615325312756001</v>
          </cell>
          <cell r="N75">
            <v>0.88342064422751854</v>
          </cell>
          <cell r="O75">
            <v>0</v>
          </cell>
          <cell r="P75">
            <v>0</v>
          </cell>
          <cell r="Q75">
            <v>0</v>
          </cell>
          <cell r="R75">
            <v>0.97799999999999998</v>
          </cell>
          <cell r="S75">
            <v>0.90798850574712642</v>
          </cell>
          <cell r="T75">
            <v>0.90615325312756001</v>
          </cell>
          <cell r="U75">
            <v>0.88342064422751854</v>
          </cell>
          <cell r="V75"/>
          <cell r="W75"/>
          <cell r="X75"/>
          <cell r="Y75"/>
          <cell r="Z75"/>
          <cell r="AA75"/>
          <cell r="AB75"/>
          <cell r="AC75"/>
          <cell r="AD75"/>
          <cell r="AE75"/>
          <cell r="AF75"/>
          <cell r="AG75"/>
          <cell r="AH75"/>
          <cell r="AI75">
            <v>1</v>
          </cell>
          <cell r="AJ75">
            <v>0.91889060077555129</v>
          </cell>
          <cell r="AK75">
            <v>0.93566872306034488</v>
          </cell>
          <cell r="AL75"/>
          <cell r="AM75">
            <v>4046538830</v>
          </cell>
          <cell r="AN75">
            <v>3144954012</v>
          </cell>
          <cell r="AO75">
            <v>0.77719605423877769</v>
          </cell>
          <cell r="AP75">
            <v>1833571349</v>
          </cell>
          <cell r="AQ75">
            <v>0.58302008296584273</v>
          </cell>
          <cell r="AR75">
            <v>1313782663.3299999</v>
          </cell>
          <cell r="AS75">
            <v>1306666117.3299999</v>
          </cell>
          <cell r="AT75">
            <v>1207080364.6900001</v>
          </cell>
          <cell r="AU75">
            <v>0.9237863817548968</v>
          </cell>
          <cell r="AV75">
            <v>3790363499</v>
          </cell>
          <cell r="AW75">
            <v>3278795310</v>
          </cell>
          <cell r="AX75">
            <v>0.86503453055756641</v>
          </cell>
          <cell r="AY75">
            <v>1893931531</v>
          </cell>
          <cell r="AZ75">
            <v>0.57763030379593905</v>
          </cell>
          <cell r="BA75">
            <v>1384863779</v>
          </cell>
          <cell r="BB75">
            <v>1384863779</v>
          </cell>
          <cell r="BC75">
            <v>920003522</v>
          </cell>
          <cell r="BD75">
            <v>0.66432781039614441</v>
          </cell>
          <cell r="BE75">
            <v>7846000002</v>
          </cell>
          <cell r="BF75">
            <v>6581418487</v>
          </cell>
          <cell r="BG75">
            <v>0.83882468586825776</v>
          </cell>
          <cell r="BH75">
            <v>2179590388</v>
          </cell>
          <cell r="BI75">
            <v>0.33117334694720502</v>
          </cell>
          <cell r="BJ75">
            <v>4401828099</v>
          </cell>
          <cell r="BK75">
            <v>4401828099</v>
          </cell>
          <cell r="BL75"/>
          <cell r="BM75"/>
          <cell r="BN75">
            <v>11297645380</v>
          </cell>
          <cell r="BO75">
            <v>9667263745</v>
          </cell>
          <cell r="BP75">
            <v>0.85568836866784359</v>
          </cell>
          <cell r="BQ75">
            <v>3082598806</v>
          </cell>
          <cell r="BR75">
            <v>0.3188698361099695</v>
          </cell>
          <cell r="BS75">
            <v>4271023958.3899999</v>
          </cell>
          <cell r="BT75">
            <v>26980547711</v>
          </cell>
          <cell r="BU75">
            <v>22672431554</v>
          </cell>
          <cell r="BV75">
            <v>0.84032510373228719</v>
          </cell>
          <cell r="BW75"/>
          <cell r="BX75"/>
          <cell r="BY75"/>
          <cell r="BZ75" t="str">
            <v/>
          </cell>
          <cell r="CA75"/>
        </row>
        <row r="76">
          <cell r="B76" t="str">
            <v>PROY 5</v>
          </cell>
          <cell r="C76">
            <v>5</v>
          </cell>
          <cell r="D76" t="str">
            <v>Proyecto 5. Direccionando la ocupación del territorio</v>
          </cell>
          <cell r="E76"/>
          <cell r="F76" t="str">
            <v>Porcentaje</v>
          </cell>
          <cell r="G76">
            <v>1</v>
          </cell>
          <cell r="H76">
            <v>1</v>
          </cell>
          <cell r="I76">
            <v>1</v>
          </cell>
          <cell r="J76">
            <v>1</v>
          </cell>
          <cell r="K76">
            <v>1</v>
          </cell>
          <cell r="L76">
            <v>0.83666666666666656</v>
          </cell>
          <cell r="M76">
            <v>0.83299616142753397</v>
          </cell>
          <cell r="N76">
            <v>0.78753094362745102</v>
          </cell>
          <cell r="O76">
            <v>0</v>
          </cell>
          <cell r="P76">
            <v>0</v>
          </cell>
          <cell r="Q76">
            <v>0</v>
          </cell>
          <cell r="R76">
            <v>1</v>
          </cell>
          <cell r="S76">
            <v>0.83666666666666656</v>
          </cell>
          <cell r="T76">
            <v>0.83299616142753397</v>
          </cell>
          <cell r="U76">
            <v>0.78753094362745102</v>
          </cell>
          <cell r="V76"/>
          <cell r="W76"/>
          <cell r="X76"/>
          <cell r="Y76"/>
          <cell r="Z76"/>
          <cell r="AA76"/>
          <cell r="AB76"/>
          <cell r="AC76"/>
          <cell r="AD76"/>
          <cell r="AE76"/>
          <cell r="AF76"/>
          <cell r="AG76"/>
          <cell r="AH76"/>
          <cell r="AI76">
            <v>1</v>
          </cell>
          <cell r="AJ76">
            <v>0.86429844293041291</v>
          </cell>
          <cell r="AK76">
            <v>0.89805468750000006</v>
          </cell>
          <cell r="AL76"/>
          <cell r="AM76">
            <v>1280471944</v>
          </cell>
          <cell r="AN76">
            <v>1048836729</v>
          </cell>
          <cell r="AO76">
            <v>0.81910168662000771</v>
          </cell>
          <cell r="AP76">
            <v>1003582112</v>
          </cell>
          <cell r="AQ76">
            <v>0.95685256270234986</v>
          </cell>
          <cell r="AR76">
            <v>45254617.329999998</v>
          </cell>
          <cell r="AS76">
            <v>44967196.329999998</v>
          </cell>
          <cell r="AT76">
            <v>32975729.689999998</v>
          </cell>
          <cell r="AU76">
            <v>0.7333285679632231</v>
          </cell>
          <cell r="AV76">
            <v>1487086483</v>
          </cell>
          <cell r="AW76">
            <v>1257504860</v>
          </cell>
          <cell r="AX76">
            <v>0.84561649532524197</v>
          </cell>
          <cell r="AY76">
            <v>1109810622</v>
          </cell>
          <cell r="AZ76">
            <v>0.88254976764065951</v>
          </cell>
          <cell r="BA76">
            <v>147694238</v>
          </cell>
          <cell r="BB76">
            <v>147694238</v>
          </cell>
          <cell r="BC76">
            <v>145135786</v>
          </cell>
          <cell r="BD76">
            <v>0.98267737431977542</v>
          </cell>
          <cell r="BE76">
            <v>3176999996</v>
          </cell>
          <cell r="BF76">
            <v>2809365436</v>
          </cell>
          <cell r="BG76">
            <v>0.88428248018165878</v>
          </cell>
          <cell r="BH76">
            <v>1242052096</v>
          </cell>
          <cell r="BI76">
            <v>0.44211126117093724</v>
          </cell>
          <cell r="BJ76">
            <v>1567313340</v>
          </cell>
          <cell r="BK76">
            <v>1567313340</v>
          </cell>
          <cell r="BL76"/>
          <cell r="BM76"/>
          <cell r="BN76">
            <v>3963875276</v>
          </cell>
          <cell r="BO76">
            <v>3379190577</v>
          </cell>
          <cell r="BP76">
            <v>0.85249669621542346</v>
          </cell>
          <cell r="BQ76">
            <v>1823204867</v>
          </cell>
          <cell r="BR76">
            <v>0.5395389296506079</v>
          </cell>
          <cell r="BS76">
            <v>1536134150.8099999</v>
          </cell>
          <cell r="BT76">
            <v>9908433699</v>
          </cell>
          <cell r="BU76">
            <v>8494897602</v>
          </cell>
          <cell r="BV76">
            <v>0.85734010642442304</v>
          </cell>
          <cell r="BW76"/>
          <cell r="BX76" t="str">
            <v>3205 – Ordenamiento ambiental territorial.</v>
          </cell>
          <cell r="BY76"/>
          <cell r="BZ76" t="str">
            <v/>
          </cell>
          <cell r="CA76" t="str">
            <v>11 - Ciudades y Comunidades sostenibles</v>
          </cell>
        </row>
        <row r="77">
          <cell r="B77" t="str">
            <v>ACT 5.1</v>
          </cell>
          <cell r="C77" t="str">
            <v>5.1</v>
          </cell>
          <cell r="D77" t="str">
            <v>Definir modelo de ocupación regional sostenible, con enfoque diferencial, en articulación interinstitucional</v>
          </cell>
          <cell r="E77"/>
          <cell r="F77" t="str">
            <v>Porcentaje</v>
          </cell>
          <cell r="G77">
            <v>1</v>
          </cell>
          <cell r="H77">
            <v>1</v>
          </cell>
          <cell r="I77">
            <v>1</v>
          </cell>
          <cell r="J77">
            <v>1</v>
          </cell>
          <cell r="K77">
            <v>1</v>
          </cell>
          <cell r="L77">
            <v>0.02</v>
          </cell>
          <cell r="M77">
            <v>0</v>
          </cell>
          <cell r="N77">
            <v>2.6656249999999996E-2</v>
          </cell>
          <cell r="O77">
            <v>0</v>
          </cell>
          <cell r="P77">
            <v>0</v>
          </cell>
          <cell r="Q77">
            <v>0</v>
          </cell>
          <cell r="R77">
            <v>1</v>
          </cell>
          <cell r="S77">
            <v>0.02</v>
          </cell>
          <cell r="T77">
            <v>0</v>
          </cell>
          <cell r="U77">
            <v>2.6656249999999996E-2</v>
          </cell>
          <cell r="V77"/>
          <cell r="W77"/>
          <cell r="X77"/>
          <cell r="Y77"/>
          <cell r="Z77"/>
          <cell r="AA77"/>
          <cell r="AB77"/>
          <cell r="AC77"/>
          <cell r="AD77"/>
          <cell r="AE77"/>
          <cell r="AF77"/>
          <cell r="AG77"/>
          <cell r="AH77"/>
          <cell r="AI77">
            <v>1</v>
          </cell>
          <cell r="AJ77">
            <v>0.26166406250000002</v>
          </cell>
          <cell r="AK77">
            <v>0.51332812500000002</v>
          </cell>
          <cell r="AL77"/>
          <cell r="AM77">
            <v>4259911</v>
          </cell>
          <cell r="AN77">
            <v>2956378</v>
          </cell>
          <cell r="AO77">
            <v>0.69399994506927487</v>
          </cell>
          <cell r="AP77">
            <v>2956378</v>
          </cell>
          <cell r="AQ77">
            <v>1</v>
          </cell>
          <cell r="AR77">
            <v>0</v>
          </cell>
          <cell r="AS77">
            <v>0</v>
          </cell>
          <cell r="AT77">
            <v>0</v>
          </cell>
          <cell r="AU77" t="str">
            <v>0%</v>
          </cell>
          <cell r="AV77">
            <v>111000000</v>
          </cell>
          <cell r="AW77">
            <v>95875890</v>
          </cell>
          <cell r="AX77">
            <v>0.86374675675675672</v>
          </cell>
          <cell r="AY77">
            <v>66570252</v>
          </cell>
          <cell r="AZ77">
            <v>0.6943377735528713</v>
          </cell>
          <cell r="BA77">
            <v>29305638</v>
          </cell>
          <cell r="BB77">
            <v>29305638</v>
          </cell>
          <cell r="BC77">
            <v>28733786</v>
          </cell>
          <cell r="BD77">
            <v>0.98048662172104906</v>
          </cell>
          <cell r="BE77">
            <v>1647739753</v>
          </cell>
          <cell r="BF77">
            <v>1584065679</v>
          </cell>
          <cell r="BG77">
            <v>0.9613567167484609</v>
          </cell>
          <cell r="BH77">
            <v>70806549</v>
          </cell>
          <cell r="BI77">
            <v>4.4699250756256047E-2</v>
          </cell>
          <cell r="BJ77">
            <v>1513259130</v>
          </cell>
          <cell r="BK77">
            <v>1513259130</v>
          </cell>
          <cell r="BL77"/>
          <cell r="BM77"/>
          <cell r="BN77">
            <v>1350417411</v>
          </cell>
          <cell r="BO77">
            <v>1285487748</v>
          </cell>
          <cell r="BP77">
            <v>0.9519188197137366</v>
          </cell>
          <cell r="BQ77">
            <v>162775094</v>
          </cell>
          <cell r="BR77">
            <v>0.12662516173588612</v>
          </cell>
          <cell r="BS77">
            <v>1512732255.8099999</v>
          </cell>
          <cell r="BT77">
            <v>3113417075</v>
          </cell>
          <cell r="BU77">
            <v>2968385695</v>
          </cell>
          <cell r="BV77">
            <v>0.95341729793782926</v>
          </cell>
          <cell r="BW77"/>
          <cell r="BX77"/>
          <cell r="BY77"/>
          <cell r="BZ77" t="str">
            <v/>
          </cell>
          <cell r="CA77"/>
        </row>
        <row r="78">
          <cell r="B78" t="str">
            <v>SACT 5.1.1</v>
          </cell>
          <cell r="C78" t="str">
            <v>5.1.1</v>
          </cell>
          <cell r="D78" t="str">
            <v>Definición del modelo de ocupación regional sostenible, con enfoque diferencial, en articulación interinstitucional</v>
          </cell>
          <cell r="E78" t="str">
            <v>Modelo de ocupación regional sostenible definido.</v>
          </cell>
          <cell r="F78" t="str">
            <v>Número</v>
          </cell>
          <cell r="G78">
            <v>1</v>
          </cell>
          <cell r="H78">
            <v>0</v>
          </cell>
          <cell r="I78">
            <v>0</v>
          </cell>
          <cell r="J78">
            <v>0</v>
          </cell>
          <cell r="K78">
            <v>1</v>
          </cell>
          <cell r="L78">
            <v>0</v>
          </cell>
          <cell r="M78">
            <v>0</v>
          </cell>
          <cell r="N78">
            <v>0</v>
          </cell>
          <cell r="O78">
            <v>0</v>
          </cell>
          <cell r="P78">
            <v>0</v>
          </cell>
          <cell r="Q78">
            <v>0</v>
          </cell>
          <cell r="R78">
            <v>1</v>
          </cell>
          <cell r="S78">
            <v>0</v>
          </cell>
          <cell r="T78">
            <v>0</v>
          </cell>
          <cell r="U78">
            <v>0</v>
          </cell>
          <cell r="V78" t="str">
            <v xml:space="preserve">Se entregó un documento denominado “Hacia la consolidación del modelo de ocupación regional sostenible”, en la jurisdicción de Corantioquia, el cual se dio a conocer en cuatro (4) encuentros por Territoriales realizados en el mes de diciembre del 2020 de forma virtual. En dicha socialización participaron alcaldes, jefes de planeación y presidentes de concejos municipales y consejos territoriales de planeación de los 80 municipios de la jurisdicción de Corantioquia. </v>
          </cell>
          <cell r="W78" t="str">
            <v>Solo tenía meta para el 2020. Se ejecutó el 100% en el año 2020.</v>
          </cell>
          <cell r="X78" t="str">
            <v>Sin meta programa para la vigencia.</v>
          </cell>
          <cell r="Y78" t="str">
            <v/>
          </cell>
          <cell r="Z78"/>
          <cell r="AA78" t="str">
            <v>contract</v>
          </cell>
          <cell r="AB78" t="str">
            <v>No aplica</v>
          </cell>
          <cell r="AC78"/>
          <cell r="AD78"/>
          <cell r="AE78"/>
          <cell r="AF78"/>
          <cell r="AG78"/>
          <cell r="AH78"/>
          <cell r="AI78">
            <v>1</v>
          </cell>
          <cell r="AJ78">
            <v>1</v>
          </cell>
          <cell r="AK78">
            <v>1</v>
          </cell>
          <cell r="AL78"/>
          <cell r="AM78">
            <v>4259911</v>
          </cell>
          <cell r="AN78">
            <v>2956378</v>
          </cell>
          <cell r="AO78">
            <v>0.69399994506927487</v>
          </cell>
          <cell r="AP78">
            <v>2956378</v>
          </cell>
          <cell r="AQ78">
            <v>1</v>
          </cell>
          <cell r="AR78">
            <v>0</v>
          </cell>
          <cell r="AS78">
            <v>0</v>
          </cell>
          <cell r="AT78">
            <v>0</v>
          </cell>
          <cell r="AU78" t="str">
            <v>0%</v>
          </cell>
          <cell r="AV78">
            <v>111000000</v>
          </cell>
          <cell r="AW78">
            <v>95875890</v>
          </cell>
          <cell r="AX78">
            <v>0.86374675675675672</v>
          </cell>
          <cell r="AY78">
            <v>66570252</v>
          </cell>
          <cell r="AZ78">
            <v>0.6943377735528713</v>
          </cell>
          <cell r="BA78">
            <v>29305638</v>
          </cell>
          <cell r="BB78">
            <v>29305638</v>
          </cell>
          <cell r="BC78">
            <v>28733786</v>
          </cell>
          <cell r="BD78">
            <v>0.98048662172104906</v>
          </cell>
          <cell r="BE78">
            <v>147739753</v>
          </cell>
          <cell r="BF78">
            <v>84393877</v>
          </cell>
          <cell r="BG78">
            <v>0.57123337007338848</v>
          </cell>
          <cell r="BH78">
            <v>70806549</v>
          </cell>
          <cell r="BI78">
            <v>0.83900102136556665</v>
          </cell>
          <cell r="BJ78">
            <v>13587328</v>
          </cell>
          <cell r="BK78">
            <v>13587328</v>
          </cell>
          <cell r="BL78"/>
          <cell r="BM78"/>
          <cell r="BN78">
            <v>138059275</v>
          </cell>
          <cell r="BO78">
            <v>103347770</v>
          </cell>
          <cell r="BP78">
            <v>0.74857534924763292</v>
          </cell>
          <cell r="BQ78">
            <v>80635116</v>
          </cell>
          <cell r="BR78">
            <v>0.78023082646098707</v>
          </cell>
          <cell r="BS78">
            <v>13060453.810000001</v>
          </cell>
          <cell r="BT78">
            <v>401058939</v>
          </cell>
          <cell r="BU78">
            <v>286573915</v>
          </cell>
          <cell r="BV78">
            <v>0.71454314349542525</v>
          </cell>
          <cell r="BW78"/>
          <cell r="BX78"/>
          <cell r="BY78"/>
          <cell r="BZ78" t="str">
            <v/>
          </cell>
          <cell r="CA78"/>
        </row>
        <row r="79">
          <cell r="B79" t="str">
            <v>SACT 5.1.2</v>
          </cell>
          <cell r="C79" t="str">
            <v>5.1.2</v>
          </cell>
          <cell r="D79" t="str">
            <v>Priorización, delimitación y regulación Rondas hídricas</v>
          </cell>
          <cell r="E79" t="str">
            <v>Número de rondas hídricas priorizadas delimitadas y reguladas</v>
          </cell>
          <cell r="F79" t="str">
            <v>Número</v>
          </cell>
          <cell r="G79">
            <v>0</v>
          </cell>
          <cell r="H79">
            <v>4</v>
          </cell>
          <cell r="I79">
            <v>8</v>
          </cell>
          <cell r="J79">
            <v>12</v>
          </cell>
          <cell r="K79">
            <v>0</v>
          </cell>
          <cell r="L79">
            <v>0.08</v>
          </cell>
          <cell r="M79">
            <v>0</v>
          </cell>
          <cell r="N79">
            <v>0.31987499999999996</v>
          </cell>
          <cell r="O79">
            <v>0</v>
          </cell>
          <cell r="P79">
            <v>0</v>
          </cell>
          <cell r="Q79">
            <v>0</v>
          </cell>
          <cell r="R79">
            <v>0</v>
          </cell>
          <cell r="S79">
            <v>0.02</v>
          </cell>
          <cell r="T79">
            <v>0</v>
          </cell>
          <cell r="U79">
            <v>2.6656249999999996E-2</v>
          </cell>
          <cell r="V79" t="str">
            <v>Sin meta programada para la vigencia 2020.</v>
          </cell>
          <cell r="W79" t="str">
            <v xml:space="preserve">Considerando lo establecido en la guía técnica de acotamiento de las rondas hídricas, se estableció que la fase 0 del proceso incluyera únicamente las acciones preliminares para el acotamiento de rondas hídricas, y en este sentido, en los alcances técnicos del Contrato 110-CNT2009-127, se estableció que como punto de partida se debía considerar la información oficial de cuerpos de agua lóticos (indiferente si son permanentes, estacionales o efímeros) y lénticos a escala de trabajo, como mínimo en una escala de 1:25000 dentro la respectiva subzona hidrográfica o nivel subsiguiente de la zonificación hidrográfica nacional, y que la red de drenaje se debía también estructurar hasta el nivel que sea identificable en la escala de trabajo, teniendo en cuenta los casos particulares que surjan en el proceso de priorización.Es por ello que, como acciones preliminares para el acotamiento de las rondas hídricas, Corantioquia valida la selección de 50 corrientes hídricas identificadas y sujetas a acotamiento a partir de la información suministrada por la Gobernación de Antioquia en el documento “EVALUACIÓN DE LA SUSCEPTIBILIDAD, VULNERABILIDAD Y RIESGO ANTE AVENIDAS TORRENCIALES EN EL DEPARTAMENTO DE ANTIOQUIA Y DEFINIR UMBRALES CRÍTICOS DE LLUVIA PARA UN SISTEMA DE ALERTA TEMPRANA”. </v>
          </cell>
          <cell r="X79" t="str">
            <v>Se realizó la priorización y se adoptó mediante la resolución No. 040-RES2202-902 del 18 de febrero de 2022. Se conformó la mesa de rondas mediante memorando 090-MEM2201-413 del 24 de enero de 2022. Se hizo una reunión el 14 de febrero de la mesa técnica, acta 090-ACT2203-1195 del 04 de marzo de 2022. 
Se realizó reunión con la Corporación CORPOURABÁ el 09 de marzo, acta No. 090-ACT2204-1777 del 04 de abril de 2022 con el fin de conocer la experiencia en el acotamiento de rondas y se invitó a miércoles del conocimiento el 30 de marzo, con el fin de presentar dicha experiencia a toda la Corporación, se solicitaron y recibieron lo estudios previos de esta entidad como insumo para elaborar los de CORANTIOQUIA.
Se realizó reunión con la Corporación CORNARE, en la cual le presentan a la mesa técnica de rondas de CORANTIOQUIA, sus experiencias en el acotamiento de rondas desde el año 2011, ahora con la metodología del Ministerio de Ambiente y desarrollo sostenible. Acta No. 090–ACT2205–2458 del 09 de mayo de 2022. Posteriormente, se realizó reunión con CORNARE y el Área Metropolitana del Valle de Aburrá -AMVA sobre acotamiento de rondas. 
Se firmó el convenio: 040-COV2210-86 del 13 de octubre de 2022, con el objeto: Delimitación y regulación de rondas hídricas en la Jurisdicción de la Corporación Autónoma Regional del Centro de Antioquia – Corantioquia, bajo los criterios técnicos establecidos por el MADS en la Resolución No. 0957 de 2018. 
Se realizó Acta de inicio: 090-ACT2211-5811 del 1 noviembre de 2022, Actas de reunión de seguimiento: 090-ACT2212-6944. Informe de avance N°1:  180-COE2212-46097 del 28 de diciembre de 2022
Con este convenio se proyecta la delimitación de las 12 rondas estipuladas en la vigencia del Plan de Acción.</v>
          </cell>
          <cell r="Y79" t="str">
            <v xml:space="preserve">El porcentaje de cumplimiento reflejado en este indicador (Número de rondas hídricas priorizadas, delimitadas y reguladas), hace referencia al avance en conjunto de las 12 fuentes hídricas priorizadas para el convenio No. 040-COV2210-86 de 2022, el cual se desarrolla a traves de seis (6) alcances, cada uno con un conjunto de actividades y subactividades que se reflejan a traves de entregables. Los avances reportados para el trimestre son derivados de las actividades que cuentan con un radicado ante la Corporación. Por lo tanto, el porcentaje no hace referencia a un número entero de rondas hídricas con el proceso de delimitación finalizado y regulado sino al avance en los 6 alcances para las 12 fuentes hídricas.
Debe tenerse en cuenta que la priorización de las fuentes hídricas a delimitar se realizó mediante la resolucióin Corporativa No. 040-RES2202-902 del 18 de febrero del 2022, por lo tanto, dicho alcance aparece con un cumplimiento del 100%.
La fase 0 de las 12 rondas se ha ejecutado en un 100%
Se tiene avance para la quebrada Ayurá en un 43% para el componente hidrológico y 63% para el componente social - fase 1
</v>
          </cell>
          <cell r="Z79"/>
          <cell r="AA79" t="str">
            <v>contract</v>
          </cell>
          <cell r="AB79" t="str">
            <v>No aplica</v>
          </cell>
          <cell r="AC79"/>
          <cell r="AD79"/>
          <cell r="AE79"/>
          <cell r="AF79"/>
          <cell r="AG79"/>
          <cell r="AH79"/>
          <cell r="AI79">
            <v>12</v>
          </cell>
          <cell r="AJ79">
            <v>0.31987499999999996</v>
          </cell>
          <cell r="AK79">
            <v>2.6656249999999996E-2</v>
          </cell>
          <cell r="AL79"/>
          <cell r="AM79">
            <v>0</v>
          </cell>
          <cell r="AN79"/>
          <cell r="AO79">
            <v>0</v>
          </cell>
          <cell r="AP79">
            <v>0</v>
          </cell>
          <cell r="AQ79">
            <v>0</v>
          </cell>
          <cell r="AR79">
            <v>0</v>
          </cell>
          <cell r="AS79">
            <v>0</v>
          </cell>
          <cell r="AT79">
            <v>0</v>
          </cell>
          <cell r="AU79" t="str">
            <v>0%</v>
          </cell>
          <cell r="AV79">
            <v>0</v>
          </cell>
          <cell r="AW79">
            <v>0</v>
          </cell>
          <cell r="AX79">
            <v>0</v>
          </cell>
          <cell r="AY79">
            <v>0</v>
          </cell>
          <cell r="AZ79">
            <v>0</v>
          </cell>
          <cell r="BA79">
            <v>0</v>
          </cell>
          <cell r="BB79">
            <v>0</v>
          </cell>
          <cell r="BC79">
            <v>0</v>
          </cell>
          <cell r="BD79" t="str">
            <v>0%</v>
          </cell>
          <cell r="BE79">
            <v>1500000000</v>
          </cell>
          <cell r="BF79">
            <v>1499671802</v>
          </cell>
          <cell r="BG79">
            <v>0.99978120133333337</v>
          </cell>
          <cell r="BH79">
            <v>0</v>
          </cell>
          <cell r="BI79">
            <v>0</v>
          </cell>
          <cell r="BJ79">
            <v>1499671802</v>
          </cell>
          <cell r="BK79">
            <v>1499671802</v>
          </cell>
          <cell r="BL79"/>
          <cell r="BM79"/>
          <cell r="BN79">
            <v>1212358136</v>
          </cell>
          <cell r="BO79">
            <v>1182139978</v>
          </cell>
          <cell r="BP79">
            <v>0.9750748915665296</v>
          </cell>
          <cell r="BQ79">
            <v>82139978</v>
          </cell>
          <cell r="BR79">
            <v>6.9484138535749612E-2</v>
          </cell>
          <cell r="BS79">
            <v>1499671802</v>
          </cell>
          <cell r="BT79">
            <v>2712358136</v>
          </cell>
          <cell r="BU79">
            <v>2681811780</v>
          </cell>
          <cell r="BV79">
            <v>0.988738081599708</v>
          </cell>
          <cell r="BW79"/>
          <cell r="BX79"/>
          <cell r="BY79"/>
          <cell r="BZ79" t="str">
            <v>RET 2: Proteger el agua como derecho y medio de vida, en el marco de la planeación integral de las cuencas hidrográficas</v>
          </cell>
          <cell r="CA79"/>
        </row>
        <row r="80">
          <cell r="B80" t="str">
            <v>ACT 5.2</v>
          </cell>
          <cell r="C80" t="str">
            <v>5.2</v>
          </cell>
          <cell r="D80" t="str">
            <v>Implementar estrategia de gestión del conocimiento social, y apropiación de la planificación ambiental del territorio para que los actores incidan en las decisiones de los usos del suelo y generen acciones corresponsables</v>
          </cell>
          <cell r="E80"/>
          <cell r="F80" t="str">
            <v>Porcentaje</v>
          </cell>
          <cell r="G80">
            <v>1</v>
          </cell>
          <cell r="H80">
            <v>1</v>
          </cell>
          <cell r="I80">
            <v>1</v>
          </cell>
          <cell r="J80">
            <v>1</v>
          </cell>
          <cell r="K80">
            <v>1</v>
          </cell>
          <cell r="L80">
            <v>1</v>
          </cell>
          <cell r="M80">
            <v>1</v>
          </cell>
          <cell r="N80">
            <v>1</v>
          </cell>
          <cell r="O80">
            <v>0</v>
          </cell>
          <cell r="P80">
            <v>0</v>
          </cell>
          <cell r="Q80">
            <v>0</v>
          </cell>
          <cell r="R80">
            <v>1</v>
          </cell>
          <cell r="S80">
            <v>1</v>
          </cell>
          <cell r="T80">
            <v>1</v>
          </cell>
          <cell r="U80">
            <v>1</v>
          </cell>
          <cell r="V80"/>
          <cell r="W80"/>
          <cell r="X80"/>
          <cell r="Y80"/>
          <cell r="Z80"/>
          <cell r="AA80"/>
          <cell r="AB80"/>
          <cell r="AC80"/>
          <cell r="AD80"/>
          <cell r="AE80"/>
          <cell r="AF80"/>
          <cell r="AG80"/>
          <cell r="AH80"/>
          <cell r="AI80">
            <v>1</v>
          </cell>
          <cell r="AJ80">
            <v>1</v>
          </cell>
          <cell r="AK80">
            <v>1</v>
          </cell>
          <cell r="AL80"/>
          <cell r="AM80">
            <v>4472906</v>
          </cell>
          <cell r="AN80">
            <v>1456306</v>
          </cell>
          <cell r="AO80">
            <v>0.32558385979942345</v>
          </cell>
          <cell r="AP80">
            <v>1183400</v>
          </cell>
          <cell r="AQ80">
            <v>0.81260394450067497</v>
          </cell>
          <cell r="AR80">
            <v>272906</v>
          </cell>
          <cell r="AS80">
            <v>272906</v>
          </cell>
          <cell r="AT80">
            <v>0</v>
          </cell>
          <cell r="AU80">
            <v>0</v>
          </cell>
          <cell r="AV80">
            <v>74200000</v>
          </cell>
          <cell r="AW80">
            <v>70596000</v>
          </cell>
          <cell r="AX80">
            <v>0.9514285714285714</v>
          </cell>
          <cell r="AY80">
            <v>70596000</v>
          </cell>
          <cell r="AZ80">
            <v>1</v>
          </cell>
          <cell r="BA80">
            <v>0</v>
          </cell>
          <cell r="BB80">
            <v>0</v>
          </cell>
          <cell r="BC80">
            <v>0</v>
          </cell>
          <cell r="BD80" t="str">
            <v>0%</v>
          </cell>
          <cell r="BE80">
            <v>98138894</v>
          </cell>
          <cell r="BF80">
            <v>93580894</v>
          </cell>
          <cell r="BG80">
            <v>0.95355562087341228</v>
          </cell>
          <cell r="BH80">
            <v>93580894</v>
          </cell>
          <cell r="BI80">
            <v>1</v>
          </cell>
          <cell r="BJ80">
            <v>0</v>
          </cell>
          <cell r="BK80">
            <v>0</v>
          </cell>
          <cell r="BL80"/>
          <cell r="BM80"/>
          <cell r="BN80">
            <v>115906020</v>
          </cell>
          <cell r="BO80">
            <v>109536376</v>
          </cell>
          <cell r="BP80">
            <v>0.94504475263666199</v>
          </cell>
          <cell r="BQ80">
            <v>0</v>
          </cell>
          <cell r="BR80">
            <v>0</v>
          </cell>
          <cell r="BS80">
            <v>0</v>
          </cell>
          <cell r="BT80">
            <v>292717820</v>
          </cell>
          <cell r="BU80">
            <v>275169576</v>
          </cell>
          <cell r="BV80">
            <v>0.94005064672864813</v>
          </cell>
          <cell r="BW80"/>
          <cell r="BX80"/>
          <cell r="BY80"/>
          <cell r="BZ80" t="str">
            <v/>
          </cell>
          <cell r="CA80"/>
        </row>
        <row r="81">
          <cell r="B81" t="str">
            <v>SACT 5.2.1</v>
          </cell>
          <cell r="C81" t="str">
            <v>5.2.1</v>
          </cell>
          <cell r="D81" t="str">
            <v>Implementación de la estrategia de gestión del conocimiento social, y apropiación de la planificación ambiental del territorio para que los actores incidan en las decisiones de los usos del suelo y generen acciones corresponsables</v>
          </cell>
          <cell r="E81" t="str">
            <v>% de la aplicación de la estrategia de gestión del conocimiento social, y apropiación de la planificación ambiental del territorio</v>
          </cell>
          <cell r="F81" t="str">
            <v>Porcentaje</v>
          </cell>
          <cell r="G81">
            <v>0.25</v>
          </cell>
          <cell r="H81">
            <v>0.5</v>
          </cell>
          <cell r="I81">
            <v>0.75</v>
          </cell>
          <cell r="J81">
            <v>1</v>
          </cell>
          <cell r="K81">
            <v>0.25</v>
          </cell>
          <cell r="L81">
            <v>0.5</v>
          </cell>
          <cell r="M81">
            <v>0.75</v>
          </cell>
          <cell r="N81">
            <v>1</v>
          </cell>
          <cell r="O81">
            <v>0</v>
          </cell>
          <cell r="P81">
            <v>0</v>
          </cell>
          <cell r="Q81">
            <v>0</v>
          </cell>
          <cell r="R81">
            <v>1</v>
          </cell>
          <cell r="S81">
            <v>1</v>
          </cell>
          <cell r="T81">
            <v>1</v>
          </cell>
          <cell r="U81">
            <v>1</v>
          </cell>
          <cell r="V81" t="str">
            <v>Se han realizado 3 apoyos a la revisión de los instrumentos de planificación territorial en temáticas de participación, diversidad cultural y espacio público, para el EOT de Sabanalarga, el EOT Titiribí y el EOT de Entrerríos.  
Se realizó un análisis de los elementos normativos en cuanto a las: Normatividad en la Planificación; en participación en la Planificación; Planes de Vida y planes de Etnodesarrollo. De los elementos conceptuales en torno a la planificación ambiental territorial.  
Se realizó un Foro de “Participación Social y Diversidad Cultural en el Ordenamiento Territorial”</v>
          </cell>
          <cell r="W81" t="str">
            <v xml:space="preserve">Desde los procesos de educación ambiental, participación y gestión de la Diversidad Cultural, se ha construido y puesto en marcha esta estrategia para robustecer la capacidad de los actores de gestionar el conocimiento social hacia la ordenación y ocupación sostenible del territorio, en un marco de gobernanza territorial y corresponsabilidad.   Mediante el Convenio 040-COV2108-62 se realizó proceso formativo (diplomado) en apropiación de la planificación ambiental del territorio con énfasis en investigación participativa en Planificación Ambiental y Ordenamiento Ambiental Territorial”. Este proceso formativo buscó apropiar a los actores priorizados en la “Gestión del Conocimiento Social, y Apropiación de la Planificación Ambiental del Territorio”.  La ruta de formación debe estar guiada por el modelo de Participación GOTA “Gobernanza Territorial Ambiental para la participación ciudadana”. Se graduaran 35 actores en Participación y Gestión del Conocimiento Social para la Planificación Ambiental de 13 municipios: Montebello, Puerto Nare, Zaragoza, Anorí, Ituango; Belmira, Santa Rosa de Osos, Támesis, Medellín, Briceño, Girardota, Santa Bárbara, Cáceres. También se realizó  5 apoyos desde la Subdirección de Participación y Cultura Ambiental a la revisión de los instrumentos de planificación territorial en temáticas de participación, diversidad cultural y espacio público, para el EOT de Carolina del Príncipe, el EOT Buriticá, PBOT de Girardota y el EOT de Angostura.  Se realizó acompañamiento en Formación en  Gestión del Conocimiento Social, y apropiación de la Planificación Ambiental del Territorio al Concejo Municipal de Amaga y Caramanta al CIDEAM.  Se acompañó y participó en la Mesa de Articulación de Instrumentos de Planificación Ambiental - MAPA.  se apoya en la revisión y ajuste del Documento de asuntos y determinantes ambientales para el Ordenamiento Territorial de la Jurisdicción de Corantioquia. 
 </v>
          </cell>
          <cell r="X81" t="str">
            <v xml:space="preserve">se asesoró, apoyo y acompañado en las reuniones en la revisión de 9  para el POT de Bello, el EOT Montebello, PBOT de Yarumal, Caramanta, Vegachí, Yalí, Jericó, Angostura, y el PBOT de la Estrella la cual Sus Informes técnicos y actas reposan en cada carpeta del POT; se realizaron Acompañamientos a la Mesa Mapa y en Procesos de Gestión del Conocimiento en planificación ambiental a los concejos municipales y mesas ambientales de los municipios Gómez Plata, Yondó y Amaga , se Formuló otro sí 2 del Convenio 040-COV2108-62 para realizar la Segunda Cohorte del Diplomado en participación y gestión del conocimiento social para la planificación ambiental l” que se  realizó entre el 19 de abril al 6 de julio de 2022, se desarrollaron 4 módulos de trabajo y sus desarrollos, se consolida base de datos de los actores y se certificaros 21 estudiantes. fomentando la participación con incidencia de los actores territoriales en los procesos de planificación ambiental y territorial. </v>
          </cell>
          <cell r="Y81" t="str">
            <v>Se continua con la aseseria, apoyo y acompañamiento en las reuniones en la revisión del POT en los componentes de Espacio Público y Comunidades étnicas y participación de los municipios Tarso, Buritica, Briceño, La Estrella, Liborina, Donmatías, Toledo, Valparaiso, Olaya, Puerto Nare, Andes, Angostura, la Pintada, Santa rosa de Osos, Itaguí, Anzá y Girardota.  Mediante el Convenio 040-COV2210-90 se realizó el fortalecimiento a los concejos municipales en competencia y determinantes ambientales en las Territoriales Zenufaná (Remedios, Segovia, Vegachí, Caracolí, Maceo, Yalí Yolombo, Puerto Berrio y Puerto Nare) y Panzenú (Caucasia, Nechí, El Bagre, Zaragoza, Cáceres, Valdivia y Tarazá) fomentando la participación con incidencia de los actores territoriales en los procesos de planificación ambiental y territorial. Por ello se ha priorizado un público objetivo integrantes de los Concejos Municipales; se ha realizado reuniones con la Subdirección de Planeación y la gobernación de Antioquia para articular el ejercicio y acompañamiento a los municipios en la Importancia de actualización del POT y la participación de las comunidades.
Mediante el Convenio 040-COV2306-82 cuyo “Aunar esfuerzos para la implementación del Modelo Gobernanza Territorial Ambiental y la Participación Ciudadana con Enfoque Diferencial – GOTA en los procesos de gestión ambiental de la Corporación.” En el alcance 2 “Fortalecimiento de los Consejos Territoriales de Planeación como actores claves en la gestión ambiental del territorio.” se avanza en la  Identifición del estado de los Consejos Territoriales de Planeación de los 80 municipios de la Jurisdicción, Desarrollar una ruta metodológica de fortalecimiento de la gestión ambiental de los CTP y de la Gobernanza Ambiental en los EOT o POT para los treinta (30) municipios priorizados, Desarrollar un proceso formación territorial con los CTP de treinta (30) municipios priorizados de la Jurisdicción con dos (02) encuentros, que contenga asuntos asociados a las determinantes ambientales, gestión ambiental y el fortalecimiento Gobernanza ambiental.
se sigue acompañando a la Subdirección de Planeación en el convenio de Rondas Hídricas en la revisión del componente socioeconómico y de participación comunitaria de los tramos priorizados y adicionalmente se participa de la mesa MAPA.</v>
          </cell>
          <cell r="Z81"/>
          <cell r="AA81" t="str">
            <v>contract</v>
          </cell>
          <cell r="AB81" t="str">
            <v>No aplica</v>
          </cell>
          <cell r="AC81"/>
          <cell r="AD81"/>
          <cell r="AE81"/>
          <cell r="AF81"/>
          <cell r="AG81"/>
          <cell r="AH81"/>
          <cell r="AI81">
            <v>1</v>
          </cell>
          <cell r="AJ81">
            <v>1</v>
          </cell>
          <cell r="AK81">
            <v>1</v>
          </cell>
          <cell r="AL81"/>
          <cell r="AM81">
            <v>4472906</v>
          </cell>
          <cell r="AN81">
            <v>1456306</v>
          </cell>
          <cell r="AO81">
            <v>0.32558385979942345</v>
          </cell>
          <cell r="AP81">
            <v>1183400</v>
          </cell>
          <cell r="AQ81">
            <v>0.81260394450067497</v>
          </cell>
          <cell r="AR81">
            <v>272906</v>
          </cell>
          <cell r="AS81">
            <v>272906</v>
          </cell>
          <cell r="AT81">
            <v>0</v>
          </cell>
          <cell r="AU81">
            <v>0</v>
          </cell>
          <cell r="AV81">
            <v>74200000</v>
          </cell>
          <cell r="AW81">
            <v>70596000</v>
          </cell>
          <cell r="AX81">
            <v>0.9514285714285714</v>
          </cell>
          <cell r="AY81">
            <v>70596000</v>
          </cell>
          <cell r="AZ81">
            <v>1</v>
          </cell>
          <cell r="BA81">
            <v>0</v>
          </cell>
          <cell r="BB81">
            <v>0</v>
          </cell>
          <cell r="BC81">
            <v>0</v>
          </cell>
          <cell r="BD81" t="str">
            <v>0%</v>
          </cell>
          <cell r="BE81">
            <v>98138894</v>
          </cell>
          <cell r="BF81">
            <v>93580894</v>
          </cell>
          <cell r="BG81">
            <v>0.95355562087341228</v>
          </cell>
          <cell r="BH81">
            <v>93580894</v>
          </cell>
          <cell r="BI81">
            <v>1</v>
          </cell>
          <cell r="BJ81">
            <v>0</v>
          </cell>
          <cell r="BK81">
            <v>0</v>
          </cell>
          <cell r="BL81"/>
          <cell r="BM81"/>
          <cell r="BN81">
            <v>115906020</v>
          </cell>
          <cell r="BO81">
            <v>109536376</v>
          </cell>
          <cell r="BP81">
            <v>0.94504475263666199</v>
          </cell>
          <cell r="BQ81">
            <v>0</v>
          </cell>
          <cell r="BR81">
            <v>0</v>
          </cell>
          <cell r="BS81">
            <v>0</v>
          </cell>
          <cell r="BT81">
            <v>292717820</v>
          </cell>
          <cell r="BU81">
            <v>275169576</v>
          </cell>
          <cell r="BV81">
            <v>0.94005064672864813</v>
          </cell>
          <cell r="BW81"/>
          <cell r="BX81"/>
          <cell r="BY81"/>
          <cell r="BZ81" t="str">
            <v/>
          </cell>
          <cell r="CA81"/>
        </row>
        <row r="82">
          <cell r="B82" t="str">
            <v>ACT 5.3</v>
          </cell>
          <cell r="C82" t="str">
            <v>5.3</v>
          </cell>
          <cell r="D82" t="str">
            <v>Asesorar a los municipios en la definición de su modelo de ocupación territorial, a partir del modelo de ocupación regional definido</v>
          </cell>
          <cell r="E82"/>
          <cell r="F82" t="str">
            <v>Porcentaje</v>
          </cell>
          <cell r="G82">
            <v>0</v>
          </cell>
          <cell r="H82">
            <v>1</v>
          </cell>
          <cell r="I82">
            <v>1</v>
          </cell>
          <cell r="J82">
            <v>1</v>
          </cell>
          <cell r="K82">
            <v>0</v>
          </cell>
          <cell r="L82">
            <v>1</v>
          </cell>
          <cell r="M82">
            <v>1</v>
          </cell>
          <cell r="N82">
            <v>0.69852941176470584</v>
          </cell>
          <cell r="O82">
            <v>0</v>
          </cell>
          <cell r="P82">
            <v>0</v>
          </cell>
          <cell r="Q82">
            <v>0</v>
          </cell>
          <cell r="R82">
            <v>0</v>
          </cell>
          <cell r="S82">
            <v>1</v>
          </cell>
          <cell r="T82">
            <v>1</v>
          </cell>
          <cell r="U82">
            <v>0.69852941176470584</v>
          </cell>
          <cell r="V82"/>
          <cell r="W82"/>
          <cell r="X82"/>
          <cell r="Y82"/>
          <cell r="Z82"/>
          <cell r="AA82"/>
          <cell r="AB82"/>
          <cell r="AC82"/>
          <cell r="AD82"/>
          <cell r="AE82"/>
          <cell r="AF82"/>
          <cell r="AG82"/>
          <cell r="AH82"/>
          <cell r="AI82">
            <v>1</v>
          </cell>
          <cell r="AJ82">
            <v>0.67463235294117641</v>
          </cell>
          <cell r="AK82">
            <v>0.875</v>
          </cell>
          <cell r="AL82"/>
          <cell r="AM82">
            <v>290400501</v>
          </cell>
          <cell r="AN82">
            <v>239357566</v>
          </cell>
          <cell r="AO82">
            <v>0.82423262072815773</v>
          </cell>
          <cell r="AP82">
            <v>238199419</v>
          </cell>
          <cell r="AQ82">
            <v>0.99516143559046721</v>
          </cell>
          <cell r="AR82">
            <v>1158147</v>
          </cell>
          <cell r="AS82">
            <v>1072595</v>
          </cell>
          <cell r="AT82">
            <v>27894</v>
          </cell>
          <cell r="AU82">
            <v>2.6006088038821738E-2</v>
          </cell>
          <cell r="AV82">
            <v>282771512</v>
          </cell>
          <cell r="AW82">
            <v>277401689</v>
          </cell>
          <cell r="AX82">
            <v>0.98101002833694229</v>
          </cell>
          <cell r="AY82">
            <v>277401689</v>
          </cell>
          <cell r="AZ82">
            <v>1</v>
          </cell>
          <cell r="BA82">
            <v>0</v>
          </cell>
          <cell r="BB82">
            <v>0</v>
          </cell>
          <cell r="BC82">
            <v>0</v>
          </cell>
          <cell r="BD82" t="str">
            <v>0%</v>
          </cell>
          <cell r="BE82">
            <v>298825647</v>
          </cell>
          <cell r="BF82">
            <v>215401885</v>
          </cell>
          <cell r="BG82">
            <v>0.72082797163658441</v>
          </cell>
          <cell r="BH82">
            <v>215401885</v>
          </cell>
          <cell r="BI82">
            <v>1</v>
          </cell>
          <cell r="BJ82">
            <v>0</v>
          </cell>
          <cell r="BK82">
            <v>0</v>
          </cell>
          <cell r="BL82"/>
          <cell r="BM82"/>
          <cell r="BN82">
            <v>1060914589</v>
          </cell>
          <cell r="BO82">
            <v>787380100</v>
          </cell>
          <cell r="BP82">
            <v>0.74217105520452031</v>
          </cell>
          <cell r="BQ82">
            <v>673978720</v>
          </cell>
          <cell r="BR82">
            <v>0.85597631944216013</v>
          </cell>
          <cell r="BS82">
            <v>0</v>
          </cell>
          <cell r="BT82">
            <v>1932912249</v>
          </cell>
          <cell r="BU82">
            <v>1519541240</v>
          </cell>
          <cell r="BV82">
            <v>0.78614083013139413</v>
          </cell>
          <cell r="BW82"/>
          <cell r="BX82"/>
          <cell r="BY82"/>
          <cell r="BZ82" t="str">
            <v/>
          </cell>
          <cell r="CA82"/>
        </row>
        <row r="83">
          <cell r="B83" t="str">
            <v>SACT 5.3.1</v>
          </cell>
          <cell r="C83" t="str">
            <v>5.3.1</v>
          </cell>
          <cell r="D83" t="str">
            <v>Asesoramiento a los municipios en la definición de su modelo de ocupación territorial, a partir del modelo de ocupación regional definido</v>
          </cell>
          <cell r="E83" t="str">
            <v>Municipios asesorados en la definición de su modelo de ocupación
Nota: incluye territorios étnicos, de acuerdo con la competencia de la Corporación.</v>
          </cell>
          <cell r="F83" t="str">
            <v>Número</v>
          </cell>
          <cell r="G83">
            <v>0</v>
          </cell>
          <cell r="H83">
            <v>17</v>
          </cell>
          <cell r="I83">
            <v>29</v>
          </cell>
          <cell r="J83">
            <v>34</v>
          </cell>
          <cell r="K83">
            <v>0</v>
          </cell>
          <cell r="L83">
            <v>65</v>
          </cell>
          <cell r="M83">
            <v>75</v>
          </cell>
          <cell r="N83">
            <v>22</v>
          </cell>
          <cell r="O83">
            <v>0</v>
          </cell>
          <cell r="P83">
            <v>0</v>
          </cell>
          <cell r="Q83">
            <v>0</v>
          </cell>
          <cell r="R83">
            <v>0</v>
          </cell>
          <cell r="S83">
            <v>1</v>
          </cell>
          <cell r="T83">
            <v>1</v>
          </cell>
          <cell r="U83">
            <v>0.6470588235294118</v>
          </cell>
          <cell r="V83" t="str">
            <v>Sin meta programada para la vigencia 2020.</v>
          </cell>
          <cell r="W83" t="str">
            <v xml:space="preserve">Se realizaron asesorías a total de sesenta y cinco (65) municipios:  
mediante reuniones virtuales  y presenciales de forma general y con temáticas específicas, para la presentación por parte de los municipios de los avances en la revisión y ajustes de los POT, lo anterior, a Veintinueve (29) municipios (Santa Rosa de Osos, Segovia, Venecia, Ebéjico, Buriticá, Yarumal, Betulia, Puerto Berrio, Armenia, Carolina del Príncipe, Yalí, Itagüí, La Estrella, Amagá, Girardota, Liborina, Olaya, Amalfi, Sopetrán, Caldas, Támesis, Fredonia, Betania, Montebello, La Pintada, Tarso, Salgar, Copacabana y Briceño) estas asesorías se realizaron con la participación de los funcionarios de la Gobernación de Antioquia, Municipios, equipo consultor de los municipios y CORANTIOQUIA.  Para el caso de los municipios del Valle de Aburrá asesoría conjunta con el Área Metropolitana del Valle de Aburrá - AMVA.
En el tema de las densidades máximas de vivienda rural, se validó el modelo construido en el 2016-2017, para ocho (8) municipios: El Bagre, Nechí, Tarazá, Cáceres, Zaragoza, Caucasia y Valdivia, para el municipio de Medellín., Información que se entregó en reuniones realizadas con los municipios en el año 2021.
Conjuntamente con la Gobernación de Antioquia, para la vigencia 2021, se realizó una matriz de los municipios de la jurisdicción de CORANTIOQUIA, en la cual se esboza, entre otros aspectos: el estado actual de los POT, la solicitud por parte de los municipios en el acompañamiento para la revisión y ajuste de los mismos, municipios apoyados en la realización de estudios para la Gestión del Riesgo y las entidades interesadas en su cofinanciación. 
Se realizó el segundo y tercer encuentro “Hacia un modelo de ocupación Regional sostenible” dirigido a los alcaldes, secretarios de planeación, concejos municipales y consejos territoriales de planeación de los municipios de la jurisdicción. Asistieron 42 y 43 municipios respectivamente para cada uno de los encuentros.
La jornada del segundo encuentro realizada el 22 de junio, contó con el apoyo de los Ministerios de Ambiente y Desarrollo Sostenible; Ministerio de Vivienda y Desarrollo Territorial, la UPRA (Unidad de Planificación Rural Agropecuaria) y el IGAC (Instituto Geográfico Agustín Codazzi).
Se realizó mesa técnica entre el IGAC, Gobernación de Antioquia y CORANTIOQUIA, para impulsar la entrega por parte de los municipios de la información relacionada con los POT vigentes para el Sistema de Información Geográfico para el Ordenamiento Territorial -SIGOT.
</v>
          </cell>
          <cell r="X83" t="str">
            <v>Para esta vigencia se realizó la asesoría técnica y acompañamiento a 75 municipios de la Jurisdicción de CORANTIOQUIA, cumpliendo el 100% de la meta, previo y posterior a la concertación de los asuntos exclusivamente ambientales con la Corporación. Este acompañamiento se ejecutó conjuntamente con el comité interinstitucional del cual hacen parte el Área Metropolitana del Valle de Aburrá - AMVA, la Gobernación de Antioquia y en algunos casos específicos con otras entidades como el Ministerio de Vivienda- Ciudad y Territorio- MVCT, Ministerio de Ambiente y Desarrollo Sostenible y el Instituto Geográfico Agustín Codazzi- IGAC: Dentro de estas asesorías y acompañamientos se destaca:
*Se realizaron reuniones presenciales en algunos municipios de la jurisdicción, entre ellos, Caicedo, Vegachí, Donmatías, Fredonia, Tarso, Gómez Plata, Amagá y Caldas; con el fin de verificar algunos asuntos de modificación de los POT dentro de los acompañamientos.
*Visita técnica a polígonos en suelo de expansión, para la entrega de los determinantes ambientales para la formulación de Planes Parciales en los municipios de Santa fe de Antioquia, Yolombó, San Jerónimo, Jardín y Jericó (un polígono), en el municipio de Entrerríos a dos (2) polígonos.  El municipio de Santafé de Antioquia radica los documentos para iniciar el proceso de concertación de los asuntos exclusivamente ambientales.
*Se realizaron siete (7) encuentros virtuales (cuarto, quinto, sexto, séptimo, octavo, noveno y décimo), en el marco de la estrategia “Hacia la consolidación de un Modelo de Ocupación Ambiental Regional”, dirigido a los Concejos Municipales, Consejos Territoriales de Planeación- CTP, Secretaros de planeación, Alcaldes y curadores urbanos, en los municipios del Departamento de Antioquia. Así mismo asistieron municipios por fuera del Departamento de Antioquia y funcionarios de otras corporaciones autónomas como CODECHOCÓ, Corporación de los Valles del Sinú y del San Jorge, Corporación del Valle del Cauca-CVC, CorMacarena, Corpboyacá, Corporación del Sur de Bolívar - CSB y CorpoGuavio y el Instituto Alexander Von Humboldt.
*Cuarenta y cinco (45) municipios con acompañamientos individuales, para un total de 104 reuniones tanto generales para indicar los avances en la revisión y en el ajuste de los POT, como en temas específicos como Saneamiento básico, Gestión del Riesgo, Clasificación del suelo y zonificación de usos del suelo, categorías de desarrollo restringido, Estructura Ecológica Principal; entre otros. Algunos municipios obtuvieron hasta 8 acompañamientos de forma individual.</v>
          </cell>
          <cell r="Y83" t="str">
            <v>En el cuarto trimestre de 2023, se brindó asesorias a 21 municipios en la definición de modelos de ocupación, sumando un total de 79 municipios asesorados desde 2021. Las asesorías abarcaron diversos aspectos del desarrollo territorial. 
Se proyecta continuar con asesorías en los meses restantes, enfocándose en los municipios que poseen procesos vigentes con la corporación como Santa Rosa de Osos, Venecia, Armenia, Támesis, Campamento, Caldas, Amagá, Sabanalarga y Caucasia. Por lo tanto, a traves de estos acompañamientos se reafirma el compromiso de desarrollo sostible con estos municipios.</v>
          </cell>
          <cell r="Z83"/>
          <cell r="AA83" t="str">
            <v>contract</v>
          </cell>
          <cell r="AB83" t="str">
            <v>No aplica</v>
          </cell>
          <cell r="AC83"/>
          <cell r="AD83"/>
          <cell r="AE83"/>
          <cell r="AF83"/>
          <cell r="AG83"/>
          <cell r="AH83"/>
          <cell r="AI83">
            <v>80</v>
          </cell>
          <cell r="AJ83">
            <v>162</v>
          </cell>
          <cell r="AK83">
            <v>1</v>
          </cell>
          <cell r="AL83"/>
          <cell r="AM83">
            <v>290400501</v>
          </cell>
          <cell r="AN83">
            <v>239357566</v>
          </cell>
          <cell r="AO83">
            <v>0.82423262072815773</v>
          </cell>
          <cell r="AP83">
            <v>238199419</v>
          </cell>
          <cell r="AQ83">
            <v>0.99516143559046721</v>
          </cell>
          <cell r="AR83">
            <v>1158147</v>
          </cell>
          <cell r="AS83">
            <v>1072595</v>
          </cell>
          <cell r="AT83">
            <v>27894</v>
          </cell>
          <cell r="AU83">
            <v>2.6006088038821738E-2</v>
          </cell>
          <cell r="AV83">
            <v>282771512</v>
          </cell>
          <cell r="AW83">
            <v>277401689</v>
          </cell>
          <cell r="AX83">
            <v>0.98101002833694229</v>
          </cell>
          <cell r="AY83">
            <v>277401689</v>
          </cell>
          <cell r="AZ83">
            <v>1</v>
          </cell>
          <cell r="BA83">
            <v>0</v>
          </cell>
          <cell r="BB83">
            <v>0</v>
          </cell>
          <cell r="BC83">
            <v>0</v>
          </cell>
          <cell r="BD83" t="str">
            <v>0%</v>
          </cell>
          <cell r="BE83">
            <v>298825647</v>
          </cell>
          <cell r="BF83">
            <v>215401885</v>
          </cell>
          <cell r="BG83">
            <v>0.72082797163658441</v>
          </cell>
          <cell r="BH83">
            <v>215401885</v>
          </cell>
          <cell r="BI83">
            <v>1</v>
          </cell>
          <cell r="BJ83">
            <v>0</v>
          </cell>
          <cell r="BK83">
            <v>0</v>
          </cell>
          <cell r="BL83"/>
          <cell r="BM83"/>
          <cell r="BN83">
            <v>1060914589</v>
          </cell>
          <cell r="BO83">
            <v>787380100</v>
          </cell>
          <cell r="BP83">
            <v>0.74217105520452031</v>
          </cell>
          <cell r="BQ83">
            <v>673978720</v>
          </cell>
          <cell r="BR83">
            <v>0.85597631944216013</v>
          </cell>
          <cell r="BS83">
            <v>0</v>
          </cell>
          <cell r="BT83">
            <v>1932912249</v>
          </cell>
          <cell r="BU83">
            <v>1519541240</v>
          </cell>
          <cell r="BV83">
            <v>0.78614083013139413</v>
          </cell>
          <cell r="BW83"/>
          <cell r="BX83"/>
          <cell r="BY83"/>
          <cell r="BZ83" t="str">
            <v/>
          </cell>
          <cell r="CA83"/>
        </row>
        <row r="84">
          <cell r="B84" t="str">
            <v>SACT 5.3.2</v>
          </cell>
          <cell r="C84" t="str">
            <v>5.3.2</v>
          </cell>
          <cell r="D84" t="str">
            <v>Conformación de esquemas asociativos municipales que aportan a la protección del patrimonio natural a partir de la formulación y ejecución de planes de acción ambiental de orden regional o provincial que contienen el escenario de sostenibilidad, protegen su patrimonio ecológico regional y aportan a la consolidación del escenario de sostenibilidad regional del PGAR (%)</v>
          </cell>
          <cell r="E84" t="str">
            <v>% de esquemas asociativos municipales conformados que aportan a la protección del patrimonio natural a partir de la formulación y ejecución de planes de acción ambiental de orden regional o provincial que contienen el escenario de sostenibilidad, protegen su patrimonio ecológico regional y aportan a la consolidación del escenario de sostenibilidad regional del PGAR</v>
          </cell>
          <cell r="F84" t="str">
            <v>Porcentaje</v>
          </cell>
          <cell r="G84">
            <v>0</v>
          </cell>
          <cell r="H84">
            <v>0.5</v>
          </cell>
          <cell r="I84">
            <v>0.75</v>
          </cell>
          <cell r="J84">
            <v>1</v>
          </cell>
          <cell r="K84">
            <v>0</v>
          </cell>
          <cell r="L84">
            <v>0.5</v>
          </cell>
          <cell r="M84">
            <v>0.75</v>
          </cell>
          <cell r="N84">
            <v>0.75</v>
          </cell>
          <cell r="O84">
            <v>0</v>
          </cell>
          <cell r="P84">
            <v>0</v>
          </cell>
          <cell r="Q84">
            <v>0</v>
          </cell>
          <cell r="R84">
            <v>0</v>
          </cell>
          <cell r="S84">
            <v>1</v>
          </cell>
          <cell r="T84">
            <v>1</v>
          </cell>
          <cell r="U84">
            <v>0.75</v>
          </cell>
          <cell r="V84" t="str">
            <v>Sin meta programada para la vigencia 2020.</v>
          </cell>
          <cell r="W84" t="str">
            <v xml:space="preserve">Definición línea base: Para el desarrollo de esta subactividad se trabajará con los esquemas asociativos Área Metropolitana y con las provincias definidas para la Jurisdicción de Corantioquia: 1. Provincia Cartama (Caramanta, Fredonia, Jericó, La Pintada, Montebello, Pueblo Rico, Santa Bárbara, Támesis, Tarso, Valparaíso y Venecia). Ordenanza No. 054 de 2016. 2. Provincia San Juan (Andes, Betania, Ciudad Bolívar, Hispania, Jardín y Salgar). Ordenanza 05 de 2018. 3. Provincia penderisco - Sinifaná (Anzá, Caicedo, Amagá, Angelópolis, Betulia Concorida, Titiribí y Urrao). Ordenanza 04 de 2018. 4. Provincia Minero -agroecológica (Vegachí, Yalí, Yolombó, Remedios y Segovia). Ordenanza 30 de 2019. 
Priorización año 2021: Mediante reuniones realizadas conjuntamente, y con la información aportada por la Gobernación de Antioquia, se realizó un análisis del estado actual de cada una de las provincias y los municipios que la conforman y se priorizó la Provincia Cartama y el esquema asociativo Área Metropolitana del Valle de Aburrá-AMVA, para la vigencia 2021. 
Gestión para la formulación de planes de acción ambiental de orden regional o provincial que contienen el escenario de sostenibilidad: Se realizó el cruce de las determinantes ambientales que le aplica a todos los esquemas asociativos. Así mismo la preparación de la información, invitaciones, E-card y otras actividades para los encuentros realizados en los meses de octubre y noviembre, a los cuales asistieron los municipios que hacen parte de los dos (2) esquemas asociativos priorizados (Provincia Cartama y Área Metropolitana del Valle de Aburrá - AMVA). Convoca Gobernación de Antioquia y CORANTIOQUIA, con el apoyo del AMVA.
</v>
          </cell>
          <cell r="X84" t="str">
            <v>*Si bien la meta para esta vigencia era trabajar con la Provincia Penderisco – Sinifaná que se conforma por los Municipios de Amagá, Angelópolis, Anzá, Betulia, Ciudad Bolívar, Concordia, Titiribí y Urrao, se trabajó con los 4 esquemas asociativos definidos para el cuatrenio Area metropolitana del Valle de Aburrá – AMVA, Cartama, Penderisco-Sinifaná y Minero -Agroecológica.
*Mediante reuniones del Comité interinstitucional gobernación de Antioquia- AMVA y CORANTIOQUIA, se tuvieron reuniones, sobre la información aportada al comité durante el apoyo realizado por la Gobernación de Antioquia en la conformación de las provincias y los avances en la elaboración de los planes provinciales; lo cual quedó reportado en las actas con radicado No. 090-ACT2203-1550 del 24 de marzo de 2022, 090-ACT2207-3934 del 29 de julio de 2022 y 090-ACT2208-4402 del 24 de agosto de 2022.
*En el mes de mayo de 2022 se realizó una reunión con la provincia Cartama con el fin de dar orientaciones para la formulación de los POT en la determinante de la zona ribereña del río Cauca, 1 km a lado y lado, a esta asistieron los municipios de Caramanta, Jericó, Támesis, Valparaíso, Tarso, La Pintada y Fedonia. 
*Se convoca a reunión con Directores de las provincias 090-COI2211-31509 del 22 de noviembre de 2022. se realizó el encuentro con los directores de provincias el día 01 de diciembre de 2022 de la cual se hace el acta con radicado No. 090- ACT2301-76 del 05 de enero de 2023.
*Se realizó una presentación sobre la consolidación de un Modelo de Ocupación Regional Sostenible y se invitó a trabajar de forma articulada con las entidades del comité interinstitucional con los esquemas asociativos, para impulsar la revisión de los POT, articular acciones para su ejecución, seguimiento y evaluación y apoyar el montaje de los POT en la plataforma COLOMBIA OT. A esta asistieron los directores de las provincias Cartama, Penderisco – Sinifaná, San Juan y Agro-mineroambiental, representados por los municipos de Caramanta, Anzá, Andes y Vegachí.</v>
          </cell>
          <cell r="Y84" t="str">
            <v>Para el cuarto trimestre de 2023, se presenta un informe de avance del 0%. En este período, a través del oficio 090-COI2309-26855 con fecha del 12 de septiembre de 2023, se extendió una invitación a los presidentes y directores de las provincias para participar en el undécimo Encuentro Virtual titulado "Acompañamiento en la carga de información de los Planes de Ordenamiento Territorial (POT) de Antioquia en la plataforma IGAC COLOMBIA OT."</v>
          </cell>
          <cell r="Z84"/>
          <cell r="AA84" t="str">
            <v>contract</v>
          </cell>
          <cell r="AB84" t="str">
            <v>No aplica</v>
          </cell>
          <cell r="AC84"/>
          <cell r="AD84"/>
          <cell r="AE84"/>
          <cell r="AF84"/>
          <cell r="AG84"/>
          <cell r="AH84"/>
          <cell r="AI84">
            <v>1</v>
          </cell>
          <cell r="AJ84">
            <v>0.75</v>
          </cell>
          <cell r="AK84">
            <v>0.75</v>
          </cell>
          <cell r="AL84"/>
          <cell r="AM84">
            <v>0</v>
          </cell>
          <cell r="AN84"/>
          <cell r="AO84">
            <v>0</v>
          </cell>
          <cell r="AP84">
            <v>0</v>
          </cell>
          <cell r="AQ84">
            <v>0</v>
          </cell>
          <cell r="AR84">
            <v>0</v>
          </cell>
          <cell r="AS84">
            <v>0</v>
          </cell>
          <cell r="AT84">
            <v>0</v>
          </cell>
          <cell r="AU84" t="str">
            <v>0%</v>
          </cell>
          <cell r="AV84">
            <v>0</v>
          </cell>
          <cell r="AW84">
            <v>0</v>
          </cell>
          <cell r="AX84">
            <v>0</v>
          </cell>
          <cell r="AY84">
            <v>0</v>
          </cell>
          <cell r="AZ84">
            <v>0</v>
          </cell>
          <cell r="BA84">
            <v>0</v>
          </cell>
          <cell r="BB84">
            <v>0</v>
          </cell>
          <cell r="BC84">
            <v>0</v>
          </cell>
          <cell r="BD84" t="str">
            <v>0%</v>
          </cell>
          <cell r="BE84">
            <v>0</v>
          </cell>
          <cell r="BF84">
            <v>0</v>
          </cell>
          <cell r="BG84">
            <v>0</v>
          </cell>
          <cell r="BH84">
            <v>0</v>
          </cell>
          <cell r="BI84">
            <v>0</v>
          </cell>
          <cell r="BJ84">
            <v>0</v>
          </cell>
          <cell r="BK84">
            <v>0</v>
          </cell>
          <cell r="BL84"/>
          <cell r="BM84"/>
          <cell r="BN84">
            <v>0</v>
          </cell>
          <cell r="BO84">
            <v>0</v>
          </cell>
          <cell r="BP84">
            <v>0</v>
          </cell>
          <cell r="BQ84">
            <v>0</v>
          </cell>
          <cell r="BR84">
            <v>0</v>
          </cell>
          <cell r="BS84">
            <v>0</v>
          </cell>
          <cell r="BT84">
            <v>0</v>
          </cell>
          <cell r="BU84">
            <v>0</v>
          </cell>
          <cell r="BV84">
            <v>0</v>
          </cell>
          <cell r="BW84"/>
          <cell r="BX84"/>
          <cell r="BY84"/>
          <cell r="BZ84" t="str">
            <v>RET 8: Promover planes de acción ambientales de esquemas asociativos para la incorporación de los asuntos y determinantes ambientales</v>
          </cell>
          <cell r="CA84"/>
        </row>
        <row r="85">
          <cell r="B85" t="str">
            <v>ACT 5.4</v>
          </cell>
          <cell r="C85" t="str">
            <v>5.4</v>
          </cell>
          <cell r="D85" t="str">
            <v>Acompañar a los municipios en la formulación de instrumentos de planificación (POT, EOT, PBOT, planes de desarrollo)</v>
          </cell>
          <cell r="E85"/>
          <cell r="F85" t="str">
            <v>Porcentaje</v>
          </cell>
          <cell r="G85">
            <v>1</v>
          </cell>
          <cell r="H85">
            <v>1</v>
          </cell>
          <cell r="I85">
            <v>1</v>
          </cell>
          <cell r="J85">
            <v>1</v>
          </cell>
          <cell r="K85">
            <v>1</v>
          </cell>
          <cell r="L85">
            <v>1</v>
          </cell>
          <cell r="M85">
            <v>1</v>
          </cell>
          <cell r="N85">
            <v>1</v>
          </cell>
          <cell r="O85">
            <v>0</v>
          </cell>
          <cell r="P85">
            <v>0</v>
          </cell>
          <cell r="Q85">
            <v>0</v>
          </cell>
          <cell r="R85">
            <v>1</v>
          </cell>
          <cell r="S85">
            <v>1</v>
          </cell>
          <cell r="T85">
            <v>1</v>
          </cell>
          <cell r="U85">
            <v>1</v>
          </cell>
          <cell r="V85"/>
          <cell r="W85"/>
          <cell r="X85"/>
          <cell r="Y85"/>
          <cell r="Z85"/>
          <cell r="AA85"/>
          <cell r="AB85"/>
          <cell r="AC85"/>
          <cell r="AD85"/>
          <cell r="AE85"/>
          <cell r="AF85"/>
          <cell r="AG85"/>
          <cell r="AH85"/>
          <cell r="AI85">
            <v>1</v>
          </cell>
          <cell r="AJ85">
            <v>1</v>
          </cell>
          <cell r="AK85">
            <v>1</v>
          </cell>
          <cell r="AL85"/>
          <cell r="AM85">
            <v>128692203</v>
          </cell>
          <cell r="AN85">
            <v>100664374</v>
          </cell>
          <cell r="AO85">
            <v>0.78221035659790517</v>
          </cell>
          <cell r="AP85">
            <v>95698264</v>
          </cell>
          <cell r="AQ85">
            <v>0.950666657898255</v>
          </cell>
          <cell r="AR85">
            <v>4966110</v>
          </cell>
          <cell r="AS85">
            <v>4966110</v>
          </cell>
          <cell r="AT85">
            <v>4966110</v>
          </cell>
          <cell r="AU85">
            <v>1</v>
          </cell>
          <cell r="AV85">
            <v>125200386</v>
          </cell>
          <cell r="AW85">
            <v>118200966</v>
          </cell>
          <cell r="AX85">
            <v>0.9440942618180107</v>
          </cell>
          <cell r="AY85">
            <v>118200966</v>
          </cell>
          <cell r="AZ85">
            <v>1</v>
          </cell>
          <cell r="BA85">
            <v>0</v>
          </cell>
          <cell r="BB85">
            <v>0</v>
          </cell>
          <cell r="BC85">
            <v>0</v>
          </cell>
          <cell r="BD85" t="str">
            <v>0%</v>
          </cell>
          <cell r="BE85">
            <v>129138212</v>
          </cell>
          <cell r="BF85">
            <v>92067891</v>
          </cell>
          <cell r="BG85">
            <v>0.7129407289609988</v>
          </cell>
          <cell r="BH85">
            <v>92067891</v>
          </cell>
          <cell r="BI85">
            <v>1</v>
          </cell>
          <cell r="BJ85">
            <v>0</v>
          </cell>
          <cell r="BK85">
            <v>0</v>
          </cell>
          <cell r="BL85"/>
          <cell r="BM85"/>
          <cell r="BN85">
            <v>417740000</v>
          </cell>
          <cell r="BO85">
            <v>417740000</v>
          </cell>
          <cell r="BP85">
            <v>1</v>
          </cell>
          <cell r="BQ85">
            <v>253944908</v>
          </cell>
          <cell r="BR85">
            <v>0.60790182410111548</v>
          </cell>
          <cell r="BS85">
            <v>0</v>
          </cell>
          <cell r="BT85">
            <v>800770801</v>
          </cell>
          <cell r="BU85">
            <v>728673231</v>
          </cell>
          <cell r="BV85">
            <v>0.909964786540712</v>
          </cell>
          <cell r="BW85"/>
          <cell r="BX85"/>
          <cell r="BY85"/>
          <cell r="BZ85" t="str">
            <v/>
          </cell>
          <cell r="CA85"/>
        </row>
        <row r="86">
          <cell r="B86" t="str">
            <v>SACT 5.4.1</v>
          </cell>
          <cell r="C86" t="str">
            <v>5.4.1</v>
          </cell>
          <cell r="D86" t="str">
            <v>Asesoramiento a los municipios en la definición de su modelo de ocupación que contenga el escenario de sostenibilidad, protejan su patrimonio ecológico municipal, integren planificación de grupos étnicos y aporten a la consolidación del escenario de sostenibilidad regional del PGAR</v>
          </cell>
          <cell r="E86" t="str">
            <v>% de municipios priorizados con modelos de ocupación que contienen el escenario de sostenibilidad, protegen su patrimonio ecológico municipal, integran planificación de grupos étnicos y aportan a la consolidación del escenario de sostenibilidad regional del PGAR (%)
Nota: Resolución 667 de 2016. % de municipios asesorados o asistidos en la incorporación del componente ambiental en los procesos de planificación y ordenamiento territorial, con énfasis en la incorporación de las determinantes ambientales para la revisión y ajuste de los POT.</v>
          </cell>
          <cell r="F86" t="str">
            <v>Porcentaje</v>
          </cell>
          <cell r="G86">
            <v>0.03</v>
          </cell>
          <cell r="H86">
            <v>0.05</v>
          </cell>
          <cell r="I86">
            <v>0.08</v>
          </cell>
          <cell r="J86">
            <v>0.1</v>
          </cell>
          <cell r="K86">
            <v>0.09</v>
          </cell>
          <cell r="L86">
            <v>0.05</v>
          </cell>
          <cell r="M86">
            <v>0.08</v>
          </cell>
          <cell r="N86">
            <v>0.1</v>
          </cell>
          <cell r="O86">
            <v>0</v>
          </cell>
          <cell r="P86">
            <v>0</v>
          </cell>
          <cell r="Q86">
            <v>0</v>
          </cell>
          <cell r="R86">
            <v>1</v>
          </cell>
          <cell r="S86">
            <v>1</v>
          </cell>
          <cell r="T86">
            <v>1</v>
          </cell>
          <cell r="U86">
            <v>1</v>
          </cell>
          <cell r="V86" t="str">
            <v>La Corporación realiza a lo largo del año asesoría y acompañamiento sobre la incorporación de las determinantes y asuntos ambientales en los Planes de Ordenamiento Territorial de 17 municipios, con 4 (cuatro) de ellos se logró la concertación de los asuntos estrictamente ambientales, los cuales fueron: Tarazá, Fredonia, Entrerríos e Hispania, para el caso de los cuatro municipios se trata de revisiones de largo plazo, es decir que contaban todavía con los POT de primera generación, en las jornadas de trabajo de acompañamiento para 5 (cinco) de los municipios se logró trabajar de forma articulada con la Gobernación de Antioquia y se pudo aportar al municipio con elementos para la incorporación del modelo de ocupación que contenga el escenario de sostenibilidad y se articule con el modelo de ocupación regional sostenible estos municipios son: Segovia, Sabanalarga, Hispania, Entrerríos y Andes.</v>
          </cell>
          <cell r="W86" t="str">
            <v xml:space="preserve">En el periodo, se realizaron siete (7) procesos de concertación de los asuntos exclusivamente ambientales, con seis (6) municipios de la jurisdicción, verificando la adecuada incorporación de las determinantes y asuntos ambientales y el escenario de sostenibilidad regional del PGAR, aunado con el trabajo realizado en el Modelo de Ocupación Regional Sostenible durante el año 2020: Titiribí, Carolina del Príncipe, Angostura, Girardota, Buriticá y Segovia.  CONCERTADOS: Titiribí, Segovia y Carolina del Príncipe
</v>
          </cell>
          <cell r="X86" t="str">
            <v>En la vigencia se han Culminado e iniciado procesos de concertación de los asuntos ambientales de los POT, de los municipios de Bello, Montebello, Caramanta, Vegachí, Yalí, La Estrella, Yarumal, Jericó, Sopetrán, Angostura, Liborina, Buriticá, Toledo y Tarso. De lo anterior, se concertaron 6 instrumentos de planificación, hubo desistimiento con 2 procesos de concertación por parte del municipio (La Estrella y Bello) y contamos con 6 instrumentos en procesos de concertación de lo asuntos ambientales, entre ellos nuevamente con el municipio de La Estrella, este último con dos procesos en la vigencia.
Se continuó con el proceso de concertación del Plan Parcial Guasimalito 2 del municipio de Bello.
*Bello: Acta de concertación 160AN–ACT2203–1109 del 02 de marzo de 2022. Respuesta a solicitud de suspensión de términos 160-COE2203-9322 del 14 de marzo de 2022. Respuesta 160AN-COI2203-6807 del 17 de marzo de 2022. Solicitud de desistimiento expreso 160-COE2205-14959 del 02 de mayo de 2022. Respuesta solicitud de desistimiento expreso 090-COI2205-13247 del 27 de mayo de 2022. Resolución No. 090-RES2206-3235 del 08 de junio de 2022. DESISTIMIENTO.
*Montebello:  Informe técnico No. 090-IT2204-4091 del 28 de abril de 2022 y  acta de concertación No. 090-ACT2205-2514 del 12 de mayo de 2022. Segunda revisión informe técnico No. 090-IT2205-5523 del 31 de mayo de 2022 y acta de concertación 090–ACT2206–3115 del 13 de junio de 2022. Resolución  090-RES2209-5555 del 26 de septiembre 2022. CONCERTADO.
*Yarumal: Se radica acta mesa temática acta No. 090-ACT2210-5268 del 07 de octubre. El municpio realzia los ajustes y se realiza la revisión de la información informe técnico No. 160TH-COE2210-37070 del 25 de octubre  y reuniones de concetación mediante acta No. 090-ACT2211-5833 del 01 de noviembre de 2022. RESOLUCIÓN DE CONCERTACIÓN No.  090-RES2212-8088 del 26 de diciembre de 2022. CONCERTADO.
*La Estrella: El municipio realiza ajustes se revisa la información se genera informe técnico - jurídico No. 090-IT2210-12068 del 18 de octubre y reunión de concertación No. 090-ACT2211-5831 del 01 de noviembre. El municipio solicita desistimiento expreso 160-COE2210-36699 del 20 octubre de 2022.
*Vegachí: El municipio hace entrega de los ajustes, se revisa y realiza informe técnico - jurídico 090-IT2210-13038 del 25 octubre y se hace reunión de concertación acta No. 090-ACT2211-5915 del 03 noviembre. se acoge el ata de concertación 090-RES2212-8229 del 28 diciembre 2022  CONCERTADO
*Caramanta: Informe técnico - jurídico de evaluación No. 090-IT2208-8651 del 17 de agosto de 2022. Acta de concertación No. 090-ACT2208-4421 del 25 de agosto de 2022. Se acoge el acta de concertación 090-RES2211-7097 del 28 de noviembre de 2022. CONCERTADO
*Yali: el municipio hace los ajustes se realiza la revisión de informaicón informe técnico -jurídico No.090-IT2211-15648 del 22 nov. 2022  y acta de concertación No. 090-ACT2212-6457 del 01 dic. 2022. Se acoge el acta de concertación 090-RES2212-8218 del 28 de diciembre de 2022. CONCERTADO.
*Jericó: Se revisa la informaicón y se hace informe técnico - jurídico 090-IT2210-13063 del 25 octubre de 2022 acta de concertación No.   090-ACT2211-6316 del 24 de noviembre 2022; se solicita por parte del municipio suspensión de términos por un mes 090-COE2210-37465 del 27 octubre. Se realiza revisión de informaicón radicada para continuar proceso de concertación informe técnico No. 090-IT2212-18242 del 14 de diciembre, Acta con radicado No. 040-ACT2212-7136 del 30 de diciembre de 2022. CONCERTADO.
*Sopetrán: Se realizó la revisión de la información informe técnico-jurídico 090-IT2211-14725 del 15 de noviembre de 2022. El municipio solicita desistimiento del proceso y la corporación da respueta mediante oficio No. 090-COI2212-35271 del 16 diciembre de 2022. Se acepta un desistimiento 090-RES2212-8227 del 28 de diciembre de 2022. DESISTIMIENTO EXPRESO.
*Angostura: Se genera informe técnico No.  090-IT2212-16826 del 05 de diciembre de 2022, acta de reunion de concertaición No. 090-ACT2212-7036 del 26 de diciembre de 2022. EN PROCESO.
*Liborina: El municipio radica la información completa 160HX-COE2212-45854 del 27 diciembre de 2022. INICIA PROCESO.
*Toledo: El municipio ingresa documentos y solicita concertación y se requiere información 090-COI2212-33468 del  06 dic. 2022.  En espera de  entrega información completa por parte del municipio.
*La Estrella: Se revisa la información informe técnico - jurídico No. 090-IT2212-19908 del 26 de diciembre de 2022. Acta de concertación No.   090-ACT2212-7114  del 29 diciembre de 2022. EN PROCESO
*Tarso: El municipio radica complemento de informaicón se da respuesta iniciando el proceso e invitando reunión de concertación con oficio No. 090-COI2212-36285 del 21 de diciembre de 2022. INICIA PROCESO.
*Buriticá: El municipio ingresa documentos y se inicia el proceso 160-COE2212-42217 del 05 de diciembre de 2022 y se invita a reunión de concertación con oficio No. 090-COI2212-36811 del 22 de diciembre de 2022. INICIA PROCESO</v>
          </cell>
          <cell r="Y86" t="str">
            <v>En el cuarto trimestre del 2023, el indicador supera el 100%. Y en el año 2023 se realizaron procesos de concertación con 20 entes territoriales, los cuales son: Andes, Anzá, Armenia, Briceño, Caldas, Campamento, Copacabana, Donmatías, Girardota, Gómez Plata, Itagüí, La Pintada, Liborina, Olaya, Puerto Nare, Santa Fé de Antioquia, Santa Rosa de Osos, Támesis, Valparaíso, Venecia.
Se aclara que, los municipios que se reportaron en el 2022 continuaron procesos en el 2023 y por lo tanto, solo se reportaron en el año que iniciaron, es decir 2022. Estos municipios fueron 5 y son: Angostura, Buriticá, La Estrella, Tarso y Toledo.</v>
          </cell>
          <cell r="Z86"/>
          <cell r="AA86" t="str">
            <v>contract</v>
          </cell>
          <cell r="AB86" t="str">
            <v>No aplica</v>
          </cell>
          <cell r="AC86"/>
          <cell r="AD86"/>
          <cell r="AE86"/>
          <cell r="AF86"/>
          <cell r="AG86"/>
          <cell r="AH86"/>
          <cell r="AI86">
            <v>0.1</v>
          </cell>
          <cell r="AJ86">
            <v>0.1</v>
          </cell>
          <cell r="AK86">
            <v>1</v>
          </cell>
          <cell r="AL86"/>
          <cell r="AM86">
            <v>128692203</v>
          </cell>
          <cell r="AN86">
            <v>100664374</v>
          </cell>
          <cell r="AO86">
            <v>0.78221035659790517</v>
          </cell>
          <cell r="AP86">
            <v>95698264</v>
          </cell>
          <cell r="AQ86">
            <v>0.950666657898255</v>
          </cell>
          <cell r="AR86">
            <v>4966110</v>
          </cell>
          <cell r="AS86">
            <v>4966110</v>
          </cell>
          <cell r="AT86">
            <v>4966110</v>
          </cell>
          <cell r="AU86">
            <v>1</v>
          </cell>
          <cell r="AV86">
            <v>125200386</v>
          </cell>
          <cell r="AW86">
            <v>118200966</v>
          </cell>
          <cell r="AX86">
            <v>0.9440942618180107</v>
          </cell>
          <cell r="AY86">
            <v>118200966</v>
          </cell>
          <cell r="AZ86">
            <v>1</v>
          </cell>
          <cell r="BA86">
            <v>0</v>
          </cell>
          <cell r="BB86">
            <v>0</v>
          </cell>
          <cell r="BC86">
            <v>0</v>
          </cell>
          <cell r="BD86" t="str">
            <v>0%</v>
          </cell>
          <cell r="BE86">
            <v>129138212</v>
          </cell>
          <cell r="BF86">
            <v>92067891</v>
          </cell>
          <cell r="BG86">
            <v>0.7129407289609988</v>
          </cell>
          <cell r="BH86">
            <v>92067891</v>
          </cell>
          <cell r="BI86">
            <v>1</v>
          </cell>
          <cell r="BJ86">
            <v>0</v>
          </cell>
          <cell r="BK86">
            <v>0</v>
          </cell>
          <cell r="BL86"/>
          <cell r="BM86"/>
          <cell r="BN86">
            <v>417740000</v>
          </cell>
          <cell r="BO86">
            <v>417740000</v>
          </cell>
          <cell r="BP86">
            <v>1</v>
          </cell>
          <cell r="BQ86">
            <v>253944908</v>
          </cell>
          <cell r="BR86">
            <v>0.60790182410111548</v>
          </cell>
          <cell r="BS86">
            <v>0</v>
          </cell>
          <cell r="BT86">
            <v>800770801</v>
          </cell>
          <cell r="BU86">
            <v>728673231</v>
          </cell>
          <cell r="BV86">
            <v>0.909964786540712</v>
          </cell>
          <cell r="BW86"/>
          <cell r="BX86"/>
          <cell r="BY86" t="str">
            <v xml:space="preserve"> % de municipios asesorados o asistidos en la incorporación del componente ambiental en los procesos de planificación y ordenamiento territorial, con énfasis en la incorporación de las determinantes ambientales para la revisión y ajuste de los POT.</v>
          </cell>
          <cell r="BZ86" t="str">
            <v>RET 7: Desarrollar modelos municipales de ocupación sostenible e integración con planes étnicos</v>
          </cell>
          <cell r="CA86"/>
        </row>
        <row r="87">
          <cell r="B87" t="str">
            <v>SACT 5.4.2</v>
          </cell>
          <cell r="C87" t="str">
            <v>5.4.2</v>
          </cell>
          <cell r="D87" t="str">
            <v xml:space="preserve">Asesoramiento en la incorporación de los planes de desarrollo de decisiones de planeación territorial de los municipios fundamentados en los POT actualizados y en las determinantes ambientales adoptadas a la fecha (%) </v>
          </cell>
          <cell r="E87" t="str">
            <v>% de planes de desarrollo que incorporan decisiones de planeación territorial de los municipios fundamentados en los POT actualizados y en las determinantes ambientales adoptadas a la fecha</v>
          </cell>
          <cell r="F87" t="str">
            <v>Porcentaje</v>
          </cell>
          <cell r="G87">
            <v>1</v>
          </cell>
          <cell r="H87">
            <v>0</v>
          </cell>
          <cell r="I87">
            <v>0</v>
          </cell>
          <cell r="J87">
            <v>0</v>
          </cell>
          <cell r="K87">
            <v>1</v>
          </cell>
          <cell r="L87">
            <v>0</v>
          </cell>
          <cell r="M87">
            <v>0</v>
          </cell>
          <cell r="N87">
            <v>0</v>
          </cell>
          <cell r="O87">
            <v>0</v>
          </cell>
          <cell r="P87">
            <v>0</v>
          </cell>
          <cell r="Q87">
            <v>0</v>
          </cell>
          <cell r="R87">
            <v>1</v>
          </cell>
          <cell r="S87">
            <v>0</v>
          </cell>
          <cell r="T87">
            <v>0</v>
          </cell>
          <cell r="U87">
            <v>0</v>
          </cell>
          <cell r="V87" t="str">
            <v>La Corporación adelanto el 16 de enero de la presente vigencia una capacitación a los alcaldes municipales elegidos para el periodo 2020-2023 y a sus equipos de trabajo con el fin de orientar aquellos elementos que desde el componente ambiental deben de ser priorizados en sus Planes de Desarrollo Municipal  y que la planificación  territorial se fundamentará en unos Planes de Ordenamiento Territorial actualizados a partir de la incorporación de las determinantes ambientales que a cada municipio aplique (180 personas aproximadamente).
De igual manera, con la intención de construir escenarios de sostenibilidad para el territorio de los 80 municipios que conforman la jurisdicción de CORANTIOQUIA, se puso a disposición de los mandatarios elegidos para el periodo 2020-2023 y la comunidad en general, el documento denominado “Referentes ambientales para los mandatarios elegidos (periodo 2020-2023) y la comunidad en general de la jurisdicción de CORANTIOQUIA”. 
En el mes febrero se reforzaron estas orientaciones con dos sesiones de trabajo realizadas con los Secretarios o Jefes de Planeación de los municipios de la jurisdicción.
De igual manera y acorde al numeral 3 del Artículo 2.2.8.6.1.2. del Decreto 1076 de 2015, a Corantioquia le corresponde revisar técnicamente y constatar la armonización de la gestión ambiental de los Planes de Desarrollo Municipal con los demás planes de la región. Los 80 municipios de la jurisdicción enviaron a la Corporación sus proyectos de Planes de Desarrollo y se emitieron estos conceptos de armonización de estos instrumentos</v>
          </cell>
          <cell r="W87" t="str">
            <v>Sin meta programa para la vigencia.</v>
          </cell>
          <cell r="X87" t="str">
            <v>Sin meta programa para la vigencia.</v>
          </cell>
          <cell r="Y87" t="str">
            <v/>
          </cell>
          <cell r="Z87"/>
          <cell r="AA87" t="str">
            <v>contract</v>
          </cell>
          <cell r="AB87" t="str">
            <v>No aplica</v>
          </cell>
          <cell r="AC87"/>
          <cell r="AD87"/>
          <cell r="AE87"/>
          <cell r="AF87"/>
          <cell r="AG87"/>
          <cell r="AH87"/>
          <cell r="AI87">
            <v>1</v>
          </cell>
          <cell r="AJ87">
            <v>1</v>
          </cell>
          <cell r="AK87">
            <v>1</v>
          </cell>
          <cell r="AL87"/>
          <cell r="AM87">
            <v>0</v>
          </cell>
          <cell r="AN87"/>
          <cell r="AO87">
            <v>0</v>
          </cell>
          <cell r="AP87">
            <v>0</v>
          </cell>
          <cell r="AQ87">
            <v>0</v>
          </cell>
          <cell r="AR87">
            <v>0</v>
          </cell>
          <cell r="AS87">
            <v>0</v>
          </cell>
          <cell r="AT87">
            <v>0</v>
          </cell>
          <cell r="AU87" t="str">
            <v>0%</v>
          </cell>
          <cell r="AV87">
            <v>0</v>
          </cell>
          <cell r="AW87">
            <v>0</v>
          </cell>
          <cell r="AX87">
            <v>0</v>
          </cell>
          <cell r="AY87">
            <v>0</v>
          </cell>
          <cell r="AZ87">
            <v>0</v>
          </cell>
          <cell r="BA87">
            <v>0</v>
          </cell>
          <cell r="BB87">
            <v>0</v>
          </cell>
          <cell r="BC87">
            <v>0</v>
          </cell>
          <cell r="BD87" t="str">
            <v>0%</v>
          </cell>
          <cell r="BE87">
            <v>0</v>
          </cell>
          <cell r="BF87">
            <v>0</v>
          </cell>
          <cell r="BG87">
            <v>0</v>
          </cell>
          <cell r="BH87">
            <v>0</v>
          </cell>
          <cell r="BI87">
            <v>0</v>
          </cell>
          <cell r="BJ87">
            <v>0</v>
          </cell>
          <cell r="BK87">
            <v>0</v>
          </cell>
          <cell r="BL87"/>
          <cell r="BM87"/>
          <cell r="BN87">
            <v>0</v>
          </cell>
          <cell r="BO87">
            <v>0</v>
          </cell>
          <cell r="BP87">
            <v>0</v>
          </cell>
          <cell r="BQ87">
            <v>0</v>
          </cell>
          <cell r="BR87">
            <v>0</v>
          </cell>
          <cell r="BS87">
            <v>0</v>
          </cell>
          <cell r="BT87">
            <v>0</v>
          </cell>
          <cell r="BU87">
            <v>0</v>
          </cell>
          <cell r="BV87">
            <v>0</v>
          </cell>
          <cell r="BW87"/>
          <cell r="BX87"/>
          <cell r="BY87"/>
          <cell r="BZ87" t="str">
            <v>RET 7: Desarrollar modelos municipales de ocupación sostenible e integración con planes étnicos</v>
          </cell>
          <cell r="CA87"/>
        </row>
        <row r="88">
          <cell r="B88" t="str">
            <v>ACT 5.5</v>
          </cell>
          <cell r="C88" t="str">
            <v>5.5</v>
          </cell>
          <cell r="D88" t="str">
            <v>Realizar seguimiento y monitoreo a los instrumentos de planificación territorial concertados en el cuatrienio</v>
          </cell>
          <cell r="E88"/>
          <cell r="F88" t="str">
            <v>Porcentaje</v>
          </cell>
          <cell r="G88">
            <v>0</v>
          </cell>
          <cell r="H88">
            <v>1</v>
          </cell>
          <cell r="I88">
            <v>1</v>
          </cell>
          <cell r="J88">
            <v>1</v>
          </cell>
          <cell r="K88">
            <v>0</v>
          </cell>
          <cell r="L88">
            <v>1</v>
          </cell>
          <cell r="M88">
            <v>1</v>
          </cell>
          <cell r="N88">
            <v>1</v>
          </cell>
          <cell r="O88">
            <v>0</v>
          </cell>
          <cell r="P88">
            <v>0</v>
          </cell>
          <cell r="Q88">
            <v>0</v>
          </cell>
          <cell r="R88">
            <v>0</v>
          </cell>
          <cell r="S88">
            <v>1</v>
          </cell>
          <cell r="T88">
            <v>1</v>
          </cell>
          <cell r="U88">
            <v>1</v>
          </cell>
          <cell r="V88"/>
          <cell r="W88"/>
          <cell r="X88"/>
          <cell r="Y88"/>
          <cell r="Z88"/>
          <cell r="AA88"/>
          <cell r="AB88"/>
          <cell r="AC88"/>
          <cell r="AD88"/>
          <cell r="AE88"/>
          <cell r="AF88"/>
          <cell r="AG88"/>
          <cell r="AH88"/>
          <cell r="AI88">
            <v>1</v>
          </cell>
          <cell r="AJ88">
            <v>0.75</v>
          </cell>
          <cell r="AK88">
            <v>1</v>
          </cell>
          <cell r="AL88"/>
          <cell r="AM88">
            <v>154920232</v>
          </cell>
          <cell r="AN88">
            <v>149497023</v>
          </cell>
          <cell r="AO88">
            <v>0.96499353938483645</v>
          </cell>
          <cell r="AP88">
            <v>149497023</v>
          </cell>
          <cell r="AQ88">
            <v>1</v>
          </cell>
          <cell r="AR88">
            <v>0</v>
          </cell>
          <cell r="AS88">
            <v>0</v>
          </cell>
          <cell r="AT88">
            <v>0</v>
          </cell>
          <cell r="AU88" t="str">
            <v>0%</v>
          </cell>
          <cell r="AV88">
            <v>150850398</v>
          </cell>
          <cell r="AW88">
            <v>128944955</v>
          </cell>
          <cell r="AX88">
            <v>0.85478697245465673</v>
          </cell>
          <cell r="AY88">
            <v>128944955</v>
          </cell>
          <cell r="AZ88">
            <v>1</v>
          </cell>
          <cell r="BA88">
            <v>0</v>
          </cell>
          <cell r="BB88">
            <v>0</v>
          </cell>
          <cell r="BC88">
            <v>0</v>
          </cell>
          <cell r="BD88" t="str">
            <v>0%</v>
          </cell>
          <cell r="BE88">
            <v>159414818</v>
          </cell>
          <cell r="BF88">
            <v>137793647</v>
          </cell>
          <cell r="BG88">
            <v>0.86437163576600518</v>
          </cell>
          <cell r="BH88">
            <v>137793647</v>
          </cell>
          <cell r="BI88">
            <v>1</v>
          </cell>
          <cell r="BJ88">
            <v>0</v>
          </cell>
          <cell r="BK88">
            <v>0</v>
          </cell>
          <cell r="BL88"/>
          <cell r="BM88"/>
          <cell r="BN88">
            <v>0</v>
          </cell>
          <cell r="BO88">
            <v>0</v>
          </cell>
          <cell r="BP88">
            <v>0</v>
          </cell>
          <cell r="BQ88">
            <v>0</v>
          </cell>
          <cell r="BR88">
            <v>0</v>
          </cell>
          <cell r="BS88">
            <v>0</v>
          </cell>
          <cell r="BT88">
            <v>465185448</v>
          </cell>
          <cell r="BU88">
            <v>416235625</v>
          </cell>
          <cell r="BV88">
            <v>0.89477352911521002</v>
          </cell>
          <cell r="BW88"/>
          <cell r="BX88"/>
          <cell r="BY88"/>
          <cell r="BZ88" t="str">
            <v/>
          </cell>
          <cell r="CA88"/>
        </row>
        <row r="89">
          <cell r="B89" t="str">
            <v>SACT 5.5.1</v>
          </cell>
          <cell r="C89" t="str">
            <v>5.5.1</v>
          </cell>
          <cell r="D89" t="str">
            <v>Definición e implementación de metodología para el seguimiento y monitoreo a los instrumentos de planificación concertados en el cuatrienio</v>
          </cell>
          <cell r="E89" t="str">
            <v>% de municipios con seguimiento y monitoreo a los instrumentos de planificación concertados en el cuatrienio</v>
          </cell>
          <cell r="F89" t="str">
            <v>Porcentaje</v>
          </cell>
          <cell r="G89">
            <v>0</v>
          </cell>
          <cell r="H89">
            <v>0.03</v>
          </cell>
          <cell r="I89">
            <v>0.05</v>
          </cell>
          <cell r="J89">
            <v>0.08</v>
          </cell>
          <cell r="K89">
            <v>0</v>
          </cell>
          <cell r="L89">
            <v>0.03</v>
          </cell>
          <cell r="M89">
            <v>0.05</v>
          </cell>
          <cell r="N89">
            <v>0.08</v>
          </cell>
          <cell r="O89">
            <v>0</v>
          </cell>
          <cell r="P89">
            <v>0</v>
          </cell>
          <cell r="Q89">
            <v>0</v>
          </cell>
          <cell r="R89">
            <v>0</v>
          </cell>
          <cell r="S89">
            <v>1</v>
          </cell>
          <cell r="T89">
            <v>1</v>
          </cell>
          <cell r="U89">
            <v>1</v>
          </cell>
          <cell r="V89" t="str">
            <v>Sin meta programada para la vigencia 2020.</v>
          </cell>
          <cell r="W89" t="str">
            <v xml:space="preserve">Con el fin de realizar seguimiento y monitoreo a los POT concertados con la Corporación se realizó la verificación a los POT de seis (6) municipios que finalizaron la etapa de adopción de los POT (Guadalupe, Cisneros, San Jerónimo, Hispania, Yolombó y Entrerrios), el municipio hace la entrega de la información adoptada. Actualmente, se avanzó en el mes de diciembre en la verificación de Titiribí, que aportaron la información en el mes de septiembre de 2021.  
Se elaboró un protocolo con el paso a paso de las tareas a desarrollar y a partir de la entrega del POT adoptado por parte del municipio, para la verificación con relación a lo concertado.
</v>
          </cell>
          <cell r="X89" t="str">
            <v>Se envía oficio a los municipios de Segovia, Tarazá y Yondó, para que nos informen sobre los procesos de adopción de los POT concertados en años anteriores, radicados No. 160ZF–COI2203–5318 del 07 de febrero de 2022; 090–COI2203–7666 del 25 de marzo de 2022 y 090–COI2203–7699 del 25 de marzo de 2022, respectivamente.
Se realizó capacitación conjunta con la Gobernación de Antioquia al Concejo Municipal del municipio de Carolina del príncipe sobre temas de Ordenamiento Territorial, determinantes ambientales y proceso de concertación 2021, para la adopción ya que el instrumento de EOT se encuentra en el concejo.
Se realiza la verificación de los instumentos adoptados de los municipos de Titiribí y Carolina del Príncipe:
*Titiribí:  Se culmina en el mes de enero con la verificación de lo concertado con el Acuerdo de adopción del EOT. Informe técnico 160AS-IT2201-66 del 06 de enero de 2022. Oficio remite: 160AS-COI2201-300 del 06 de enero de 2022.
*Carolina del Príncipe: Se realiza verificación de los concertado en el Acuerdo 02 del 27 de mayo de 2022 de adopción del EOT 160TH-COE2210-35398 del 10 de octubre y 090-COE2211-39115 del 09 de noviembre. Informe técnico No. 090-IT2212-20447 del  29 de diciembre de 2022 Y OFICIO 090-COI2212-39193 del 30 de diciembre de 2022.
Se abordaron veintiún (21) municipios priorizados, para conocer el avance en la ejecución del POT, frente a lo concertado en los proyectos del componente ambiental y realizar el seguimiento a su avance.  El desarrollo de la actividad comprendía la consecución y revisión de los Planes de Ordenamiento Territorial vigentes y el apoyo a los entes territoriales para su disposición en la plataforma COLOMBIA OT del IGAC. 
Los municipios fueron los siguientes: Támesis, Amagá, Jardín, Andes, Hispania, La Pintada, Fredonia, Caracolí, Maceo, Cisneros, San Pedro de Los Milagros, Belmira, Armenia, Heliconia, Santafé de Antioquia, Sopetrán, San Jerónimo, Ituango, Valdivia, Tarazá y Briceño.</v>
          </cell>
          <cell r="Y89" t="str">
            <v xml:space="preserve">El indicador de porcentajes de municipios con seguimiento y monitoreo a los instrumentos de planificación concertados en el cuatrienio (Actividad 5.5.1.) no ha tenido avances, dada la demanda de los procesos de concertación de Planes de Ordenamiento Territorial (POT).
</v>
          </cell>
          <cell r="Z89"/>
          <cell r="AA89" t="str">
            <v>contract</v>
          </cell>
          <cell r="AB89" t="str">
            <v>No aplica</v>
          </cell>
          <cell r="AC89"/>
          <cell r="AD89"/>
          <cell r="AE89"/>
          <cell r="AF89"/>
          <cell r="AG89"/>
          <cell r="AH89"/>
          <cell r="AI89">
            <v>0.08</v>
          </cell>
          <cell r="AJ89">
            <v>0.08</v>
          </cell>
          <cell r="AK89">
            <v>1</v>
          </cell>
          <cell r="AL89"/>
          <cell r="AM89">
            <v>154920232</v>
          </cell>
          <cell r="AN89">
            <v>149497023</v>
          </cell>
          <cell r="AO89">
            <v>0.96499353938483645</v>
          </cell>
          <cell r="AP89">
            <v>149497023</v>
          </cell>
          <cell r="AQ89">
            <v>1</v>
          </cell>
          <cell r="AR89">
            <v>0</v>
          </cell>
          <cell r="AS89">
            <v>0</v>
          </cell>
          <cell r="AT89">
            <v>0</v>
          </cell>
          <cell r="AU89" t="str">
            <v>0%</v>
          </cell>
          <cell r="AV89">
            <v>150850398</v>
          </cell>
          <cell r="AW89">
            <v>128944955</v>
          </cell>
          <cell r="AX89">
            <v>0.85478697245465673</v>
          </cell>
          <cell r="AY89">
            <v>128944955</v>
          </cell>
          <cell r="AZ89">
            <v>1</v>
          </cell>
          <cell r="BA89">
            <v>0</v>
          </cell>
          <cell r="BB89">
            <v>0</v>
          </cell>
          <cell r="BC89">
            <v>0</v>
          </cell>
          <cell r="BD89" t="str">
            <v>0%</v>
          </cell>
          <cell r="BE89">
            <v>159414818</v>
          </cell>
          <cell r="BF89">
            <v>137793647</v>
          </cell>
          <cell r="BG89">
            <v>0.86437163576600518</v>
          </cell>
          <cell r="BH89">
            <v>137793647</v>
          </cell>
          <cell r="BI89">
            <v>1</v>
          </cell>
          <cell r="BJ89">
            <v>0</v>
          </cell>
          <cell r="BK89">
            <v>0</v>
          </cell>
          <cell r="BL89"/>
          <cell r="BM89"/>
          <cell r="BN89">
            <v>0</v>
          </cell>
          <cell r="BO89">
            <v>0</v>
          </cell>
          <cell r="BP89">
            <v>0</v>
          </cell>
          <cell r="BQ89">
            <v>0</v>
          </cell>
          <cell r="BR89">
            <v>0</v>
          </cell>
          <cell r="BS89">
            <v>0</v>
          </cell>
          <cell r="BT89">
            <v>465185448</v>
          </cell>
          <cell r="BU89">
            <v>416235625</v>
          </cell>
          <cell r="BV89">
            <v>0.89477352911521002</v>
          </cell>
          <cell r="BW89"/>
          <cell r="BX89"/>
          <cell r="BY89"/>
          <cell r="BZ89" t="str">
            <v/>
          </cell>
          <cell r="CA89"/>
        </row>
        <row r="90">
          <cell r="B90" t="str">
            <v>ACT 5.6</v>
          </cell>
          <cell r="C90" t="str">
            <v>5.6</v>
          </cell>
          <cell r="D90" t="str">
            <v>Construir e implementar portafolio institucional de acciones a ejecutar en el marco del plan de acción</v>
          </cell>
          <cell r="E90"/>
          <cell r="F90" t="str">
            <v>Porcentaje</v>
          </cell>
          <cell r="G90">
            <v>1</v>
          </cell>
          <cell r="H90">
            <v>1</v>
          </cell>
          <cell r="I90">
            <v>1</v>
          </cell>
          <cell r="J90">
            <v>1</v>
          </cell>
          <cell r="K90">
            <v>1</v>
          </cell>
          <cell r="L90">
            <v>1</v>
          </cell>
          <cell r="M90">
            <v>0.99797696856520379</v>
          </cell>
          <cell r="N90">
            <v>1</v>
          </cell>
          <cell r="O90">
            <v>0</v>
          </cell>
          <cell r="P90">
            <v>0</v>
          </cell>
          <cell r="Q90">
            <v>0</v>
          </cell>
          <cell r="R90">
            <v>1</v>
          </cell>
          <cell r="S90">
            <v>1</v>
          </cell>
          <cell r="T90">
            <v>0.99797696856520379</v>
          </cell>
          <cell r="U90">
            <v>1</v>
          </cell>
          <cell r="V90"/>
          <cell r="W90"/>
          <cell r="X90"/>
          <cell r="Y90"/>
          <cell r="Z90"/>
          <cell r="AA90"/>
          <cell r="AB90"/>
          <cell r="AC90"/>
          <cell r="AD90"/>
          <cell r="AE90"/>
          <cell r="AF90"/>
          <cell r="AG90"/>
          <cell r="AH90"/>
          <cell r="AI90">
            <v>1</v>
          </cell>
          <cell r="AJ90">
            <v>0.99949424214130089</v>
          </cell>
          <cell r="AK90">
            <v>1</v>
          </cell>
          <cell r="AL90"/>
          <cell r="AM90">
            <v>697726191</v>
          </cell>
          <cell r="AN90">
            <v>554905082</v>
          </cell>
          <cell r="AO90">
            <v>0.79530493359392895</v>
          </cell>
          <cell r="AP90">
            <v>516047628</v>
          </cell>
          <cell r="AQ90">
            <v>0.92997459338460342</v>
          </cell>
          <cell r="AR90">
            <v>38857454.329999998</v>
          </cell>
          <cell r="AS90">
            <v>38655585.329999998</v>
          </cell>
          <cell r="AT90">
            <v>27981725.689999998</v>
          </cell>
          <cell r="AU90">
            <v>0.72387277158325203</v>
          </cell>
          <cell r="AV90">
            <v>743064187</v>
          </cell>
          <cell r="AW90">
            <v>566485360</v>
          </cell>
          <cell r="AX90">
            <v>0.76236396520076133</v>
          </cell>
          <cell r="AY90">
            <v>448096760</v>
          </cell>
          <cell r="AZ90">
            <v>0.79101207487515657</v>
          </cell>
          <cell r="BA90">
            <v>118388600</v>
          </cell>
          <cell r="BB90">
            <v>118388600</v>
          </cell>
          <cell r="BC90">
            <v>116402000</v>
          </cell>
          <cell r="BD90">
            <v>0.98321966810993622</v>
          </cell>
          <cell r="BE90">
            <v>843742672</v>
          </cell>
          <cell r="BF90">
            <v>686455440</v>
          </cell>
          <cell r="BG90">
            <v>0.8135838837839412</v>
          </cell>
          <cell r="BH90">
            <v>632401230</v>
          </cell>
          <cell r="BI90">
            <v>0.92125605414387857</v>
          </cell>
          <cell r="BJ90">
            <v>54054210</v>
          </cell>
          <cell r="BK90">
            <v>54054210</v>
          </cell>
          <cell r="BL90"/>
          <cell r="BM90"/>
          <cell r="BN90">
            <v>1018897256</v>
          </cell>
          <cell r="BO90">
            <v>779046353</v>
          </cell>
          <cell r="BP90">
            <v>0.76459755722416034</v>
          </cell>
          <cell r="BQ90">
            <v>732506145</v>
          </cell>
          <cell r="BR90">
            <v>0.94026002712061985</v>
          </cell>
          <cell r="BS90">
            <v>23401895</v>
          </cell>
          <cell r="BT90">
            <v>3303430306</v>
          </cell>
          <cell r="BU90">
            <v>2586892235</v>
          </cell>
          <cell r="BV90">
            <v>0.78309272343401448</v>
          </cell>
          <cell r="BW90"/>
          <cell r="BX90"/>
          <cell r="BY90"/>
          <cell r="BZ90" t="str">
            <v/>
          </cell>
          <cell r="CA90"/>
        </row>
        <row r="91">
          <cell r="B91" t="str">
            <v>SACT 5.6.1</v>
          </cell>
          <cell r="C91" t="str">
            <v>5.6.1</v>
          </cell>
          <cell r="D91" t="str">
            <v>Armonización de los componentes programáticos de instrumentos de planificación</v>
          </cell>
          <cell r="E91" t="str">
            <v>Componentes programáticos de instrumentos de planificación armonizados (%).
Nota: aplica para los instrumentos de planificación de Corantioquia, los cuales pueden ser propios o compartidos (comisiones conjuntas).</v>
          </cell>
          <cell r="F91" t="str">
            <v>Porcentaje</v>
          </cell>
          <cell r="G91">
            <v>0.125</v>
          </cell>
          <cell r="H91">
            <v>0.38</v>
          </cell>
          <cell r="I91">
            <v>0.63</v>
          </cell>
          <cell r="J91">
            <v>1</v>
          </cell>
          <cell r="K91">
            <v>0.14000000000000001</v>
          </cell>
          <cell r="L91">
            <v>0.38</v>
          </cell>
          <cell r="M91">
            <v>0.62745098039215685</v>
          </cell>
          <cell r="N91">
            <v>1</v>
          </cell>
          <cell r="O91">
            <v>0</v>
          </cell>
          <cell r="P91">
            <v>0</v>
          </cell>
          <cell r="Q91">
            <v>0</v>
          </cell>
          <cell r="R91">
            <v>1</v>
          </cell>
          <cell r="S91">
            <v>1</v>
          </cell>
          <cell r="T91">
            <v>0.9959539371304077</v>
          </cell>
          <cell r="U91">
            <v>1</v>
          </cell>
          <cell r="V91" t="str">
            <v>Los instrumentos que han sido armonizados para sacar este porcentaje, corresponden a 4 PORH (Ité, Anorí, Taraza y San Andres) y 3 PMAP (Bajo Cauca, Magdalena medio, PMAA Occidente) los cuales han sido articulados con el Plan de acción y PGAR de la Corporación.</v>
          </cell>
          <cell r="W91" t="str">
            <v xml:space="preserve">El año pasado fueron armonizados 4 PORH (Ité, Anorí, Taraza y San Andrés) y 3 PMAP (Bajo Cauca, Magdalena medio, PMAA Occidente) los cuales han sido articulados con el Plan de acción y PGAR de la Corporación. En el primer semestre de este año, se avanzó en la armonización de 7 instrumentos de planificación: PMAA aburra, PMAP DRMI Cacica Noria, PMAP DRMI Cuchilla Cerro Plateado Alto de San José, PMAP DRMI Cuchilla Jardín Támesis, PMAP DRMI Nubes Trocha Capota, PMAP DRMI Divisoria Valle de Aburrá - Río Cauca y PMAP DRMI Ríos Barroso y San Juan, avanzado así en un 74% de la meta de este año. Durante el tercer trimestre se realizó la articulación de 3 POMCA (ABURRÁ, AMAGÁ y ARMA) para un porcentaje de cumplimiento del 89% de la meta de este año.  </v>
          </cell>
          <cell r="X91" t="str">
            <v xml:space="preserve">La meta para 2022 corresponde al 63% de los componentes programáticos de los instrumentos de planificación armonizados, este porcentaje corresponde a 32 instrumentos de planificación, que, al ser un indicador acumulativo, tiene en cuenta el avance en las vigencias pasadas. En el año 2020 fueron armonizados 4 PORH y 3 PMAP de la Corporación, para el 2021 se armonizaron 6 PMAP, 1 PMAA y 5 POMCA, para un acumulado de 19 instrumentos armonizados. 
El proceso de armonizar los componentes programáticos de los instrumentos de planificación que se ha realizado en este 2022, se ha desarrollado mediante la identificación programática de instrumentos de planificación, y el análisis de la relación de cada uno de sus componentes con el PGAR y el Plan de acción, buscando los puntos de encuentro desde los proyectos de cada instrumento de planificación con las líneas, componentes, retos y su indicador del PGAR y el Programa, proyecto, subactividad y su indicador desde el Plan de acción
En el primer trimestre se avanzó en la articulación del plan de acción y el PGAR, con 3 instrumentos de planificación, los POMCA de AURRA, Nare y Negro. 
Para el segundo trimestre, se avanzó en la articulación del PA y PGAR con el POMCA de Samaná Norte, San Jorge y el PORH de Aburra.
Para el tercer trimestre se avanzó en la articulación del PGAR y el Plan de acción con el Plan de manejo ambiental de las áreas protegidas de DRMI Sistema de Páramos y Bosques Altoandinos del Noroccidente Medio, PMAP PNN Paramillo y el PNR Corredor de Las Alegrías. 
Para el cuarto trimestre se avanzó en la articulación del PGAR y el Plan de acción con el PMAP RFPR Alto de San Miguel, PMAP RFPR Cerro Bravo, PMAP RFPR Farallones del Citará, y PMAP DRMI Cañón del Río Alicante.
</v>
          </cell>
          <cell r="Y91" t="str">
            <v xml:space="preserve">En este segundo semestre de 2023 se armonizaron el Plan+ Aire Puro,  ; el proceso de armonizar los componentes programáticos de los instrumentos de planificación que se ha realizado en este 2023, se ha desarrollado mediante la identificación programática de instrumentos de planificación, y el análisis de la relación de cada uno de sus componentes con el PGAR y el Plan de acción, buscando los puntos de encuentro desde los proyectos de cada instrumento de planificación con las líneas, componentes, retos y su indicador del PGAR y el Programa, proyecto, subactividad y su indicador desde el Plan de acción. Esto permite tener una aproximación de como el desarrollo de un instrumento de planificación contribuye en las metas de los otros. </v>
          </cell>
          <cell r="Z91"/>
          <cell r="AA91" t="str">
            <v>contract</v>
          </cell>
          <cell r="AB91" t="str">
            <v>No aplica</v>
          </cell>
          <cell r="AC91"/>
          <cell r="AD91"/>
          <cell r="AE91"/>
          <cell r="AF91"/>
          <cell r="AG91"/>
          <cell r="AH91"/>
          <cell r="AI91">
            <v>1</v>
          </cell>
          <cell r="AJ91">
            <v>1</v>
          </cell>
          <cell r="AK91">
            <v>1</v>
          </cell>
          <cell r="AL91"/>
          <cell r="AM91">
            <v>669726191</v>
          </cell>
          <cell r="AN91">
            <v>530113244</v>
          </cell>
          <cell r="AO91">
            <v>0.79153727467110513</v>
          </cell>
          <cell r="AP91">
            <v>513255790</v>
          </cell>
          <cell r="AQ91">
            <v>0.96820027759955385</v>
          </cell>
          <cell r="AR91">
            <v>16857454.329999998</v>
          </cell>
          <cell r="AS91">
            <v>16655585.329999998</v>
          </cell>
          <cell r="AT91">
            <v>5981725.6899999995</v>
          </cell>
          <cell r="AU91">
            <v>0.35914232802288432</v>
          </cell>
          <cell r="AV91">
            <v>714064187</v>
          </cell>
          <cell r="AW91">
            <v>561869518</v>
          </cell>
          <cell r="AX91">
            <v>0.78686136096613957</v>
          </cell>
          <cell r="AY91">
            <v>443480918</v>
          </cell>
          <cell r="AZ91">
            <v>0.78929520785998575</v>
          </cell>
          <cell r="BA91">
            <v>118388600</v>
          </cell>
          <cell r="BB91">
            <v>118388600</v>
          </cell>
          <cell r="BC91">
            <v>116402000</v>
          </cell>
          <cell r="BD91">
            <v>0.98321966810993622</v>
          </cell>
          <cell r="BE91">
            <v>581742672</v>
          </cell>
          <cell r="BF91">
            <v>436207351</v>
          </cell>
          <cell r="BG91">
            <v>0.74982869917440065</v>
          </cell>
          <cell r="BH91">
            <v>436207351</v>
          </cell>
          <cell r="BI91">
            <v>1</v>
          </cell>
          <cell r="BJ91">
            <v>0</v>
          </cell>
          <cell r="BK91">
            <v>0</v>
          </cell>
          <cell r="BL91"/>
          <cell r="BM91"/>
          <cell r="BN91">
            <v>342797776</v>
          </cell>
          <cell r="BO91">
            <v>258419787</v>
          </cell>
          <cell r="BP91">
            <v>0.75385491124073101</v>
          </cell>
          <cell r="BQ91">
            <v>258419787</v>
          </cell>
          <cell r="BR91">
            <v>1</v>
          </cell>
          <cell r="BS91">
            <v>0</v>
          </cell>
          <cell r="BT91">
            <v>2308330826</v>
          </cell>
          <cell r="BU91">
            <v>1786609900</v>
          </cell>
          <cell r="BV91">
            <v>0.77398346886695346</v>
          </cell>
          <cell r="BW91"/>
          <cell r="BX91"/>
          <cell r="BY91"/>
          <cell r="BZ91" t="str">
            <v>RET 32: Armonizar los componentes programáticos de los diferentes planes institucionales en la jurisdicción</v>
          </cell>
          <cell r="CA91"/>
        </row>
        <row r="92">
          <cell r="B92" t="str">
            <v>SACT 5.6.2</v>
          </cell>
          <cell r="C92" t="str">
            <v>5.6.2</v>
          </cell>
          <cell r="D92" t="str">
            <v>Armonización de los instrumentos de Planificación Ambiental presentes en el territorio y orientados a una gestión articulada con las demás autoridades ambientales hacia la sostenibilidad ambiental del territorio (%)</v>
          </cell>
          <cell r="E92" t="str">
            <v>% de instrumentos de Planificación Ambiental presentes en el territorio armonizados y orientados a una gestión articulada con las demás autoridades ambientales hacia la sostenibilidad ambiental del territorio (%)</v>
          </cell>
          <cell r="F92" t="str">
            <v>Porcentaje</v>
          </cell>
          <cell r="G92">
            <v>0.25</v>
          </cell>
          <cell r="H92">
            <v>0.5</v>
          </cell>
          <cell r="I92">
            <v>0.75</v>
          </cell>
          <cell r="J92">
            <v>1</v>
          </cell>
          <cell r="K92">
            <v>0.3</v>
          </cell>
          <cell r="L92">
            <v>0.6</v>
          </cell>
          <cell r="M92">
            <v>0.75</v>
          </cell>
          <cell r="N92">
            <v>1</v>
          </cell>
          <cell r="O92">
            <v>0</v>
          </cell>
          <cell r="P92">
            <v>0</v>
          </cell>
          <cell r="Q92">
            <v>0</v>
          </cell>
          <cell r="R92">
            <v>1</v>
          </cell>
          <cell r="S92">
            <v>1</v>
          </cell>
          <cell r="T92">
            <v>1</v>
          </cell>
          <cell r="U92">
            <v>1</v>
          </cell>
          <cell r="V92" t="str">
            <v>Identificación de los componentes programáticos de los instrumentos de planificación ambiental presentes en el territorio, de cada una de las Corporaciones vecinas, esto como actividad previa a la labor de articulación con el PGAR y el Plan de acción Corporativo.
Se realizó la articulación del PGAR y el PA de 3 corporaciones con el Plan de acción y el PGAR de CORANTIOQUIA. Con Esta articulación se logra un indicador del 30%, superando así la meta anual del 25% para el presente año; Los instrumentos armonizados fueron el Plan de Acción y el PGAR de CORPOURABA, AMVA y CORPOCALDAS.</v>
          </cell>
          <cell r="W92" t="str">
            <v xml:space="preserve">El año pasado se realizó la articulación del PGAR y el PA de 3 corporaciones con el Plan de acción y el PGAR de CORANTIOQUIA. En este año, se avanzó en la articulación del plan de acción y PGAR de la CARDER, CODECHOCO y la CAS, con esta articulación se logra avanzar en un 100% de la meta del indicador para este año que corresponde a 50%. </v>
          </cell>
          <cell r="X92" t="str">
            <v xml:space="preserve">Para el 2022, la meta de instrumentos de Planificación Ambiental presentes en el territorio armonizados corresponde al 75%, lo que equivale a 15. La primera actividad realizada para este indicador ha sido la identificación de los componentes programáticos de los instrumentos de planificación ambiental presentes en el territorio, de cada una de las Corporaciones vecinas, esto como actividad previa a la labor de articulación con el PGAR y el Plan de acción Corporativo. Esta identificación ha permitido continuar con la armonización de estos componentes con los del PGAR y Plan de acción de CORANTIOQUIA, identificando las acciones en las que se encuentran las dos corporaciones en sus instrumentos de planificación.
Para este año, se avanzó en la articulación del plan de acción y PGAR de la CORNARE y CORPOBOYACA, con esta articulación se logra avanzar en un 100% de la meta del indicador para este año que corresponde a 75%.
Adicionalmente se firmaron convenios con CORNARE y la CVS para actuar conjuntamente y de manera articulada en el territorio, estos convenios fueron los siguientes:
040-COV2209-76: Articular esfuerzos entre CORNARE y CORANTIOQUIA para formular el plan de ordenación y manejo de la cuenca hidrográfica del río nus, en jurisdicción corantioquia y de la corporación autónoma regional de los ríos negro y nare – cornare
040-COV2211-120: Establecer las bases de mutua cooperación entre la cvs y corantioquia para la realización de actividades investigativas de educación de asistencia técnica de apoyo logístico así como de servicios propios de sus objetivos y funciones con miras a la conservación preservación y recuperación del medio ambiente, los recursos naturales renovables y la biodiversidad, que repercutan en el mejoramiento de la calidad de vida de las comunidades, en la jurisdicción de ambas entidades.
</v>
          </cell>
          <cell r="Y92" t="str">
            <v xml:space="preserve">En 2023 se ha firmado 1 convenio con el AMVA y CORNARE para “Aunar esfuerzos técnicos, operativos y de gestión para la transferencia de conocimiento, y de tecnología fortaleciendo las capacidades de las corporaciones y el AMVA para el uso del sistema de monitoreo reporte y verificación MRV de CORNARE” con número 040-COV2301-1.
Este proceso de armonizacion permite conocer los puntos de encuentro de los instrumentos de planificacion de corantioquia y las otras corporaciones que se encuentran en el territorio, con el fin de identificar los puntos en los que se peude realizar trabajo mancomunado entre si.
Para este trimestre, se viene avanzando en la articulación del plan de acción y PGAR de la CSB: Corporación Autónoma Regional del Sur de Bolívar y CVS: Corporación Autónoma Regional de los Valles del Sinú y del San Jorge.
</v>
          </cell>
          <cell r="Z92"/>
          <cell r="AA92" t="str">
            <v>contract</v>
          </cell>
          <cell r="AB92" t="str">
            <v>No aplica</v>
          </cell>
          <cell r="AC92"/>
          <cell r="AD92"/>
          <cell r="AE92"/>
          <cell r="AF92"/>
          <cell r="AG92"/>
          <cell r="AH92"/>
          <cell r="AI92">
            <v>1</v>
          </cell>
          <cell r="AJ92">
            <v>1</v>
          </cell>
          <cell r="AK92">
            <v>1</v>
          </cell>
          <cell r="AL92"/>
          <cell r="AM92">
            <v>28000000</v>
          </cell>
          <cell r="AN92">
            <v>24791838</v>
          </cell>
          <cell r="AO92">
            <v>0</v>
          </cell>
          <cell r="AP92">
            <v>2791838</v>
          </cell>
          <cell r="AQ92">
            <v>0.11261117469386497</v>
          </cell>
          <cell r="AR92">
            <v>22000000</v>
          </cell>
          <cell r="AS92">
            <v>22000000</v>
          </cell>
          <cell r="AT92">
            <v>22000000</v>
          </cell>
          <cell r="AU92">
            <v>1</v>
          </cell>
          <cell r="AV92">
            <v>29000000</v>
          </cell>
          <cell r="AW92">
            <v>4615842</v>
          </cell>
          <cell r="AX92">
            <v>0.15916696551724138</v>
          </cell>
          <cell r="AY92">
            <v>4615842</v>
          </cell>
          <cell r="AZ92">
            <v>1</v>
          </cell>
          <cell r="BA92">
            <v>0</v>
          </cell>
          <cell r="BB92">
            <v>0</v>
          </cell>
          <cell r="BC92">
            <v>0</v>
          </cell>
          <cell r="BD92" t="str">
            <v>0%</v>
          </cell>
          <cell r="BE92">
            <v>262000000</v>
          </cell>
          <cell r="BF92">
            <v>250248089</v>
          </cell>
          <cell r="BG92">
            <v>0.95514537786259546</v>
          </cell>
          <cell r="BH92">
            <v>196193879</v>
          </cell>
          <cell r="BI92">
            <v>0.78399751136561124</v>
          </cell>
          <cell r="BJ92">
            <v>54054210</v>
          </cell>
          <cell r="BK92">
            <v>54054210</v>
          </cell>
          <cell r="BL92"/>
          <cell r="BM92"/>
          <cell r="BN92">
            <v>676099480</v>
          </cell>
          <cell r="BO92">
            <v>520626566</v>
          </cell>
          <cell r="BP92">
            <v>0.77004432247159837</v>
          </cell>
          <cell r="BQ92">
            <v>474086358</v>
          </cell>
          <cell r="BR92">
            <v>0.91060731234371928</v>
          </cell>
          <cell r="BS92">
            <v>23401895</v>
          </cell>
          <cell r="BT92">
            <v>995099480</v>
          </cell>
          <cell r="BU92">
            <v>800282335</v>
          </cell>
          <cell r="BV92">
            <v>0.80422344809184299</v>
          </cell>
          <cell r="BW92"/>
          <cell r="BX92"/>
          <cell r="BY92"/>
          <cell r="BZ92" t="str">
            <v>RET 31: Armonizar los asuntos y determinantes ambientales en la planeación y gestión de las autoridades ambientales en la jurisdicción y en ecosistemas compartidos</v>
          </cell>
          <cell r="CA92"/>
        </row>
        <row r="93">
          <cell r="B93" t="str">
            <v>PROY 6</v>
          </cell>
          <cell r="C93">
            <v>6</v>
          </cell>
          <cell r="D93" t="str">
            <v>Proyecto 6. Construyendo territorios resilientes</v>
          </cell>
          <cell r="E93"/>
          <cell r="F93" t="str">
            <v>Porcentaje</v>
          </cell>
          <cell r="G93">
            <v>1</v>
          </cell>
          <cell r="H93">
            <v>1</v>
          </cell>
          <cell r="I93">
            <v>1</v>
          </cell>
          <cell r="J93">
            <v>1</v>
          </cell>
          <cell r="K93">
            <v>0.95499999999999996</v>
          </cell>
          <cell r="L93">
            <v>0.97931034482758617</v>
          </cell>
          <cell r="M93">
            <v>0.97931034482758617</v>
          </cell>
          <cell r="N93">
            <v>0.97931034482758617</v>
          </cell>
          <cell r="O93">
            <v>0</v>
          </cell>
          <cell r="P93">
            <v>0</v>
          </cell>
          <cell r="Q93">
            <v>0</v>
          </cell>
          <cell r="R93">
            <v>0.95499999999999996</v>
          </cell>
          <cell r="S93">
            <v>0.97931034482758617</v>
          </cell>
          <cell r="T93">
            <v>0.97931034482758617</v>
          </cell>
          <cell r="U93">
            <v>0.97931034482758617</v>
          </cell>
          <cell r="V93"/>
          <cell r="W93"/>
          <cell r="X93"/>
          <cell r="Y93"/>
          <cell r="Z93"/>
          <cell r="AA93"/>
          <cell r="AB93"/>
          <cell r="AC93"/>
          <cell r="AD93"/>
          <cell r="AE93"/>
          <cell r="AF93"/>
          <cell r="AG93"/>
          <cell r="AH93"/>
          <cell r="AI93">
            <v>1</v>
          </cell>
          <cell r="AJ93">
            <v>0.97323275862068948</v>
          </cell>
          <cell r="AK93">
            <v>0.97328275862068969</v>
          </cell>
          <cell r="AL93"/>
          <cell r="AM93">
            <v>2766066886</v>
          </cell>
          <cell r="AN93">
            <v>2096117283</v>
          </cell>
          <cell r="AO93">
            <v>0.75779703434112833</v>
          </cell>
          <cell r="AP93">
            <v>829989237</v>
          </cell>
          <cell r="AQ93">
            <v>0.39596507491799543</v>
          </cell>
          <cell r="AR93">
            <v>1268528046</v>
          </cell>
          <cell r="AS93">
            <v>1261698921</v>
          </cell>
          <cell r="AT93">
            <v>1174104635</v>
          </cell>
          <cell r="AU93">
            <v>0.93057433549156532</v>
          </cell>
          <cell r="AV93">
            <v>2303277016</v>
          </cell>
          <cell r="AW93">
            <v>2021290450</v>
          </cell>
          <cell r="AX93">
            <v>0.87757157995276069</v>
          </cell>
          <cell r="AY93">
            <v>784120909</v>
          </cell>
          <cell r="AZ93">
            <v>0.38793084338769818</v>
          </cell>
          <cell r="BA93">
            <v>1237169541</v>
          </cell>
          <cell r="BB93">
            <v>1237169541</v>
          </cell>
          <cell r="BC93">
            <v>774867736</v>
          </cell>
          <cell r="BD93">
            <v>0.62632299803766345</v>
          </cell>
          <cell r="BE93">
            <v>4669000006</v>
          </cell>
          <cell r="BF93">
            <v>3772053051</v>
          </cell>
          <cell r="BG93">
            <v>0.80789313475104763</v>
          </cell>
          <cell r="BH93">
            <v>937538292</v>
          </cell>
          <cell r="BI93">
            <v>0.24854854354486119</v>
          </cell>
          <cell r="BJ93">
            <v>2834514759</v>
          </cell>
          <cell r="BK93">
            <v>2834514759</v>
          </cell>
          <cell r="BL93"/>
          <cell r="BM93"/>
          <cell r="BN93">
            <v>7333770104</v>
          </cell>
          <cell r="BO93">
            <v>6288073168</v>
          </cell>
          <cell r="BP93">
            <v>0.85741345567545757</v>
          </cell>
          <cell r="BQ93">
            <v>1259393939</v>
          </cell>
          <cell r="BR93">
            <v>0.20028296512341093</v>
          </cell>
          <cell r="BS93">
            <v>2734889807.5799999</v>
          </cell>
          <cell r="BT93">
            <v>17072114012</v>
          </cell>
          <cell r="BU93">
            <v>14177533952</v>
          </cell>
          <cell r="BV93">
            <v>0.83044981670311024</v>
          </cell>
          <cell r="BW93"/>
          <cell r="BX93" t="str">
            <v>3206 – Gestión del cambio climático para un desarrollo bajo en carbono y resiliente al clima.</v>
          </cell>
          <cell r="BY93"/>
          <cell r="BZ93" t="str">
            <v/>
          </cell>
          <cell r="CA93" t="str">
            <v>13 - Acción por el Clima</v>
          </cell>
        </row>
        <row r="94">
          <cell r="B94" t="str">
            <v>ACT 6.1</v>
          </cell>
          <cell r="C94" t="str">
            <v>6.1</v>
          </cell>
          <cell r="D94" t="str">
            <v>Realizar estudios de conocimiento de amenaza y riesgo</v>
          </cell>
          <cell r="E94"/>
          <cell r="F94" t="str">
            <v>Porcentaje</v>
          </cell>
          <cell r="G94">
            <v>1</v>
          </cell>
          <cell r="H94">
            <v>1</v>
          </cell>
          <cell r="I94">
            <v>1</v>
          </cell>
          <cell r="J94">
            <v>1</v>
          </cell>
          <cell r="K94">
            <v>1</v>
          </cell>
          <cell r="L94">
            <v>1</v>
          </cell>
          <cell r="M94">
            <v>1</v>
          </cell>
          <cell r="N94">
            <v>1</v>
          </cell>
          <cell r="O94">
            <v>0</v>
          </cell>
          <cell r="P94">
            <v>0</v>
          </cell>
          <cell r="Q94">
            <v>0</v>
          </cell>
          <cell r="R94">
            <v>1</v>
          </cell>
          <cell r="S94">
            <v>1</v>
          </cell>
          <cell r="T94">
            <v>1</v>
          </cell>
          <cell r="U94">
            <v>1</v>
          </cell>
          <cell r="V94"/>
          <cell r="W94"/>
          <cell r="X94"/>
          <cell r="Y94"/>
          <cell r="Z94"/>
          <cell r="AA94"/>
          <cell r="AB94"/>
          <cell r="AC94"/>
          <cell r="AD94"/>
          <cell r="AE94"/>
          <cell r="AF94"/>
          <cell r="AG94"/>
          <cell r="AH94"/>
          <cell r="AI94">
            <v>1</v>
          </cell>
          <cell r="AJ94">
            <v>1</v>
          </cell>
          <cell r="AK94">
            <v>1</v>
          </cell>
          <cell r="AL94"/>
          <cell r="AM94">
            <v>437283502</v>
          </cell>
          <cell r="AN94">
            <v>313046756</v>
          </cell>
          <cell r="AO94">
            <v>0.71588970214568026</v>
          </cell>
          <cell r="AP94">
            <v>145523261</v>
          </cell>
          <cell r="AQ94">
            <v>0.46486110528486041</v>
          </cell>
          <cell r="AR94">
            <v>167523495</v>
          </cell>
          <cell r="AS94">
            <v>167523495</v>
          </cell>
          <cell r="AT94">
            <v>167523495</v>
          </cell>
          <cell r="AU94">
            <v>1</v>
          </cell>
          <cell r="AV94">
            <v>414322305</v>
          </cell>
          <cell r="AW94">
            <v>399682458</v>
          </cell>
          <cell r="AX94">
            <v>0.96466555909897245</v>
          </cell>
          <cell r="AY94">
            <v>160300485</v>
          </cell>
          <cell r="AZ94">
            <v>0.40106960361017396</v>
          </cell>
          <cell r="BA94">
            <v>239381973</v>
          </cell>
          <cell r="BB94">
            <v>239381973</v>
          </cell>
          <cell r="BC94">
            <v>239191719</v>
          </cell>
          <cell r="BD94">
            <v>0.99920522837365033</v>
          </cell>
          <cell r="BE94">
            <v>976221805</v>
          </cell>
          <cell r="BF94">
            <v>625475611</v>
          </cell>
          <cell r="BG94">
            <v>0.64071055143047129</v>
          </cell>
          <cell r="BH94">
            <v>277328271</v>
          </cell>
          <cell r="BI94">
            <v>0.44338782539676036</v>
          </cell>
          <cell r="BJ94">
            <v>348147340</v>
          </cell>
          <cell r="BK94">
            <v>348147340</v>
          </cell>
          <cell r="BL94"/>
          <cell r="BM94"/>
          <cell r="BN94">
            <v>2327777330</v>
          </cell>
          <cell r="BO94">
            <v>2154917964</v>
          </cell>
          <cell r="BP94">
            <v>0.92574059220690152</v>
          </cell>
          <cell r="BQ94">
            <v>202207729</v>
          </cell>
          <cell r="BR94">
            <v>9.3835464912389588E-2</v>
          </cell>
          <cell r="BS94">
            <v>283730388.57999998</v>
          </cell>
          <cell r="BT94">
            <v>4155604942</v>
          </cell>
          <cell r="BU94">
            <v>3493122789</v>
          </cell>
          <cell r="BV94">
            <v>0.84058105564742103</v>
          </cell>
          <cell r="BW94"/>
          <cell r="BX94"/>
          <cell r="BY94"/>
          <cell r="BZ94" t="str">
            <v/>
          </cell>
          <cell r="CA94"/>
        </row>
        <row r="95">
          <cell r="B95" t="str">
            <v>SACT 6.1.1</v>
          </cell>
          <cell r="C95" t="str">
            <v>6.1.1</v>
          </cell>
          <cell r="D95" t="str">
            <v>Realización de estudios de conocimiento y amenaza del riesgo realizados en los municipios de la jurisdicción</v>
          </cell>
          <cell r="E95" t="str">
            <v>% de estudios de conocimiento y amenaza del riesgo apoyados en los municipios de la jurisdicción</v>
          </cell>
          <cell r="F95" t="str">
            <v>Porcentaje</v>
          </cell>
          <cell r="G95">
            <v>0.03</v>
          </cell>
          <cell r="H95">
            <v>7.0000000000000007E-2</v>
          </cell>
          <cell r="I95">
            <v>0.12</v>
          </cell>
          <cell r="J95">
            <v>0.17</v>
          </cell>
          <cell r="K95">
            <v>8.7999999999999995E-2</v>
          </cell>
          <cell r="L95">
            <v>0.1875</v>
          </cell>
          <cell r="M95">
            <v>0.33750000000000002</v>
          </cell>
          <cell r="N95">
            <v>0.22500000000000001</v>
          </cell>
          <cell r="O95">
            <v>0</v>
          </cell>
          <cell r="P95">
            <v>0</v>
          </cell>
          <cell r="Q95">
            <v>0</v>
          </cell>
          <cell r="R95">
            <v>1</v>
          </cell>
          <cell r="S95">
            <v>1</v>
          </cell>
          <cell r="T95">
            <v>1</v>
          </cell>
          <cell r="U95">
            <v>1</v>
          </cell>
          <cell r="V95" t="str">
            <v xml:space="preserve">Se Implementaron 5 estudios mediante la concertación de los EOT de los municipios de Fredonia, Tarazá, Sabanalarga, Entrerríos e Hispania, se realizó el estudio Básico de Amenazas de Briceño y se realizó el estudio detallado de riesgo por inundación en Vegachí. </v>
          </cell>
          <cell r="W95" t="str">
            <v xml:space="preserve">Se Implementaron 3 estudios mediante la concertación de los EOT de los municipios de Titiribí, Segovia y Carolina del Príncipe, se realizó el estudio Básico de Amenazas de Montebello y  mediante Resolución 040-RES2106-3217 del 02 junio de 2021, del POMCA del río San Juan -código 2619-, se realizaron los estudios de amenaza a escala 1:25.000 para los municipios de Andes, Ciudad Bolívar, Jardín, Betania e Hispania. </v>
          </cell>
          <cell r="X95" t="str">
            <v xml:space="preserve">Se realizó el estudio de detalle de "Diseños requeridos para la estabilización de la margen derecha del río Aburrá en el sector Tablemac" en el municipio de Barbosa.      
Se realizó Estudio Básico de Amenazas para los municipios de Armenia y Támesis
Se concertaron los EOT de los municipios de Montebello, Caramanta, Yalí, Vegachí, Yarumal y Jericó.
Se aprobó el POMCA del río Bajo Nechí.
 Aporta a la implementación de la medida A.16. Fortalecimiento del conocimiento de las amenazas y el riesgo asociado al territorio. </v>
          </cell>
          <cell r="Y95" t="str">
            <v xml:space="preserve">
Durante el año 2023 se Implementaron 17 Estudios a partir de la concertación de los EOT con los municipios de: Andes, Angostura, Anzá, Briceño, Buriticá, Copacabana, Donmatías, Itagüí, La Estrella, La Pintada, Liborina,  Olaya, Puerto Nare,
Santa Fe De Antioquia, Tarso, Toledo y Valparaíso.   Se realizó el Estudio Básico de Amenazas del municipio de Salgar y el Estudio detallado por movimiento en masa del sector Sabaletas en el municipio de Valparaíso.</v>
          </cell>
          <cell r="Z95"/>
          <cell r="AA95" t="str">
            <v>contract</v>
          </cell>
          <cell r="AB95" t="str">
            <v>No aplica</v>
          </cell>
          <cell r="AC95"/>
          <cell r="AD95"/>
          <cell r="AE95"/>
          <cell r="AF95"/>
          <cell r="AG95"/>
          <cell r="AH95"/>
          <cell r="AI95">
            <v>0.17</v>
          </cell>
          <cell r="AJ95">
            <v>0.22500000000000001</v>
          </cell>
          <cell r="AK95">
            <v>1</v>
          </cell>
          <cell r="AL95"/>
          <cell r="AM95">
            <v>437283502</v>
          </cell>
          <cell r="AN95">
            <v>313046756</v>
          </cell>
          <cell r="AO95">
            <v>0.71588970214568026</v>
          </cell>
          <cell r="AP95">
            <v>145523261</v>
          </cell>
          <cell r="AQ95">
            <v>0.46486110528486041</v>
          </cell>
          <cell r="AR95">
            <v>167523495</v>
          </cell>
          <cell r="AS95">
            <v>167523495</v>
          </cell>
          <cell r="AT95">
            <v>167523495</v>
          </cell>
          <cell r="AU95">
            <v>1</v>
          </cell>
          <cell r="AV95">
            <v>414322305</v>
          </cell>
          <cell r="AW95">
            <v>399682458</v>
          </cell>
          <cell r="AX95">
            <v>0.96466555909897245</v>
          </cell>
          <cell r="AY95">
            <v>160300485</v>
          </cell>
          <cell r="AZ95">
            <v>0.40106960361017396</v>
          </cell>
          <cell r="BA95">
            <v>239381973</v>
          </cell>
          <cell r="BB95">
            <v>239381973</v>
          </cell>
          <cell r="BC95">
            <v>239191719</v>
          </cell>
          <cell r="BD95">
            <v>0.99920522837365033</v>
          </cell>
          <cell r="BE95">
            <v>976221805</v>
          </cell>
          <cell r="BF95">
            <v>625475611</v>
          </cell>
          <cell r="BG95">
            <v>0.64071055143047129</v>
          </cell>
          <cell r="BH95">
            <v>277328271</v>
          </cell>
          <cell r="BI95">
            <v>0.44338782539676036</v>
          </cell>
          <cell r="BJ95">
            <v>348147340</v>
          </cell>
          <cell r="BK95">
            <v>348147340</v>
          </cell>
          <cell r="BL95"/>
          <cell r="BM95"/>
          <cell r="BN95">
            <v>2327777330</v>
          </cell>
          <cell r="BO95">
            <v>2154917964</v>
          </cell>
          <cell r="BP95">
            <v>0.92574059220690152</v>
          </cell>
          <cell r="BQ95">
            <v>202207729</v>
          </cell>
          <cell r="BR95">
            <v>9.3835464912389588E-2</v>
          </cell>
          <cell r="BS95">
            <v>283730388.57999998</v>
          </cell>
          <cell r="BT95">
            <v>4155604942</v>
          </cell>
          <cell r="BU95">
            <v>3493122789</v>
          </cell>
          <cell r="BV95">
            <v>0.84058105564742103</v>
          </cell>
          <cell r="BW95"/>
          <cell r="BX95"/>
          <cell r="BY95"/>
          <cell r="BZ95" t="str">
            <v/>
          </cell>
          <cell r="CA95"/>
        </row>
        <row r="96">
          <cell r="B96" t="str">
            <v>ACT 6.2</v>
          </cell>
          <cell r="C96" t="str">
            <v>6.2</v>
          </cell>
          <cell r="D96" t="str">
            <v>Asesorar a los municipios en la incorporación de lineamientos de adaptación al cambio climático y gestión del riesgo en sus instrumentos de planificación</v>
          </cell>
          <cell r="E96"/>
          <cell r="F96" t="str">
            <v>Porcentaje</v>
          </cell>
          <cell r="G96">
            <v>1</v>
          </cell>
          <cell r="H96">
            <v>1</v>
          </cell>
          <cell r="I96">
            <v>1</v>
          </cell>
          <cell r="J96">
            <v>1</v>
          </cell>
          <cell r="K96">
            <v>1</v>
          </cell>
          <cell r="L96">
            <v>1</v>
          </cell>
          <cell r="M96">
            <v>1</v>
          </cell>
          <cell r="N96">
            <v>1</v>
          </cell>
          <cell r="O96">
            <v>0</v>
          </cell>
          <cell r="P96">
            <v>0</v>
          </cell>
          <cell r="Q96">
            <v>0</v>
          </cell>
          <cell r="R96">
            <v>1</v>
          </cell>
          <cell r="S96">
            <v>1</v>
          </cell>
          <cell r="T96">
            <v>1</v>
          </cell>
          <cell r="U96">
            <v>1</v>
          </cell>
          <cell r="V96"/>
          <cell r="W96"/>
          <cell r="X96"/>
          <cell r="Y96"/>
          <cell r="Z96"/>
          <cell r="AA96"/>
          <cell r="AB96"/>
          <cell r="AC96"/>
          <cell r="AD96"/>
          <cell r="AE96"/>
          <cell r="AF96"/>
          <cell r="AG96"/>
          <cell r="AH96"/>
          <cell r="AI96">
            <v>1</v>
          </cell>
          <cell r="AJ96">
            <v>1</v>
          </cell>
          <cell r="AK96">
            <v>1</v>
          </cell>
          <cell r="AL96"/>
          <cell r="AM96">
            <v>585815732</v>
          </cell>
          <cell r="AN96">
            <v>344442424</v>
          </cell>
          <cell r="AO96">
            <v>0.58797059413897745</v>
          </cell>
          <cell r="AP96">
            <v>213464528</v>
          </cell>
          <cell r="AQ96">
            <v>0.61973936172275923</v>
          </cell>
          <cell r="AR96">
            <v>130977896</v>
          </cell>
          <cell r="AS96">
            <v>124482896</v>
          </cell>
          <cell r="AT96">
            <v>49155216</v>
          </cell>
          <cell r="AU96">
            <v>0.39487526061411682</v>
          </cell>
          <cell r="AV96">
            <v>810688479</v>
          </cell>
          <cell r="AW96">
            <v>773592504</v>
          </cell>
          <cell r="AX96">
            <v>0.954241393629081</v>
          </cell>
          <cell r="AY96">
            <v>199616524</v>
          </cell>
          <cell r="AZ96">
            <v>0.25803833797231313</v>
          </cell>
          <cell r="BA96">
            <v>573975980</v>
          </cell>
          <cell r="BB96">
            <v>573975980</v>
          </cell>
          <cell r="BC96">
            <v>117656535</v>
          </cell>
          <cell r="BD96">
            <v>0.2049851197605865</v>
          </cell>
          <cell r="BE96">
            <v>1271749521</v>
          </cell>
          <cell r="BF96">
            <v>791419507</v>
          </cell>
          <cell r="BG96">
            <v>0.62230769025782084</v>
          </cell>
          <cell r="BH96">
            <v>129696952</v>
          </cell>
          <cell r="BI96">
            <v>0.16387889210822801</v>
          </cell>
          <cell r="BJ96">
            <v>661722555</v>
          </cell>
          <cell r="BK96">
            <v>661722555</v>
          </cell>
          <cell r="BL96"/>
          <cell r="BM96"/>
          <cell r="BN96">
            <v>1002430740</v>
          </cell>
          <cell r="BO96">
            <v>957714100</v>
          </cell>
          <cell r="BP96">
            <v>0.95539179095804661</v>
          </cell>
          <cell r="BQ96">
            <v>388721356</v>
          </cell>
          <cell r="BR96">
            <v>0.4058845494704526</v>
          </cell>
          <cell r="BS96">
            <v>626514555</v>
          </cell>
          <cell r="BT96">
            <v>3670684472</v>
          </cell>
          <cell r="BU96">
            <v>2867168535</v>
          </cell>
          <cell r="BV96">
            <v>0.78109915381471118</v>
          </cell>
          <cell r="BW96"/>
          <cell r="BX96"/>
          <cell r="BY96"/>
          <cell r="BZ96" t="str">
            <v/>
          </cell>
          <cell r="CA96"/>
        </row>
        <row r="97">
          <cell r="B97" t="str">
            <v>SACT 6.2.1</v>
          </cell>
          <cell r="C97" t="str">
            <v>6.2.1</v>
          </cell>
          <cell r="D97" t="str">
            <v>Asesoramiento a las entidades territoriales de la jurisdicción en la formulación e incorporación de acciones de adaptación y mitigación del cambio climático en sus instrumentos de planificación, en ejecución y en concordancia con los 8 PIGCCS o los que se hayan formulados a la fecha(%)</v>
          </cell>
          <cell r="E97" t="str">
            <v>% de entidades territoriales de la jurisdicción con acciones de adaptación y mitigación del cambio climático formuladas e incorporadas en sus instrumentos de planificación, en ejecución y en concordancia con los 8 PIGCCS o los que se hayan formulados a la fecha(%)
Nota: 
PND 2018-2022. Porcentaje de departamentos que implementan iniciativas de adaptación al cambio climático orientadas por las autoridades ambientales
Resolución 667 % de entes territoriales asesorados en la incorporación, planificación y ejecución de acciones relacionadas con cambio climático en el marco de los instrumentos de planificación territorial</v>
          </cell>
          <cell r="F97" t="str">
            <v>Porcentaje</v>
          </cell>
          <cell r="G97">
            <v>0.03</v>
          </cell>
          <cell r="H97">
            <v>7.0000000000000007E-2</v>
          </cell>
          <cell r="I97">
            <v>0.12</v>
          </cell>
          <cell r="J97">
            <v>0.17</v>
          </cell>
          <cell r="K97">
            <v>7.4999999999999997E-2</v>
          </cell>
          <cell r="L97">
            <v>8.7499999999999994E-2</v>
          </cell>
          <cell r="M97">
            <v>0.16250000000000001</v>
          </cell>
          <cell r="N97">
            <v>0.27500000000000002</v>
          </cell>
          <cell r="O97">
            <v>0</v>
          </cell>
          <cell r="P97">
            <v>0</v>
          </cell>
          <cell r="Q97">
            <v>0</v>
          </cell>
          <cell r="R97">
            <v>1</v>
          </cell>
          <cell r="S97">
            <v>1</v>
          </cell>
          <cell r="T97">
            <v>1</v>
          </cell>
          <cell r="U97">
            <v>1</v>
          </cell>
          <cell r="V97" t="str">
            <v>Se actualizaron los Planes Municipales de Gestión del Riesgo (PMGRD y la Estrategía Municipal de respuesta a Emergencias (EMRE) de los municipios de Angostura, Yalí, Yarumal, Guadalupe, Anzá y Ciudad Bolivar y se incorporó al PMGRD el Cambio climático como un escenario de riesgo.</v>
          </cell>
          <cell r="W97" t="str">
            <v xml:space="preserve">Se actualizaron los Planes Municipales de Gestión del Riesgo (PMGRD y la Estrategia Municipal de respuesta a Emergencias (EMRE) de los municipios de Ituango, Barbosa, Salgar, Buriticá, Titiribí, Fredonia y Támesis y se incorporó al PMGRD el Cambio climático como un escenario de riesgo. </v>
          </cell>
          <cell r="X97" t="str">
            <v>Los municipios de Sabaneta e Itagüí formularon el Plan Municipal de Cambio Climático -PMCC-
Los Municipios de Segovia, San Pedro de Los Milagros y Valparaiso cuentan con el PMGRD.
El departamiento de Antoquia formuló el PACCSA.
Aporta a la implementación de las medidas A.6. La gestión del riesgo en los instrumentos de planificación territorial y A.9. Incorporar el clima en la planificación.</v>
          </cell>
          <cell r="Y97" t="str">
            <v>Durante el año 2023 se acompañó la formulación de los Planes Municipales de Gestión del Riesgo de Desastres -PMGRD- en los municipios de Armenia, Caldas, Donmatías, Ebéjico, Heliconia, Olaya, Pueblorrico, Toledo y Valparaíso.</v>
          </cell>
          <cell r="Z97"/>
          <cell r="AA97" t="str">
            <v>contract</v>
          </cell>
          <cell r="AB97" t="str">
            <v>No aplica</v>
          </cell>
          <cell r="AC97"/>
          <cell r="AD97"/>
          <cell r="AE97"/>
          <cell r="AF97"/>
          <cell r="AG97"/>
          <cell r="AH97"/>
          <cell r="AI97">
            <v>0.17</v>
          </cell>
          <cell r="AJ97">
            <v>0.27500000000000002</v>
          </cell>
          <cell r="AK97">
            <v>1</v>
          </cell>
          <cell r="AL97"/>
          <cell r="AM97">
            <v>585815732</v>
          </cell>
          <cell r="AN97">
            <v>344442424</v>
          </cell>
          <cell r="AO97">
            <v>0.58797059413897745</v>
          </cell>
          <cell r="AP97">
            <v>213464528</v>
          </cell>
          <cell r="AQ97">
            <v>0.61973936172275923</v>
          </cell>
          <cell r="AR97">
            <v>130977896</v>
          </cell>
          <cell r="AS97">
            <v>124482896</v>
          </cell>
          <cell r="AT97">
            <v>49155216</v>
          </cell>
          <cell r="AU97">
            <v>0.39487526061411682</v>
          </cell>
          <cell r="AV97">
            <v>810688479</v>
          </cell>
          <cell r="AW97">
            <v>773592504</v>
          </cell>
          <cell r="AX97">
            <v>0.954241393629081</v>
          </cell>
          <cell r="AY97">
            <v>199616524</v>
          </cell>
          <cell r="AZ97">
            <v>0.25803833797231313</v>
          </cell>
          <cell r="BA97">
            <v>573975980</v>
          </cell>
          <cell r="BB97">
            <v>573975980</v>
          </cell>
          <cell r="BC97">
            <v>117656535</v>
          </cell>
          <cell r="BD97">
            <v>0.2049851197605865</v>
          </cell>
          <cell r="BE97">
            <v>1271749521</v>
          </cell>
          <cell r="BF97">
            <v>791419507</v>
          </cell>
          <cell r="BG97">
            <v>0.62230769025782084</v>
          </cell>
          <cell r="BH97">
            <v>129696952</v>
          </cell>
          <cell r="BI97">
            <v>0.16387889210822801</v>
          </cell>
          <cell r="BJ97">
            <v>661722555</v>
          </cell>
          <cell r="BK97">
            <v>661722555</v>
          </cell>
          <cell r="BL97"/>
          <cell r="BM97"/>
          <cell r="BN97">
            <v>1002430740</v>
          </cell>
          <cell r="BO97">
            <v>957714100</v>
          </cell>
          <cell r="BP97">
            <v>0.95539179095804661</v>
          </cell>
          <cell r="BQ97">
            <v>388721356</v>
          </cell>
          <cell r="BR97">
            <v>0.4058845494704526</v>
          </cell>
          <cell r="BS97">
            <v>626514555</v>
          </cell>
          <cell r="BT97">
            <v>3670684472</v>
          </cell>
          <cell r="BU97">
            <v>2867168535</v>
          </cell>
          <cell r="BV97">
            <v>0.78109915381471118</v>
          </cell>
          <cell r="BW97"/>
          <cell r="BX97"/>
          <cell r="BY97" t="str">
            <v>% de entes territoriales asesorados en la incorporación, planificación y ejecución de acciones relacionadas con cambio climático en el marco de los instrumentos de planificación territorial</v>
          </cell>
          <cell r="BZ97" t="str">
            <v>RET 9: Armonizar la planeación ambiental de la jurisdicción con los Planes Integrales de Gestión del Cambio Climático Sectoriales (PIGCCS)</v>
          </cell>
          <cell r="CA97"/>
        </row>
        <row r="98">
          <cell r="B98" t="str">
            <v>ACT 6.3</v>
          </cell>
          <cell r="C98" t="str">
            <v>6.3</v>
          </cell>
          <cell r="D98" t="str">
            <v>Coordinar con los sectores formuladores de los PIGCCS de la ejecución de medidas de adaptación y mitigación de cambio climático en articulación con entidades territoriales</v>
          </cell>
          <cell r="E98"/>
          <cell r="F98" t="str">
            <v>Porcentaje</v>
          </cell>
          <cell r="G98">
            <v>1</v>
          </cell>
          <cell r="H98">
            <v>1</v>
          </cell>
          <cell r="I98">
            <v>1</v>
          </cell>
          <cell r="J98">
            <v>1</v>
          </cell>
          <cell r="K98">
            <v>1</v>
          </cell>
          <cell r="L98">
            <v>1</v>
          </cell>
          <cell r="M98">
            <v>1</v>
          </cell>
          <cell r="N98">
            <v>1</v>
          </cell>
          <cell r="O98">
            <v>0</v>
          </cell>
          <cell r="P98">
            <v>0</v>
          </cell>
          <cell r="Q98">
            <v>0</v>
          </cell>
          <cell r="R98">
            <v>1</v>
          </cell>
          <cell r="S98">
            <v>1</v>
          </cell>
          <cell r="T98">
            <v>1</v>
          </cell>
          <cell r="U98">
            <v>1</v>
          </cell>
          <cell r="V98"/>
          <cell r="W98"/>
          <cell r="X98"/>
          <cell r="Y98"/>
          <cell r="Z98"/>
          <cell r="AA98"/>
          <cell r="AB98"/>
          <cell r="AC98"/>
          <cell r="AD98"/>
          <cell r="AE98"/>
          <cell r="AF98"/>
          <cell r="AG98"/>
          <cell r="AH98"/>
          <cell r="AI98">
            <v>1</v>
          </cell>
          <cell r="AJ98">
            <v>1</v>
          </cell>
          <cell r="AK98">
            <v>1</v>
          </cell>
          <cell r="AL98"/>
          <cell r="AM98">
            <v>914112413</v>
          </cell>
          <cell r="AN98">
            <v>894594056</v>
          </cell>
          <cell r="AO98">
            <v>0.97864774974891411</v>
          </cell>
          <cell r="AP98">
            <v>223874201</v>
          </cell>
          <cell r="AQ98">
            <v>0.25025227867152294</v>
          </cell>
          <cell r="AR98">
            <v>673119855</v>
          </cell>
          <cell r="AS98">
            <v>672785730</v>
          </cell>
          <cell r="AT98">
            <v>661840731</v>
          </cell>
          <cell r="AU98">
            <v>0.98373182053073571</v>
          </cell>
          <cell r="AV98">
            <v>793040126</v>
          </cell>
          <cell r="AW98">
            <v>568736583</v>
          </cell>
          <cell r="AX98">
            <v>0.71715990698811116</v>
          </cell>
          <cell r="AY98">
            <v>144924995</v>
          </cell>
          <cell r="AZ98">
            <v>0.25481918929065972</v>
          </cell>
          <cell r="BA98">
            <v>423811588</v>
          </cell>
          <cell r="BB98">
            <v>423811588</v>
          </cell>
          <cell r="BC98">
            <v>418019482</v>
          </cell>
          <cell r="BD98">
            <v>0.9863332995982167</v>
          </cell>
          <cell r="BE98">
            <v>1741304063</v>
          </cell>
          <cell r="BF98">
            <v>1683479526</v>
          </cell>
          <cell r="BG98">
            <v>0.9667923952923092</v>
          </cell>
          <cell r="BH98">
            <v>383834662</v>
          </cell>
          <cell r="BI98">
            <v>0.22800079007316659</v>
          </cell>
          <cell r="BJ98">
            <v>1299644864</v>
          </cell>
          <cell r="BK98">
            <v>1299644864</v>
          </cell>
          <cell r="BL98"/>
          <cell r="BM98"/>
          <cell r="BN98">
            <v>2139321129</v>
          </cell>
          <cell r="BO98">
            <v>1846938327</v>
          </cell>
          <cell r="BP98">
            <v>0.86332916641800717</v>
          </cell>
          <cell r="BQ98">
            <v>139622420</v>
          </cell>
          <cell r="BR98">
            <v>7.5596687750148134E-2</v>
          </cell>
          <cell r="BS98">
            <v>1299644864</v>
          </cell>
          <cell r="BT98">
            <v>5587777731</v>
          </cell>
          <cell r="BU98">
            <v>4993748492</v>
          </cell>
          <cell r="BV98">
            <v>0.89369132639180848</v>
          </cell>
          <cell r="BW98"/>
          <cell r="BX98"/>
          <cell r="BY98"/>
          <cell r="BZ98" t="str">
            <v/>
          </cell>
          <cell r="CA98"/>
        </row>
        <row r="99">
          <cell r="B99" t="str">
            <v>SACT 6.3.1</v>
          </cell>
          <cell r="C99" t="str">
            <v>6.3.1</v>
          </cell>
          <cell r="D99" t="str">
            <v>Coordinación con los sectores formuladores de los PIGCCS de la ejecución de medidas de adaptación y mitigación de cambio climático en articulación con entidades territoriales</v>
          </cell>
          <cell r="E99" t="str">
            <v>% de sectores formuladores de los PIGCCS que han ejecutado medidas de adaptación y mitigación de Cambio Climático en coordinación con entidades territoriales</v>
          </cell>
          <cell r="F99" t="str">
            <v>Porcentaje</v>
          </cell>
          <cell r="G99">
            <v>0.125</v>
          </cell>
          <cell r="H99">
            <v>0.125</v>
          </cell>
          <cell r="I99">
            <v>0.25</v>
          </cell>
          <cell r="J99">
            <v>0.25</v>
          </cell>
          <cell r="K99">
            <v>0.125</v>
          </cell>
          <cell r="L99">
            <v>0.125</v>
          </cell>
          <cell r="M99">
            <v>0.25</v>
          </cell>
          <cell r="N99">
            <v>0.25</v>
          </cell>
          <cell r="O99">
            <v>0</v>
          </cell>
          <cell r="P99">
            <v>0</v>
          </cell>
          <cell r="Q99">
            <v>0</v>
          </cell>
          <cell r="R99">
            <v>1</v>
          </cell>
          <cell r="S99">
            <v>1</v>
          </cell>
          <cell r="T99">
            <v>1</v>
          </cell>
          <cell r="U99">
            <v>1</v>
          </cell>
          <cell r="V99" t="str">
            <v xml:space="preserve">La ejecución de medidas de gestión del riesgo, adaptación y mitigación de cambio climático en articulación con entidades territoriales en coordinación con los PIGCCS se realizó en los 80 municipios de la jurisdicción corporativa. </v>
          </cell>
          <cell r="W99" t="str">
            <v>La ejecución de medidas de gestión del riesgo, adaptación y mitigación de cambio climático en articulación con entidades territoriales en coordinación con los PIGCCS se realizó en los 80 municipios de la jurisdicción corporativa.</v>
          </cell>
          <cell r="X99" t="str">
            <v>Se ha realizado visitas técnicas para evaluación de puntos criticos en 36 municipios.
Se realizaron talleres en Gestión Integral del Riesgo, Cambio Climático e Incendios de cobertura Vegetal en 10 municipios 
Participación en Consejos Municipales de Gestión del Riesgo -CMGRD- y Consejo Departamental de Gestión del Riesgo -CDGRD-, en 23 municipios.
Participación en los Puestos de Mando Unificados -PMU- de los municipios de Medellín, Amagá y La Estrella. 
Implementación Sistema de Alerta Temprana en los municipios de Montebello, Betania y Yalí. 
Se ejecutaron 41 medidas de adaptación y mitigación del Plan Regional de Cambio Climático de CORANTIOQUIA en los 80 municipios de la Jurisdicción corporativa.
Se adelantaron acciones de control de erosión y de inundaciones en el cauce de la quebrada La Montañita en el municipio de La Estrella.</v>
          </cell>
          <cell r="Y99" t="str">
            <v xml:space="preserve">
Durante el año 2023 se realizaron acciones de Gestión del Riesgo y mitigación y adptación al Cambio climático en los 80 muniicpios de la jurisdicción, con acciones como: Acompañamiento a CMGRD, visitas de asesoría técnica, restauración con el programa Sembratón, hogares ecologicos y mercados verdes, fortalecimiento SAT, talleres sobre Gestión Integral del riesgo, Cambio Climático y prevención de ICV, obras de control de inundaciones, manejo y recuperacion de residuos sólidos, entre otras. </v>
          </cell>
          <cell r="Z99"/>
          <cell r="AA99" t="str">
            <v>contract</v>
          </cell>
          <cell r="AB99" t="str">
            <v>No aplica</v>
          </cell>
          <cell r="AC99"/>
          <cell r="AD99"/>
          <cell r="AE99"/>
          <cell r="AF99"/>
          <cell r="AG99"/>
          <cell r="AH99"/>
          <cell r="AI99">
            <v>0.25</v>
          </cell>
          <cell r="AJ99">
            <v>0.25</v>
          </cell>
          <cell r="AK99">
            <v>1</v>
          </cell>
          <cell r="AL99"/>
          <cell r="AM99">
            <v>914112413</v>
          </cell>
          <cell r="AN99">
            <v>894594056</v>
          </cell>
          <cell r="AO99">
            <v>0.97864774974891411</v>
          </cell>
          <cell r="AP99">
            <v>223874201</v>
          </cell>
          <cell r="AQ99">
            <v>0.25025227867152294</v>
          </cell>
          <cell r="AR99">
            <v>673119855</v>
          </cell>
          <cell r="AS99">
            <v>672785730</v>
          </cell>
          <cell r="AT99">
            <v>661840731</v>
          </cell>
          <cell r="AU99">
            <v>0.98373182053073571</v>
          </cell>
          <cell r="AV99">
            <v>793040126</v>
          </cell>
          <cell r="AW99">
            <v>568736583</v>
          </cell>
          <cell r="AX99">
            <v>0.71715990698811116</v>
          </cell>
          <cell r="AY99">
            <v>144924995</v>
          </cell>
          <cell r="AZ99">
            <v>0.25481918929065972</v>
          </cell>
          <cell r="BA99">
            <v>423811588</v>
          </cell>
          <cell r="BB99">
            <v>423811588</v>
          </cell>
          <cell r="BC99">
            <v>418019482</v>
          </cell>
          <cell r="BD99">
            <v>0.9863332995982167</v>
          </cell>
          <cell r="BE99">
            <v>1741304063</v>
          </cell>
          <cell r="BF99">
            <v>1683479526</v>
          </cell>
          <cell r="BG99">
            <v>0.9667923952923092</v>
          </cell>
          <cell r="BH99">
            <v>383834662</v>
          </cell>
          <cell r="BI99">
            <v>0.22800079007316659</v>
          </cell>
          <cell r="BJ99">
            <v>1299644864</v>
          </cell>
          <cell r="BK99">
            <v>1299644864</v>
          </cell>
          <cell r="BL99"/>
          <cell r="BM99"/>
          <cell r="BN99">
            <v>2139321129</v>
          </cell>
          <cell r="BO99">
            <v>1846938327</v>
          </cell>
          <cell r="BP99">
            <v>0.86332916641800717</v>
          </cell>
          <cell r="BQ99">
            <v>139622420</v>
          </cell>
          <cell r="BR99">
            <v>7.5596687750148134E-2</v>
          </cell>
          <cell r="BS99">
            <v>1299644864</v>
          </cell>
          <cell r="BT99">
            <v>5587777731</v>
          </cell>
          <cell r="BU99">
            <v>4993748492</v>
          </cell>
          <cell r="BV99">
            <v>0.89369132639180848</v>
          </cell>
          <cell r="BW99"/>
          <cell r="BX99"/>
          <cell r="BY99"/>
          <cell r="BZ99" t="str">
            <v>RET 22: Disminuir la pérdida de los servicios ecosistémicos a causa de los efectos del cambio climático</v>
          </cell>
          <cell r="CA99"/>
        </row>
        <row r="100">
          <cell r="B100" t="str">
            <v>ACT 6.4</v>
          </cell>
          <cell r="C100" t="str">
            <v>6.4</v>
          </cell>
          <cell r="D100" t="str">
            <v>Implementar la estrategia de reconocimiento de la memoria adaptativa del territorio y apropiación socio-cultural de herramientas de participación y educación para la adaptación al cambio climático y la gestión del riesgo</v>
          </cell>
          <cell r="E100"/>
          <cell r="F100" t="str">
            <v>Porcentaje</v>
          </cell>
          <cell r="G100">
            <v>1</v>
          </cell>
          <cell r="H100">
            <v>1</v>
          </cell>
          <cell r="I100">
            <v>1</v>
          </cell>
          <cell r="J100">
            <v>1</v>
          </cell>
          <cell r="K100">
            <v>1</v>
          </cell>
          <cell r="L100">
            <v>1</v>
          </cell>
          <cell r="M100">
            <v>1</v>
          </cell>
          <cell r="N100">
            <v>1</v>
          </cell>
          <cell r="O100">
            <v>0</v>
          </cell>
          <cell r="P100">
            <v>0</v>
          </cell>
          <cell r="Q100">
            <v>0</v>
          </cell>
          <cell r="R100">
            <v>1</v>
          </cell>
          <cell r="S100">
            <v>1</v>
          </cell>
          <cell r="T100">
            <v>1</v>
          </cell>
          <cell r="U100">
            <v>1</v>
          </cell>
          <cell r="V100"/>
          <cell r="W100"/>
          <cell r="X100"/>
          <cell r="Y100"/>
          <cell r="Z100"/>
          <cell r="AA100"/>
          <cell r="AB100"/>
          <cell r="AC100"/>
          <cell r="AD100"/>
          <cell r="AE100"/>
          <cell r="AF100"/>
          <cell r="AG100"/>
          <cell r="AH100"/>
          <cell r="AI100">
            <v>1</v>
          </cell>
          <cell r="AJ100">
            <v>1</v>
          </cell>
          <cell r="AK100">
            <v>1</v>
          </cell>
          <cell r="AL100"/>
          <cell r="AM100">
            <v>240148557</v>
          </cell>
          <cell r="AN100">
            <v>201544111</v>
          </cell>
          <cell r="AO100">
            <v>0.83924764536478147</v>
          </cell>
          <cell r="AP100">
            <v>113481034</v>
          </cell>
          <cell r="AQ100">
            <v>0.56305804936171022</v>
          </cell>
          <cell r="AR100">
            <v>88063077</v>
          </cell>
          <cell r="AS100">
            <v>88063077</v>
          </cell>
          <cell r="AT100">
            <v>88063077</v>
          </cell>
          <cell r="AU100">
            <v>1</v>
          </cell>
          <cell r="AV100">
            <v>283226106</v>
          </cell>
          <cell r="AW100">
            <v>277490905</v>
          </cell>
          <cell r="AX100">
            <v>0.97975045068762134</v>
          </cell>
          <cell r="AY100">
            <v>277490905</v>
          </cell>
          <cell r="AZ100">
            <v>1</v>
          </cell>
          <cell r="BA100">
            <v>0</v>
          </cell>
          <cell r="BB100">
            <v>0</v>
          </cell>
          <cell r="BC100">
            <v>0</v>
          </cell>
          <cell r="BD100" t="str">
            <v>0%</v>
          </cell>
          <cell r="BE100">
            <v>300000000</v>
          </cell>
          <cell r="BF100">
            <v>298985000</v>
          </cell>
          <cell r="BG100">
            <v>0.99661666666666671</v>
          </cell>
          <cell r="BH100">
            <v>23985000</v>
          </cell>
          <cell r="BI100">
            <v>8.0221415790089803E-2</v>
          </cell>
          <cell r="BJ100">
            <v>275000000</v>
          </cell>
          <cell r="BK100">
            <v>275000000</v>
          </cell>
          <cell r="BL100"/>
          <cell r="BM100"/>
          <cell r="BN100">
            <v>616199552</v>
          </cell>
          <cell r="BO100">
            <v>607535202</v>
          </cell>
          <cell r="BP100">
            <v>0.98593905177003438</v>
          </cell>
          <cell r="BQ100">
            <v>231894400</v>
          </cell>
          <cell r="BR100">
            <v>0.38169705925945668</v>
          </cell>
          <cell r="BS100">
            <v>275000000</v>
          </cell>
          <cell r="BT100">
            <v>1439574215</v>
          </cell>
          <cell r="BU100">
            <v>1385555218</v>
          </cell>
          <cell r="BV100">
            <v>0.9624757123063642</v>
          </cell>
          <cell r="BW100"/>
          <cell r="BX100"/>
          <cell r="BY100"/>
          <cell r="BZ100" t="str">
            <v/>
          </cell>
          <cell r="CA100"/>
        </row>
        <row r="101">
          <cell r="B101" t="str">
            <v>SACT 6.4.1</v>
          </cell>
          <cell r="C101" t="str">
            <v>6.4.1</v>
          </cell>
          <cell r="D101" t="str">
            <v>Implementación de la estrategia de reconocimiento de la memoria adaptativa del territorio y apropiación socio-cultural de herramientas de participación y educación para la adaptación al cambio climático y la gestión del riesgo</v>
          </cell>
          <cell r="E101" t="str">
            <v>% de implementación de la estrategia de reconocimiento de la memoria adaptativa del territorio y apropiación socio-cultural de herramientas de participación y educación para la adaptación al cambio climático y la gestión del riesgo</v>
          </cell>
          <cell r="F101" t="str">
            <v>Porcentaje</v>
          </cell>
          <cell r="G101">
            <v>0.1</v>
          </cell>
          <cell r="H101">
            <v>0.2</v>
          </cell>
          <cell r="I101">
            <v>0.3</v>
          </cell>
          <cell r="J101">
            <v>0.4</v>
          </cell>
          <cell r="K101">
            <v>0.1</v>
          </cell>
          <cell r="L101">
            <v>0.23499999999999999</v>
          </cell>
          <cell r="M101">
            <v>0.31666666666666665</v>
          </cell>
          <cell r="N101">
            <v>0.4</v>
          </cell>
          <cell r="O101">
            <v>0</v>
          </cell>
          <cell r="P101">
            <v>0</v>
          </cell>
          <cell r="Q101">
            <v>0</v>
          </cell>
          <cell r="R101">
            <v>1</v>
          </cell>
          <cell r="S101">
            <v>1</v>
          </cell>
          <cell r="T101">
            <v>1</v>
          </cell>
          <cell r="U101">
            <v>1</v>
          </cell>
          <cell r="V101" t="str">
            <v xml:space="preserve">En cumplimiento de la actividad que tenía como proyección para el 2020, el diseño metodológico con la revisión de información de fuentes primarias y secundarias así como la caracterización y priorización de actores, se logró construir una propuesta metodológica enmarcada en la Estrategia de Gestión de la Cultura Ambiental y la Educación Ambiental en la jurisdicción de CORANTIOQUIA “El Territorio como Zona de Vida”. 
El concepto de memoria adaptativa que integra la Estrategia El Territorio como Zona de Vida, es el elemento transversal que busca apropiar socialmente conocimiento acerca del cambio climático y global desde la perspectiva socioecosistémica y de gestión del riesgo, así mismo busca mediante la sistematización de las experiencias de adaptación de las comunidades y actores del territorio a eventos climáticos y naturales extremos, gestionar el conocimiento de manera que permita el análisis y comprensión de la capacidad adaptativa de actores y comunidades y así mismo la percepción y respuesta al riesgo en el territorio, con ello se espera nutrir la estrategia el Territorio como Zona de Vida y su aplicación en la formación de actores estratégicos. 
 </v>
          </cell>
          <cell r="W101" t="str">
            <v xml:space="preserve">El indicador se cumplió a partir de lossiguientes procesos:
Se culminó la ejecución del Contrato 140-CNT2010-144, en el marco del cual, se realizó un proceso piloto de creación y dinamización de La Red Mujeres Tierra y Vida, con la construcción de nodos de cambio climático liderados por mujeres en 13 municipios priorizados, donde participaron 166 mujeres, dentro de las principales conclusiones de este ejercicio piloto, se destaca el papel de las mujeres en la comprensión de los cambios y la capacidad de reconstruir la memoria del paisaje y de las formas de respuesta social frente a los cambios, hallándose en ellas una capacidad de adaptación y resiliencia que les permite ser agentes dinamizadoras de cambio y adaptación en sus comunidades y territorios. 
Convenio 040-COV2108-82 que tiene como propósito aunar esfuerzos entre CORANTIOQUIA y la Oficina de las Naciones Unidas Contra la Droga y el Delito - UNODC, en la implementación de estrategias de desarrollo alternativo con enfoque de género que contribuyan a la adaptación al cambio climático y al fortalecimiento y transformación de las condiciones de vida de las mujeres en la jurisdicción de CORANTIOQUIA en los territorios seleccionados para ser intervenidos, entre ellos los municipios de Barbosa, Medellín, Amaga, Caldas, Heliconia, Titiribí, Fredonia, Jericó, Montebello, Támesis, Venecia, Andes, Betulia, Concordia, Salgar, Anzá, Buriticá, Caicedo, Ebéjico, Santa Fé de Antioquia, Cáceres, Caucasia, El Bagre, Nechí, Zaragoza, Anorí, Belmira, Carolina del Príncipe, Don Matías, Gómez Plata, Guadalupe, Ituango, Santa Rosa de Osos, San Andrés de Cuerquia, Cisneros, Puerto Berrio, Remedios, Segovia, Yolombó, Yondó. En 2021, se inició con la estructuración de un diploma para fortalecer y ampliar la red a 280 mujeres, 7 por municipio, a partir de la experiencia del proceso piloto y con la integración de la metodología de la UNODC. 
En desarrollo del Proceso Educativo Ambiental Hogares Ecológicos, se revisaron y actualizaron los lineamientos pedagógicos para fortalecer la incorporación de conocimiento y espacios de diálogo acerca del cambio climático y sus posibles efectos en los sistemas de agricultura familiar y comunitaria, del mismo modo, se orientó al equipo técnico que hace parte del Convenio 040-COV2106-35 celebrado con el Programa Mundial de Alimentos, para el fortalecimiento de Hogares Ecológicos, adoptar medidas de adaptación basada en ecosistemas para fortalecer las prácticas sostenibles en los sistemas productivos familiares y el manejo agroecológico de fincas, predios y parcelas, basados en diagnósticos y aplicación participativa de indicadores de sustentabilidad que permiten identificar posibles riesgos a escala veredal y las medidas de adaptación pertinentes. En este proceso educativo participan 1150 Hogares Ecológicos, de los cuales 500 Hogares son nuevos y 650 de fortalecimiento en 65 veredas, en más de 50 municipios, principalmente comunidades campesinas, étnicas, rurales y urbanas en la Jurisdicción de Corantioquia. 
De igual manera, el proceso educativo desarrollado para la formación de comunidades Guardaciénagas en convenios 040-COV1906-133 con EPM y 040-COV1906-187 con la Universidad de Antioquia, apropió la estrategia de reconocimiento de la memoria adaptativa para entender los cambios en los sistemas cenagosos, y desde allí construir con las comunidades medidas de manejo de humedales que permitan avanzar en la mitigación y en la adaptación de las comunidades. La metodología del proceso fue ajustada durante el primer semestre de 2021, para garantizar la transversalidad del enfoque de adaptación y se avanzó en el proceso de sistematización que permita su seguimiento y evaluación. 
De manera directa, la Corporación construyó la Estrategia “ECOESCUELAS: construyendo resiliencia desde las comunidades educativas” como proceso que integra la infraestructura de la escuela con los procedimientos, interacciones y experiencias de la comunidad educativa, buscando con ello recuperar el territorio como escenario educativo por excelencia. En este sentido, la Escuela facilitará la comprensión del territorio, la experimentación, el aprendizaje e integración de conocimientos, la participación y desarrollo de capacidades y habilidades para adaptarse mejor a los ecosistemas y a sus dinámicas, aportando con ello a la construcción de estilos de vida, relaciones y desarrollo más armónicos. En 2021, se identificaron 32 y caracterizaron 23 instituciones y centros educativos urbanos y rurales en igual número de municipios, que fundamentados en los PRAE recibirán acompañamiento integral por parte de CORANTIOQUIA, destacando que serán epicentro de la adopción de medidas y tecnologías para la adaptación y la sostenibilidad, que servirán de modelo y de escenario educativo con proyección territorial y comunitaria, entre ellas las siguientes: instalación de sistemas de energía solar fotovoltaica (según pertinencia y viabilidad técnica, social y económica), instalación de composteras y puntos de separación de residuos, sistemas de tratamiento de aguas residuales, sistemas de captación y almacenamiento de agua lluvia, huertas agrobiodiversas, arborización, biovivero, pérgolas o aulas ambientales abiertas e inclusivas para la comunidad educativa. El proceso educativo que acompaña la Ecoescuela está basado en la Política Nacional de Educación Ambiental y en la educación para la adaptación al cambio climático y gestión del riesgo según los escenarios global, del país y los planes regionales de cambio y climático y gestión del riesgo. 
De conformidad con el indicador y la meta proyectada para el año 2021, esta subactividad cuenta con un avance del 23,5%, por lo tanto presenta un porcentaje de cumplimiento del 100%. </v>
          </cell>
          <cell r="X101" t="str">
            <v xml:space="preserve">La estrategia de reconocimiento de la memoria adaptiva del territorio y la apropiación sociocultural para la adaptación al cambio climático y la gestión del riesgo tienen su base en la estrategia “Territorio Como Zona de Vida”; para ello, se hizo un diseño participativo para el abordaje del cambio climático y gestión del riesgo revisando el Plan de gestión de Adaptación al Cambio Climático, la caracterización de actores. La implementación considera el desarrollo de las acciones de apropiación social y fortalecimiento de capacidades para la adaptación al cambio climático y la gestión del riesgo, el desarrollo de los encuentros de la Red de mujeres, tierra y vida, las acciones realizadas en materia de Hogares Ecológicos, los procesos de adaptación en el marco de las Ecoescuelas. </v>
          </cell>
          <cell r="Y101" t="str">
            <v xml:space="preserve">Para el desarrollo de esta estrategia, los actores fundamentales son las mujeres, en este caso, el ejercicio de apropiación social en gestión del riesgo y cambio climático, esta enmcarcado en al Red Mujeres, Tierra y Vida. ello implicó  la construciión  de una  ruta de gestión al rededor del riesgo y las capacidades de las mujeres en torno a la resiliencia y la adaptación, que en pricipio toma como referencia  los insumos que  se generaron  en el encuentro  jurisdiiccional que permita la construcción de esta red,  a la vez, dialogar y compartir las experiencias de trabajo local de cada una de ellas. Así, las mujeres en lo local, podran aportar a la gestión del riesgo y de manera especifica a los planes municipales de gestión del riesgo, hecho que también se viene acompañando desde actividades conjuntas entre la Subdirección de Ecosistemas y de Participación y Cultura Ambiental. Bajo este proceso, se construyeron con los grupos de mujeres locales, propuestas para la gestión del riesgo que han venido siendo incorporadas en los planes municipales de gestión del riesgo en 10 municipios priorizados. </v>
          </cell>
          <cell r="Z101"/>
          <cell r="AA101" t="str">
            <v>contract</v>
          </cell>
          <cell r="AB101" t="str">
            <v>No aplica</v>
          </cell>
          <cell r="AC101"/>
          <cell r="AD101"/>
          <cell r="AE101"/>
          <cell r="AF101"/>
          <cell r="AG101"/>
          <cell r="AH101"/>
          <cell r="AI101">
            <v>0.4</v>
          </cell>
          <cell r="AJ101">
            <v>0.4</v>
          </cell>
          <cell r="AK101">
            <v>1</v>
          </cell>
          <cell r="AL101"/>
          <cell r="AM101">
            <v>240148557</v>
          </cell>
          <cell r="AN101">
            <v>201544111</v>
          </cell>
          <cell r="AO101">
            <v>0.83924764536478147</v>
          </cell>
          <cell r="AP101">
            <v>113481034</v>
          </cell>
          <cell r="AQ101">
            <v>0.56305804936171022</v>
          </cell>
          <cell r="AR101">
            <v>88063077</v>
          </cell>
          <cell r="AS101">
            <v>88063077</v>
          </cell>
          <cell r="AT101">
            <v>88063077</v>
          </cell>
          <cell r="AU101">
            <v>1</v>
          </cell>
          <cell r="AV101">
            <v>283226106</v>
          </cell>
          <cell r="AW101">
            <v>277490905</v>
          </cell>
          <cell r="AX101">
            <v>0.97975045068762134</v>
          </cell>
          <cell r="AY101">
            <v>277490905</v>
          </cell>
          <cell r="AZ101">
            <v>1</v>
          </cell>
          <cell r="BA101">
            <v>0</v>
          </cell>
          <cell r="BB101">
            <v>0</v>
          </cell>
          <cell r="BC101">
            <v>0</v>
          </cell>
          <cell r="BD101" t="str">
            <v>0%</v>
          </cell>
          <cell r="BE101">
            <v>300000000</v>
          </cell>
          <cell r="BF101">
            <v>298985000</v>
          </cell>
          <cell r="BG101">
            <v>0.99661666666666671</v>
          </cell>
          <cell r="BH101">
            <v>23985000</v>
          </cell>
          <cell r="BI101">
            <v>8.0221415790089803E-2</v>
          </cell>
          <cell r="BJ101">
            <v>275000000</v>
          </cell>
          <cell r="BK101">
            <v>275000000</v>
          </cell>
          <cell r="BL101"/>
          <cell r="BM101"/>
          <cell r="BN101">
            <v>616199552</v>
          </cell>
          <cell r="BO101">
            <v>607535202</v>
          </cell>
          <cell r="BP101">
            <v>0.98593905177003438</v>
          </cell>
          <cell r="BQ101">
            <v>231894400</v>
          </cell>
          <cell r="BR101">
            <v>0.38169705925945668</v>
          </cell>
          <cell r="BS101">
            <v>275000000</v>
          </cell>
          <cell r="BT101">
            <v>1439574215</v>
          </cell>
          <cell r="BU101">
            <v>1385555218</v>
          </cell>
          <cell r="BV101">
            <v>0.9624757123063642</v>
          </cell>
          <cell r="BW101"/>
          <cell r="BX101"/>
          <cell r="BY101"/>
          <cell r="BZ101" t="str">
            <v/>
          </cell>
          <cell r="CA101"/>
        </row>
        <row r="102">
          <cell r="B102" t="str">
            <v>ACT 6.5</v>
          </cell>
          <cell r="C102" t="str">
            <v>6.5</v>
          </cell>
          <cell r="D102" t="str">
            <v>Implementar el Plan de Gestión del Cambio Climático en la Jurisdicción de Corantioquia, con enfoque diferencial</v>
          </cell>
          <cell r="E102"/>
          <cell r="F102" t="str">
            <v>Porcentaje</v>
          </cell>
          <cell r="G102">
            <v>1</v>
          </cell>
          <cell r="H102">
            <v>1</v>
          </cell>
          <cell r="I102">
            <v>1</v>
          </cell>
          <cell r="J102">
            <v>1</v>
          </cell>
          <cell r="K102">
            <v>0.77600000000000002</v>
          </cell>
          <cell r="L102">
            <v>0.89655172413793105</v>
          </cell>
          <cell r="M102">
            <v>0.89655172413793105</v>
          </cell>
          <cell r="N102">
            <v>0.89655172413793105</v>
          </cell>
          <cell r="O102">
            <v>0</v>
          </cell>
          <cell r="P102">
            <v>0</v>
          </cell>
          <cell r="Q102">
            <v>0</v>
          </cell>
          <cell r="R102">
            <v>0.77600000000000002</v>
          </cell>
          <cell r="S102">
            <v>0.89655172413793105</v>
          </cell>
          <cell r="T102">
            <v>0.89655172413793105</v>
          </cell>
          <cell r="U102">
            <v>0.89655172413793105</v>
          </cell>
          <cell r="V102"/>
          <cell r="W102"/>
          <cell r="X102"/>
          <cell r="Y102"/>
          <cell r="Z102"/>
          <cell r="AA102"/>
          <cell r="AB102"/>
          <cell r="AC102"/>
          <cell r="AD102"/>
          <cell r="AE102"/>
          <cell r="AF102"/>
          <cell r="AG102"/>
          <cell r="AH102"/>
          <cell r="AI102">
            <v>1</v>
          </cell>
          <cell r="AJ102">
            <v>0.86641379310344824</v>
          </cell>
          <cell r="AK102">
            <v>0.86641379310344835</v>
          </cell>
          <cell r="AL102"/>
          <cell r="AM102">
            <v>588706682</v>
          </cell>
          <cell r="AN102">
            <v>342489936</v>
          </cell>
          <cell r="AO102">
            <v>0.58176668699676826</v>
          </cell>
          <cell r="AP102">
            <v>133646213</v>
          </cell>
          <cell r="AQ102">
            <v>0.39021938735157463</v>
          </cell>
          <cell r="AR102">
            <v>208843723</v>
          </cell>
          <cell r="AS102">
            <v>208843723</v>
          </cell>
          <cell r="AT102">
            <v>207522116</v>
          </cell>
          <cell r="AU102">
            <v>0.99367178969511094</v>
          </cell>
          <cell r="AV102">
            <v>2000000</v>
          </cell>
          <cell r="AW102">
            <v>1788000</v>
          </cell>
          <cell r="AX102">
            <v>0.89400000000000002</v>
          </cell>
          <cell r="AY102">
            <v>1788000</v>
          </cell>
          <cell r="AZ102">
            <v>1</v>
          </cell>
          <cell r="BA102">
            <v>0</v>
          </cell>
          <cell r="BB102">
            <v>0</v>
          </cell>
          <cell r="BC102">
            <v>0</v>
          </cell>
          <cell r="BD102" t="str">
            <v>0%</v>
          </cell>
          <cell r="BE102">
            <v>379724617</v>
          </cell>
          <cell r="BF102">
            <v>372693407</v>
          </cell>
          <cell r="BG102">
            <v>0.98148339695342957</v>
          </cell>
          <cell r="BH102">
            <v>122693407</v>
          </cell>
          <cell r="BI102">
            <v>0.32920734495311316</v>
          </cell>
          <cell r="BJ102">
            <v>250000000</v>
          </cell>
          <cell r="BK102">
            <v>250000000</v>
          </cell>
          <cell r="BL102"/>
          <cell r="BM102"/>
          <cell r="BN102">
            <v>1248041353</v>
          </cell>
          <cell r="BO102">
            <v>720967575</v>
          </cell>
          <cell r="BP102">
            <v>0.57767923576166946</v>
          </cell>
          <cell r="BQ102">
            <v>296948034</v>
          </cell>
          <cell r="BR102">
            <v>0.41187432597090096</v>
          </cell>
          <cell r="BS102">
            <v>250000000</v>
          </cell>
          <cell r="BT102">
            <v>2218472652</v>
          </cell>
          <cell r="BU102">
            <v>1437938918</v>
          </cell>
          <cell r="BV102">
            <v>0.64816616815342198</v>
          </cell>
          <cell r="BW102"/>
          <cell r="BX102"/>
          <cell r="BY102"/>
          <cell r="BZ102" t="str">
            <v/>
          </cell>
          <cell r="CA102"/>
        </row>
        <row r="103">
          <cell r="B103" t="str">
            <v>SACT 6.5.1</v>
          </cell>
          <cell r="C103" t="str">
            <v>6.5.1</v>
          </cell>
          <cell r="D103" t="str">
            <v>Implementación del Plan de Gestión del Cambio Climático en la Jurisdicción de Corantioquia</v>
          </cell>
          <cell r="E103" t="str">
            <v>% de implementación del Plan de Gestión del Cambio Climático en la Jurisdicción de Corantioquia</v>
          </cell>
          <cell r="F103" t="str">
            <v>Porcentaje</v>
          </cell>
          <cell r="G103">
            <v>0.4</v>
          </cell>
          <cell r="H103">
            <v>0.5</v>
          </cell>
          <cell r="I103">
            <v>0.6</v>
          </cell>
          <cell r="J103">
            <v>0.8</v>
          </cell>
          <cell r="K103">
            <v>0.4</v>
          </cell>
          <cell r="L103">
            <v>1</v>
          </cell>
          <cell r="M103">
            <v>1</v>
          </cell>
          <cell r="N103">
            <v>1</v>
          </cell>
          <cell r="O103">
            <v>0</v>
          </cell>
          <cell r="P103">
            <v>0</v>
          </cell>
          <cell r="Q103">
            <v>0</v>
          </cell>
          <cell r="R103">
            <v>1</v>
          </cell>
          <cell r="S103">
            <v>1</v>
          </cell>
          <cell r="T103">
            <v>1</v>
          </cell>
          <cell r="U103">
            <v>1</v>
          </cell>
          <cell r="V103" t="str">
            <v xml:space="preserve">Se realizó la ejecución de 20 medidas de adaptación, mitigación y mitigación-adaptación Contempladas en el Plan Regional para el Cambio Climático de CORANTIOQUIA implementadas con un porcentaje de ejecución mayor al 35% y cuya implementación es responsabilidad directa de la Corporación. </v>
          </cell>
          <cell r="W103" t="str">
            <v xml:space="preserve">Se realizó la ejecución de 41 medidas de adaptación, mitigación y mitigación-adaptación Contempladas en el Plan Regional para el Cambio Climático de CORANTIOQUIA implementadas con un porcentaje de ejecución mayor al 35% y cuya implementación es responsabilidad directa de la Corporación </v>
          </cell>
          <cell r="X103" t="str">
            <v>Durante el año 2022 a través de la ejecución de algunas subactividades del plan de acción 2020- 2023, se aportó  a la implementación de las siguientes medidas del PRCC: 
Adaptación: A1, A2, A3, A4, A5, A6, A7, A8, A9, A10, A12, A13, A14, A15, A16, A18, A19 y A21.
Mitigación:  M1, M2, M3, M4, M16, M17, M18, M19
Adaptación - Mitigación:  MA1, MA2, MA3, MA4, MA5, MA6, MA7, MA8, MA10,  MA11,  MA12, MA13, MA14,  MA15, MA16</v>
          </cell>
          <cell r="Y103" t="str">
            <v>Con proyección a diciembre 31 de 2023, se reportan acciones desarrolladas a traves de las subactividades del plan de acción 2023 que le aportan a 43 medidas de mitigación y de adaptación del PRCC.
Adaptación: A1, A2, A3, A4, A5, A6, A7, A8, A9, A10, A12, A13, A14, A15, A16, A17, A18, A19, A21 y A24.
Mitigación:  M1, M2, M3, M4, M16, M17, M18, M19
Adaptación - Mitigación:  MA1, MA2, MA3, MA4, MA5, MA6, MA7, MA8, MA10, MA11, MA12, MA13, MA14, MA15, MA16</v>
          </cell>
          <cell r="Z103"/>
          <cell r="AA103" t="str">
            <v>contract</v>
          </cell>
          <cell r="AB103" t="str">
            <v>No aplica</v>
          </cell>
          <cell r="AC103"/>
          <cell r="AD103"/>
          <cell r="AE103"/>
          <cell r="AF103"/>
          <cell r="AG103"/>
          <cell r="AH103"/>
          <cell r="AI103">
            <v>0.8</v>
          </cell>
          <cell r="AJ103">
            <v>1</v>
          </cell>
          <cell r="AK103">
            <v>1</v>
          </cell>
          <cell r="AL103"/>
          <cell r="AM103">
            <v>139470000</v>
          </cell>
          <cell r="AN103">
            <v>113143452</v>
          </cell>
          <cell r="AO103">
            <v>0.81123863196386314</v>
          </cell>
          <cell r="AP103">
            <v>89605550</v>
          </cell>
          <cell r="AQ103">
            <v>0.79196408113834105</v>
          </cell>
          <cell r="AR103">
            <v>23537902</v>
          </cell>
          <cell r="AS103">
            <v>23537902</v>
          </cell>
          <cell r="AT103">
            <v>23537902</v>
          </cell>
          <cell r="AU103">
            <v>1</v>
          </cell>
          <cell r="AV103">
            <v>0</v>
          </cell>
          <cell r="AW103">
            <v>0</v>
          </cell>
          <cell r="AX103">
            <v>0</v>
          </cell>
          <cell r="AY103">
            <v>0</v>
          </cell>
          <cell r="AZ103">
            <v>0</v>
          </cell>
          <cell r="BA103">
            <v>0</v>
          </cell>
          <cell r="BB103">
            <v>0</v>
          </cell>
          <cell r="BC103">
            <v>0</v>
          </cell>
          <cell r="BD103" t="str">
            <v>0%</v>
          </cell>
          <cell r="BE103">
            <v>379724617</v>
          </cell>
          <cell r="BF103">
            <v>372693407</v>
          </cell>
          <cell r="BG103">
            <v>0.98148339695342957</v>
          </cell>
          <cell r="BH103">
            <v>122693407</v>
          </cell>
          <cell r="BI103">
            <v>0.32920734495311316</v>
          </cell>
          <cell r="BJ103">
            <v>250000000</v>
          </cell>
          <cell r="BK103">
            <v>250000000</v>
          </cell>
          <cell r="BL103"/>
          <cell r="BM103"/>
          <cell r="BN103">
            <v>1248041353</v>
          </cell>
          <cell r="BO103">
            <v>720967575</v>
          </cell>
          <cell r="BP103">
            <v>0.57767923576166946</v>
          </cell>
          <cell r="BQ103">
            <v>296948034</v>
          </cell>
          <cell r="BR103">
            <v>0.41187432597090096</v>
          </cell>
          <cell r="BS103">
            <v>250000000</v>
          </cell>
          <cell r="BT103">
            <v>1767235970</v>
          </cell>
          <cell r="BU103">
            <v>1206804434</v>
          </cell>
          <cell r="BV103">
            <v>0.68287679431966297</v>
          </cell>
          <cell r="BW103"/>
          <cell r="BX103"/>
          <cell r="BY103"/>
          <cell r="BZ103" t="str">
            <v/>
          </cell>
          <cell r="CA103"/>
        </row>
        <row r="104">
          <cell r="B104" t="str">
            <v>SACT 6.5.2</v>
          </cell>
          <cell r="C104" t="str">
            <v>6.5.2</v>
          </cell>
          <cell r="D104" t="str">
            <v>Implementación de las medidas acordadas para la reducción de gases de efecto invernadero</v>
          </cell>
          <cell r="E104" t="str">
            <v>% de avance en la implementación de las medidas acordadas para la reducción de gases de efecto invernadero.
Nota: incluye la adaptación al cambio climático.</v>
          </cell>
          <cell r="F104" t="str">
            <v>Porcentaje</v>
          </cell>
          <cell r="G104">
            <v>1</v>
          </cell>
          <cell r="H104">
            <v>1</v>
          </cell>
          <cell r="I104">
            <v>1</v>
          </cell>
          <cell r="J104">
            <v>1</v>
          </cell>
          <cell r="K104">
            <v>0.55200000000000005</v>
          </cell>
          <cell r="L104">
            <v>0.7931034482758621</v>
          </cell>
          <cell r="M104">
            <v>0.7931034482758621</v>
          </cell>
          <cell r="N104">
            <v>0.7931034482758621</v>
          </cell>
          <cell r="O104">
            <v>0</v>
          </cell>
          <cell r="P104">
            <v>0</v>
          </cell>
          <cell r="Q104">
            <v>0</v>
          </cell>
          <cell r="R104">
            <v>0.55200000000000005</v>
          </cell>
          <cell r="S104">
            <v>0.7931034482758621</v>
          </cell>
          <cell r="T104">
            <v>0.7931034482758621</v>
          </cell>
          <cell r="U104">
            <v>0.7931034482758621</v>
          </cell>
          <cell r="V104" t="str">
            <v xml:space="preserve">Se realizó la ejecución de 16 Medidas de Mitigación y mitigación-adaptación Contempladas en el Plan Regional para el Cambio Climático de CORANTIOQUIA implementadas con un porcentaje de ejecución mayor al 35% y cuya implementación es responsabilidad directa de la Corporación. </v>
          </cell>
          <cell r="W104" t="str">
            <v xml:space="preserve">Se realizó la ejecución de 23 Medidas de Mitigación y mitigación-adaptación Contempladas en el Plan Regional para el Cambio Climático de CORANTIOQUIA implementadas con un porcentaje de ejecución mayor al 35% y cuya implementación es responsabilidad directa de la Corporación. </v>
          </cell>
          <cell r="X104" t="str">
            <v>Durante el año 2022 a través de la ejecución de algunas subactividades del plan de acción 2020 - 2023, se aportó  a la implementación de las siguientes medidas del PRCC: 
Mitigación:  M1, M2, M3, M4, M16, M17, M18, M19
Adaptación - Mitigación:  MA1, MA2, MA3, MA4, MA5, MA6, MA7, MA8, MA10,  MA11,  MA12, MA13, MA14,  MA15, MA16</v>
          </cell>
          <cell r="Y104" t="str">
            <v xml:space="preserve">Con proyección a diciembre 31 de 2023, se reportan acciones desarrolladas a traves de las subactividades del plan de acción 2023 que le aportan a 23 medidas de mitigación y de adaptación del PRCC. 
Mitigación: M1, M2, M3, M4, M16, M17, M18, M19 
Adaptación - Mitigación: MA1, MA2, MA3, MA4, MA5, MA6, MA7, MA8, MA10, MA11, MA12, MA13, MA14, MA15, MA16 </v>
          </cell>
          <cell r="Z104"/>
          <cell r="AA104" t="str">
            <v>contract</v>
          </cell>
          <cell r="AB104" t="str">
            <v>No aplica</v>
          </cell>
          <cell r="AC104"/>
          <cell r="AD104"/>
          <cell r="AE104"/>
          <cell r="AF104"/>
          <cell r="AG104"/>
          <cell r="AH104"/>
          <cell r="AI104">
            <v>1</v>
          </cell>
          <cell r="AJ104">
            <v>0.73282758620689659</v>
          </cell>
          <cell r="AK104">
            <v>0.73282758620689659</v>
          </cell>
          <cell r="AL104"/>
          <cell r="AM104">
            <v>449236682</v>
          </cell>
          <cell r="AN104">
            <v>229346484</v>
          </cell>
          <cell r="AO104">
            <v>0.51052483732839959</v>
          </cell>
          <cell r="AP104">
            <v>44040663</v>
          </cell>
          <cell r="AQ104">
            <v>0.19202676331414786</v>
          </cell>
          <cell r="AR104">
            <v>185305821</v>
          </cell>
          <cell r="AS104">
            <v>185305821</v>
          </cell>
          <cell r="AT104">
            <v>183984214</v>
          </cell>
          <cell r="AU104">
            <v>0.99286796824369594</v>
          </cell>
          <cell r="AV104">
            <v>2000000</v>
          </cell>
          <cell r="AW104">
            <v>1788000</v>
          </cell>
          <cell r="AX104">
            <v>0.89400000000000002</v>
          </cell>
          <cell r="AY104">
            <v>1788000</v>
          </cell>
          <cell r="AZ104">
            <v>1</v>
          </cell>
          <cell r="BA104">
            <v>0</v>
          </cell>
          <cell r="BB104">
            <v>0</v>
          </cell>
          <cell r="BC104">
            <v>0</v>
          </cell>
          <cell r="BD104" t="str">
            <v>0%</v>
          </cell>
          <cell r="BE104">
            <v>0</v>
          </cell>
          <cell r="BF104">
            <v>0</v>
          </cell>
          <cell r="BG104">
            <v>0</v>
          </cell>
          <cell r="BH104">
            <v>0</v>
          </cell>
          <cell r="BI104">
            <v>0</v>
          </cell>
          <cell r="BJ104">
            <v>0</v>
          </cell>
          <cell r="BK104">
            <v>0</v>
          </cell>
          <cell r="BL104"/>
          <cell r="BM104"/>
          <cell r="BN104">
            <v>0</v>
          </cell>
          <cell r="BO104">
            <v>0</v>
          </cell>
          <cell r="BP104">
            <v>0</v>
          </cell>
          <cell r="BQ104">
            <v>0</v>
          </cell>
          <cell r="BR104">
            <v>0</v>
          </cell>
          <cell r="BS104">
            <v>0</v>
          </cell>
          <cell r="BT104">
            <v>451236682</v>
          </cell>
          <cell r="BU104">
            <v>231134484</v>
          </cell>
          <cell r="BV104">
            <v>0.5122245004008783</v>
          </cell>
          <cell r="BW104"/>
          <cell r="BX104"/>
          <cell r="BY104"/>
          <cell r="BZ104" t="str">
            <v/>
          </cell>
          <cell r="CA104"/>
        </row>
        <row r="105">
          <cell r="B105" t="str">
            <v>PROG IV</v>
          </cell>
          <cell r="C105" t="str">
            <v>IV</v>
          </cell>
          <cell r="D105" t="str">
            <v>Programa IV. Hábitat y hábitos de vida sostenible</v>
          </cell>
          <cell r="E105"/>
          <cell r="F105" t="str">
            <v>Porcentaje</v>
          </cell>
          <cell r="G105">
            <v>1</v>
          </cell>
          <cell r="H105">
            <v>1</v>
          </cell>
          <cell r="I105">
            <v>1</v>
          </cell>
          <cell r="J105">
            <v>1</v>
          </cell>
          <cell r="K105">
            <v>0.89600000000000002</v>
          </cell>
          <cell r="L105">
            <v>0.87666666666666671</v>
          </cell>
          <cell r="M105">
            <v>0.89166666666666661</v>
          </cell>
          <cell r="N105">
            <v>0.77363565223833608</v>
          </cell>
          <cell r="O105">
            <v>3.4666666666666658E-2</v>
          </cell>
          <cell r="P105">
            <v>6.1666666666666647E-2</v>
          </cell>
          <cell r="Q105">
            <v>6.0708381952547678E-2</v>
          </cell>
          <cell r="R105">
            <v>0.89600000000000002</v>
          </cell>
          <cell r="S105">
            <v>0.87666666666666671</v>
          </cell>
          <cell r="T105">
            <v>0.89166666666666661</v>
          </cell>
          <cell r="U105">
            <v>0.77363565223833608</v>
          </cell>
          <cell r="V105"/>
          <cell r="W105"/>
          <cell r="X105"/>
          <cell r="Y105"/>
          <cell r="Z105"/>
          <cell r="AA105"/>
          <cell r="AB105"/>
          <cell r="AC105"/>
          <cell r="AD105"/>
          <cell r="AE105"/>
          <cell r="AF105"/>
          <cell r="AG105"/>
          <cell r="AH105"/>
          <cell r="AI105">
            <v>1</v>
          </cell>
          <cell r="AJ105">
            <v>0.89875267521438762</v>
          </cell>
          <cell r="AK105">
            <v>0.93241158634463783</v>
          </cell>
          <cell r="AL105"/>
          <cell r="AM105">
            <v>7109569857</v>
          </cell>
          <cell r="AN105">
            <v>6177146073</v>
          </cell>
          <cell r="AO105">
            <v>0.86884947996088024</v>
          </cell>
          <cell r="AP105">
            <v>3628730922</v>
          </cell>
          <cell r="AQ105">
            <v>0.58744457053735599</v>
          </cell>
          <cell r="AR105">
            <v>2611845636.6999998</v>
          </cell>
          <cell r="AS105">
            <v>2496911623.6999998</v>
          </cell>
          <cell r="AT105">
            <v>2322925767.3000002</v>
          </cell>
          <cell r="AU105">
            <v>0.9303195776940707</v>
          </cell>
          <cell r="AV105">
            <v>14737878533</v>
          </cell>
          <cell r="AW105">
            <v>9861992281</v>
          </cell>
          <cell r="AX105">
            <v>0.6691595577285927</v>
          </cell>
          <cell r="AY105">
            <v>5943864281</v>
          </cell>
          <cell r="AZ105">
            <v>0.60270421144532627</v>
          </cell>
          <cell r="BA105">
            <v>3918706904</v>
          </cell>
          <cell r="BB105">
            <v>3918706904</v>
          </cell>
          <cell r="BC105">
            <v>3080577546</v>
          </cell>
          <cell r="BD105">
            <v>0.7861209377143048</v>
          </cell>
          <cell r="BE105">
            <v>14378999994</v>
          </cell>
          <cell r="BF105">
            <v>10561968362</v>
          </cell>
          <cell r="BG105">
            <v>0.73454123140741689</v>
          </cell>
          <cell r="BH105">
            <v>4810922144</v>
          </cell>
          <cell r="BI105">
            <v>0.45549484519465178</v>
          </cell>
          <cell r="BJ105">
            <v>5751046218</v>
          </cell>
          <cell r="BK105">
            <v>5751046218</v>
          </cell>
          <cell r="BL105"/>
          <cell r="BM105"/>
          <cell r="BN105">
            <v>11383810212</v>
          </cell>
          <cell r="BO105">
            <v>9980725524</v>
          </cell>
          <cell r="BP105">
            <v>0.87674735770621259</v>
          </cell>
          <cell r="BQ105">
            <v>4539730632</v>
          </cell>
          <cell r="BR105">
            <v>0.45484976228267232</v>
          </cell>
          <cell r="BS105">
            <v>5720241470.3400002</v>
          </cell>
          <cell r="BT105">
            <v>47610258596</v>
          </cell>
          <cell r="BU105">
            <v>36581832240</v>
          </cell>
          <cell r="BV105">
            <v>0.76836029290278718</v>
          </cell>
          <cell r="BW105"/>
          <cell r="BX105"/>
          <cell r="BY105"/>
          <cell r="BZ105" t="str">
            <v/>
          </cell>
          <cell r="CA105"/>
        </row>
        <row r="106">
          <cell r="B106" t="str">
            <v>PROY 7</v>
          </cell>
          <cell r="C106">
            <v>7</v>
          </cell>
          <cell r="D106" t="str">
            <v>Proyecto 7. Construyendo escenarios y hábitos económicos sostenibles</v>
          </cell>
          <cell r="E106"/>
          <cell r="F106" t="str">
            <v>Porcentaje</v>
          </cell>
          <cell r="G106">
            <v>1</v>
          </cell>
          <cell r="H106">
            <v>1</v>
          </cell>
          <cell r="I106">
            <v>1</v>
          </cell>
          <cell r="J106">
            <v>1</v>
          </cell>
          <cell r="K106">
            <v>1</v>
          </cell>
          <cell r="L106">
            <v>0.91999999999999993</v>
          </cell>
          <cell r="M106">
            <v>0.95</v>
          </cell>
          <cell r="N106">
            <v>0.92142857142857149</v>
          </cell>
          <cell r="O106">
            <v>0</v>
          </cell>
          <cell r="P106">
            <v>0</v>
          </cell>
          <cell r="Q106">
            <v>2.5000000000000022E-2</v>
          </cell>
          <cell r="R106">
            <v>1</v>
          </cell>
          <cell r="S106">
            <v>0.91999999999999993</v>
          </cell>
          <cell r="T106">
            <v>0.95</v>
          </cell>
          <cell r="U106">
            <v>0.92142857142857149</v>
          </cell>
          <cell r="V106"/>
          <cell r="W106"/>
          <cell r="X106"/>
          <cell r="Y106"/>
          <cell r="Z106"/>
          <cell r="AA106"/>
          <cell r="AB106"/>
          <cell r="AC106"/>
          <cell r="AD106"/>
          <cell r="AE106"/>
          <cell r="AF106"/>
          <cell r="AG106"/>
          <cell r="AH106"/>
          <cell r="AI106">
            <v>1</v>
          </cell>
          <cell r="AJ106">
            <v>0.95410714285714293</v>
          </cell>
          <cell r="AK106">
            <v>0.98095238095238102</v>
          </cell>
          <cell r="AL106"/>
          <cell r="AM106">
            <v>1313096130</v>
          </cell>
          <cell r="AN106">
            <v>1270231098</v>
          </cell>
          <cell r="AO106">
            <v>0.96735575482961789</v>
          </cell>
          <cell r="AP106">
            <v>855547478</v>
          </cell>
          <cell r="AQ106">
            <v>0.67353687006015972</v>
          </cell>
          <cell r="AR106">
            <v>414683620</v>
          </cell>
          <cell r="AS106">
            <v>315715598</v>
          </cell>
          <cell r="AT106">
            <v>294179008.60000002</v>
          </cell>
          <cell r="AU106">
            <v>0.93178484200200973</v>
          </cell>
          <cell r="AV106">
            <v>4175263132</v>
          </cell>
          <cell r="AW106">
            <v>3295846663</v>
          </cell>
          <cell r="AX106">
            <v>0.78937459958870926</v>
          </cell>
          <cell r="AY106">
            <v>1850615663</v>
          </cell>
          <cell r="AZ106">
            <v>0.56149932088026877</v>
          </cell>
          <cell r="BA106">
            <v>1445231000</v>
          </cell>
          <cell r="BB106">
            <v>1445231000</v>
          </cell>
          <cell r="BC106">
            <v>1365784631</v>
          </cell>
          <cell r="BD106">
            <v>0.94502860165606739</v>
          </cell>
          <cell r="BE106">
            <v>3675999997</v>
          </cell>
          <cell r="BF106">
            <v>3100880402</v>
          </cell>
          <cell r="BG106">
            <v>0.84354744410518012</v>
          </cell>
          <cell r="BH106">
            <v>1569669585</v>
          </cell>
          <cell r="BI106">
            <v>0.50620126593324832</v>
          </cell>
          <cell r="BJ106">
            <v>1531210817</v>
          </cell>
          <cell r="BK106">
            <v>1531210817</v>
          </cell>
          <cell r="BL106"/>
          <cell r="BM106"/>
          <cell r="BN106">
            <v>2426371602</v>
          </cell>
          <cell r="BO106">
            <v>2263581705</v>
          </cell>
          <cell r="BP106">
            <v>0.93290809335807579</v>
          </cell>
          <cell r="BQ106">
            <v>1309594705</v>
          </cell>
          <cell r="BR106">
            <v>0.57854978333993912</v>
          </cell>
          <cell r="BS106">
            <v>1509925871.29</v>
          </cell>
          <cell r="BT106">
            <v>11590730861</v>
          </cell>
          <cell r="BU106">
            <v>9930539868</v>
          </cell>
          <cell r="BV106">
            <v>0.85676563342643552</v>
          </cell>
          <cell r="BW106"/>
          <cell r="BX106" t="str">
            <v>3201 – Fortalecimiento del desempeño ambiental de los sectores productivos.</v>
          </cell>
          <cell r="BY106"/>
          <cell r="BZ106" t="str">
            <v/>
          </cell>
          <cell r="CA106" t="str">
            <v>7  - Energia asequible y no contaminante
12 - Producción y Consumo Sostenible</v>
          </cell>
        </row>
        <row r="107">
          <cell r="B107" t="str">
            <v>ACT 7.1</v>
          </cell>
          <cell r="C107" t="str">
            <v>7.1</v>
          </cell>
          <cell r="D107" t="str">
            <v>Transformar sectores productivos y economías locales hacia prácticas sostenibles (Bioeconomía, Economía circular, Economía naranja, Negocios verdes, Turismo asociado al patrimonio ambiental, entre otros), con corresponsabilidad de los actores</v>
          </cell>
          <cell r="E107"/>
          <cell r="F107" t="str">
            <v>Porcentaje</v>
          </cell>
          <cell r="G107">
            <v>1</v>
          </cell>
          <cell r="H107">
            <v>1</v>
          </cell>
          <cell r="I107">
            <v>1</v>
          </cell>
          <cell r="J107">
            <v>1</v>
          </cell>
          <cell r="K107">
            <v>1</v>
          </cell>
          <cell r="L107">
            <v>1</v>
          </cell>
          <cell r="M107">
            <v>0.75</v>
          </cell>
          <cell r="N107">
            <v>0.8571428571428571</v>
          </cell>
          <cell r="O107">
            <v>0</v>
          </cell>
          <cell r="P107">
            <v>0</v>
          </cell>
          <cell r="Q107">
            <v>0.125</v>
          </cell>
          <cell r="R107">
            <v>1</v>
          </cell>
          <cell r="S107">
            <v>1</v>
          </cell>
          <cell r="T107">
            <v>0.75</v>
          </cell>
          <cell r="U107">
            <v>0.8571428571428571</v>
          </cell>
          <cell r="V107"/>
          <cell r="W107"/>
          <cell r="X107"/>
          <cell r="Y107"/>
          <cell r="Z107"/>
          <cell r="AA107"/>
          <cell r="AB107"/>
          <cell r="AC107"/>
          <cell r="AD107"/>
          <cell r="AE107"/>
          <cell r="AF107"/>
          <cell r="AG107"/>
          <cell r="AH107"/>
          <cell r="AI107">
            <v>1</v>
          </cell>
          <cell r="AJ107">
            <v>0.9330357142857143</v>
          </cell>
          <cell r="AK107">
            <v>0.90476190476190477</v>
          </cell>
          <cell r="AL107"/>
          <cell r="AM107">
            <v>1164563691</v>
          </cell>
          <cell r="AN107">
            <v>1136534311</v>
          </cell>
          <cell r="AO107">
            <v>0.9759314323324545</v>
          </cell>
          <cell r="AP107">
            <v>737153945</v>
          </cell>
          <cell r="AQ107">
            <v>0.6485980562710878</v>
          </cell>
          <cell r="AR107">
            <v>399380366</v>
          </cell>
          <cell r="AS107">
            <v>300452779</v>
          </cell>
          <cell r="AT107">
            <v>279276684.60000002</v>
          </cell>
          <cell r="AU107">
            <v>0.92951939246333293</v>
          </cell>
          <cell r="AV107">
            <v>2752563132</v>
          </cell>
          <cell r="AW107">
            <v>1889151563</v>
          </cell>
          <cell r="AX107">
            <v>0.68632451733354105</v>
          </cell>
          <cell r="AY107">
            <v>1000694779</v>
          </cell>
          <cell r="AZ107">
            <v>0.5297059265117311</v>
          </cell>
          <cell r="BA107">
            <v>888456784</v>
          </cell>
          <cell r="BB107">
            <v>888456784</v>
          </cell>
          <cell r="BC107">
            <v>809010415</v>
          </cell>
          <cell r="BD107">
            <v>0.91057936589519028</v>
          </cell>
          <cell r="BE107">
            <v>2765999997</v>
          </cell>
          <cell r="BF107">
            <v>2198188010</v>
          </cell>
          <cell r="BG107">
            <v>0.7947172857498741</v>
          </cell>
          <cell r="BH107">
            <v>919256181</v>
          </cell>
          <cell r="BI107">
            <v>0.41818815170409379</v>
          </cell>
          <cell r="BJ107">
            <v>1278931829</v>
          </cell>
          <cell r="BK107">
            <v>1278931829</v>
          </cell>
          <cell r="BL107"/>
          <cell r="BM107"/>
          <cell r="BN107">
            <v>2196014650</v>
          </cell>
          <cell r="BO107">
            <v>2056989077</v>
          </cell>
          <cell r="BP107">
            <v>0.93669187361750983</v>
          </cell>
          <cell r="BQ107">
            <v>1252080650</v>
          </cell>
          <cell r="BR107">
            <v>0.6086958185631629</v>
          </cell>
          <cell r="BS107">
            <v>1257646883.29</v>
          </cell>
          <cell r="BT107">
            <v>8879141470</v>
          </cell>
          <cell r="BU107">
            <v>7280862961</v>
          </cell>
          <cell r="BV107">
            <v>0.81999627842397693</v>
          </cell>
          <cell r="BW107"/>
          <cell r="BX107"/>
          <cell r="BY107"/>
          <cell r="BZ107" t="str">
            <v/>
          </cell>
          <cell r="CA107"/>
        </row>
        <row r="108">
          <cell r="B108" t="str">
            <v>SACT 7.1.1</v>
          </cell>
          <cell r="C108" t="str">
            <v>7.1.1</v>
          </cell>
          <cell r="D108" t="str">
            <v>Ejecución de planes de negocio asociativo en turismo de naturaleza por socioecosistema</v>
          </cell>
          <cell r="E108" t="str">
            <v>Número de planes de negocio asociativo en turismo de naturaleza por socioecosistema ejecutados.</v>
          </cell>
          <cell r="F108" t="str">
            <v>Número</v>
          </cell>
          <cell r="G108">
            <v>0</v>
          </cell>
          <cell r="H108">
            <v>1</v>
          </cell>
          <cell r="I108">
            <v>1</v>
          </cell>
          <cell r="J108">
            <v>1</v>
          </cell>
          <cell r="K108">
            <v>0</v>
          </cell>
          <cell r="L108">
            <v>1</v>
          </cell>
          <cell r="M108">
            <v>0</v>
          </cell>
          <cell r="N108">
            <v>0</v>
          </cell>
          <cell r="O108">
            <v>0</v>
          </cell>
          <cell r="P108">
            <v>0</v>
          </cell>
          <cell r="Q108">
            <v>0</v>
          </cell>
          <cell r="R108">
            <v>0</v>
          </cell>
          <cell r="S108">
            <v>1</v>
          </cell>
          <cell r="T108">
            <v>0</v>
          </cell>
          <cell r="U108">
            <v>0</v>
          </cell>
          <cell r="V108" t="str">
            <v>Sin meta programada para la vigencia 2020.</v>
          </cell>
          <cell r="W108" t="str">
            <v xml:space="preserve">El Plan de Negocio de Turismo de Naturaleza formulado para el DMI Cuchilla Jardín Támesis. Partiendo de estos procesos, se considera que el proyecto del Modelo de Negocio de Turismo de Naturaleza del DMI Cuchilla Jardín / Támesis, contaría con un mapa interesante de aliados, locales, públicos y privados, ubicados en territorio, e igualmente basados en los  lineamientos nacionales e internacionales, habría un grupo entre entidades públicas y privadas en la línea de posibles socios. Las acciones formuladas en el Plan de Negocio de Turismo de Naturaleza para el DMI Cuchilla Jardín Támesis, están ligadas a las plasmadas en la acciones de ejecución del Plan de Acción, por tanto, el indicador culmina  con un cumplimiento del 100%. </v>
          </cell>
          <cell r="X108" t="str">
            <v xml:space="preserve">Para esta subactividad se tiene el primer Plan de Negocio de Turismo de Naturaleza, formulado para el área protegida denominada DRMI Cuchilla Jardín Támesis. Para el año 2022, se  inició la fase de aprestamiento para la formulación de un plan de Negocio de Turismo de Naturaleza para el área protegida DRMI-SISTEMA DE PARAMOS Y BOSQUES ALTOANDINOS DEL NOROCCIDENTE MEDIO ANTIOQUEÑO. </v>
          </cell>
          <cell r="Y108" t="str">
            <v>Se avanza en la formulación de los  Planes de Negocio de Turismo de Naturaleza para las áreas Protegidas:  DRMI-SISTEMA DE PARAMOS Y BOSQUES ALTOANDINOS DEL NOROCCIDENTE MEDIO ANTIOQUEÑO, DRMI ALTO DE VENTANAS y DRMI CIENAGA DE BARBACOAS.  El objeto de los contratos también incluye la FORMULACIÓN DE LINEAMIENTOS DE NATURALEZA para la jurisdicción de CORANTIOQUIA. 
A la fecha las contratistas han levantado la información de campo para las áreas protegidas DRMI-SISTEMA DE PARAMOS Y BOSQUES ALTOANDINOS DEL NOROCCIDENTE MEDIO ANTIOQUEÑO y DRMI ALTO DE VENTANAS.  Para finales del mes de julio, se espera realizar talleres con los operadores turísticos del DRMI CIENAGA DE BARBACOSA y realizar un recorrido por la Ciénaga. "			Durante el segundo semestre de 2023, se realizaron todos los talleres pendientes con los operadores turisticos del DRMI CIENAGA DE BARBACOAS, en el municipio de Puerto Berrío.  Tambien se realizó un recorrido al DRMI Cienaga de Barbacoas los dias 27 y 28 de julio en compañia de ASOAMBIENTAL y con  laparticipación de la FUNDACIÓN BIODIVERSA.</v>
          </cell>
          <cell r="Z108"/>
          <cell r="AA108" t="str">
            <v>contract</v>
          </cell>
          <cell r="AB108" t="str">
            <v>No aplica</v>
          </cell>
          <cell r="AC108"/>
          <cell r="AD108"/>
          <cell r="AE108"/>
          <cell r="AF108"/>
          <cell r="AG108"/>
          <cell r="AH108"/>
          <cell r="AI108">
            <v>3</v>
          </cell>
          <cell r="AJ108">
            <v>1</v>
          </cell>
          <cell r="AK108">
            <v>0.33333333333333331</v>
          </cell>
          <cell r="AL108"/>
          <cell r="AM108">
            <v>0</v>
          </cell>
          <cell r="AN108"/>
          <cell r="AO108">
            <v>0</v>
          </cell>
          <cell r="AP108">
            <v>0</v>
          </cell>
          <cell r="AQ108">
            <v>0</v>
          </cell>
          <cell r="AR108">
            <v>0</v>
          </cell>
          <cell r="AS108">
            <v>0</v>
          </cell>
          <cell r="AT108">
            <v>0</v>
          </cell>
          <cell r="AU108" t="str">
            <v>0%</v>
          </cell>
          <cell r="AV108">
            <v>623000000</v>
          </cell>
          <cell r="AW108">
            <v>48093973</v>
          </cell>
          <cell r="AX108">
            <v>7.7197388443017656E-2</v>
          </cell>
          <cell r="AY108">
            <v>41536448</v>
          </cell>
          <cell r="AZ108">
            <v>0.86365183429532844</v>
          </cell>
          <cell r="BA108">
            <v>6557525</v>
          </cell>
          <cell r="BB108">
            <v>6557525</v>
          </cell>
          <cell r="BC108">
            <v>6430616</v>
          </cell>
          <cell r="BD108">
            <v>0.98064681415625565</v>
          </cell>
          <cell r="BE108">
            <v>379000000</v>
          </cell>
          <cell r="BF108">
            <v>46718077</v>
          </cell>
          <cell r="BG108">
            <v>0.12326669393139841</v>
          </cell>
          <cell r="BH108">
            <v>25121720</v>
          </cell>
          <cell r="BI108">
            <v>0.5377301809747006</v>
          </cell>
          <cell r="BJ108">
            <v>21596357</v>
          </cell>
          <cell r="BK108">
            <v>21596357</v>
          </cell>
          <cell r="BL108"/>
          <cell r="BM108"/>
          <cell r="BN108">
            <v>222705606</v>
          </cell>
          <cell r="BO108">
            <v>219670061</v>
          </cell>
          <cell r="BP108">
            <v>0.98636969650418227</v>
          </cell>
          <cell r="BQ108">
            <v>213048685</v>
          </cell>
          <cell r="BR108">
            <v>0.96985763116804524</v>
          </cell>
          <cell r="BS108">
            <v>21479274.289999999</v>
          </cell>
          <cell r="BT108">
            <v>1224705606</v>
          </cell>
          <cell r="BU108">
            <v>314482111</v>
          </cell>
          <cell r="BV108">
            <v>0.25678180083385688</v>
          </cell>
          <cell r="BW108"/>
          <cell r="BX108"/>
          <cell r="BY108"/>
          <cell r="BZ108" t="str">
            <v/>
          </cell>
          <cell r="CA108"/>
        </row>
        <row r="109">
          <cell r="B109" t="str">
            <v>SACT 7.1.2</v>
          </cell>
          <cell r="C109" t="str">
            <v>7.1.2</v>
          </cell>
          <cell r="D109" t="str">
            <v>Implementación de esquemas asociativos propios de las comunidades étnicas en lo productivo según regulación propia, que incorporan uso de la biodiversidad</v>
          </cell>
          <cell r="E109" t="str">
            <v>Número de esquemas asociativos propios de las comunidades étnicas en lo productivo implementados según regulación propia, que incorporan uso de la biodiversidad</v>
          </cell>
          <cell r="F109" t="str">
            <v>Número</v>
          </cell>
          <cell r="G109">
            <v>0</v>
          </cell>
          <cell r="H109">
            <v>0</v>
          </cell>
          <cell r="I109">
            <v>1</v>
          </cell>
          <cell r="J109">
            <v>1</v>
          </cell>
          <cell r="K109">
            <v>0</v>
          </cell>
          <cell r="L109">
            <v>0</v>
          </cell>
          <cell r="M109">
            <v>0.5</v>
          </cell>
          <cell r="N109">
            <v>1</v>
          </cell>
          <cell r="O109">
            <v>0</v>
          </cell>
          <cell r="P109">
            <v>0</v>
          </cell>
          <cell r="Q109">
            <v>0.5</v>
          </cell>
          <cell r="R109">
            <v>0</v>
          </cell>
          <cell r="S109">
            <v>0</v>
          </cell>
          <cell r="T109">
            <v>0.5</v>
          </cell>
          <cell r="U109">
            <v>1</v>
          </cell>
          <cell r="V109" t="str">
            <v>Sin meta programada para la vigencia 2020.</v>
          </cell>
          <cell r="W109" t="str">
            <v>Sin meta programa para la vigencia.</v>
          </cell>
          <cell r="X109" t="str">
            <v xml:space="preserve">Con el fin de promover esquemas asociativos en las comunidades étnicas de jurisdicción de la Corporación, se llevaron a cabo procesos de fortalecimiento en el Resguardo Indígena Marcelino Tascón donde se  fortalecieron las comunidades en el aspecto productivo, a través de la siembra de fríjol y maíz (alimentos tradicionalmente producidos por el resguardo) mediante la implementación de 15 parcelas agroecológicas ayudando a su vez las economías de las diferentes familias.  En el resguardo indígena Cristianía se realizó la implementación de 10 unidades de invernáculos para favorecer las condiciones para producción de hortalizas con implementación de buenas prácticas agrícolas y ambientales bajo proceso asociativo con enfoque diferencial. </v>
          </cell>
          <cell r="Y109" t="str">
            <v>Se dio cumplimiento al indicador con las acciones para fortalecer la identidad cultural, a través de la producción agroecológica y  la implementación de buenas prácticas ambientales en las siguientes comunidades:
Cuturù, Senu, consejo afrozafra, consejo comunitario Zancubel, consejo comunitario potrerito, consejo comunitario el Caney, consejo comunitario la Labranza, consejo comunitario hoyo rico, Palomar, palanca
y Puerto Triana</v>
          </cell>
          <cell r="Z109"/>
          <cell r="AA109" t="str">
            <v>contract</v>
          </cell>
          <cell r="AB109" t="str">
            <v>No aplica</v>
          </cell>
          <cell r="AC109"/>
          <cell r="AD109"/>
          <cell r="AE109"/>
          <cell r="AF109"/>
          <cell r="AG109"/>
          <cell r="AH109"/>
          <cell r="AI109">
            <v>2</v>
          </cell>
          <cell r="AJ109">
            <v>2</v>
          </cell>
          <cell r="AK109">
            <v>1</v>
          </cell>
          <cell r="AL109"/>
          <cell r="AM109">
            <v>0</v>
          </cell>
          <cell r="AN109"/>
          <cell r="AO109">
            <v>0</v>
          </cell>
          <cell r="AP109">
            <v>0</v>
          </cell>
          <cell r="AQ109">
            <v>0</v>
          </cell>
          <cell r="AR109">
            <v>0</v>
          </cell>
          <cell r="AS109">
            <v>0</v>
          </cell>
          <cell r="AT109">
            <v>0</v>
          </cell>
          <cell r="AU109" t="str">
            <v>0%</v>
          </cell>
          <cell r="AV109">
            <v>0</v>
          </cell>
          <cell r="AW109">
            <v>0</v>
          </cell>
          <cell r="AX109">
            <v>0</v>
          </cell>
          <cell r="AY109">
            <v>0</v>
          </cell>
          <cell r="AZ109">
            <v>0</v>
          </cell>
          <cell r="BA109">
            <v>0</v>
          </cell>
          <cell r="BB109">
            <v>0</v>
          </cell>
          <cell r="BC109">
            <v>0</v>
          </cell>
          <cell r="BD109" t="str">
            <v>0%</v>
          </cell>
          <cell r="BE109">
            <v>170000000</v>
          </cell>
          <cell r="BF109">
            <v>155000000</v>
          </cell>
          <cell r="BG109">
            <v>0.91176470588235292</v>
          </cell>
          <cell r="BH109">
            <v>3916777</v>
          </cell>
          <cell r="BI109">
            <v>2.5269529032258063E-2</v>
          </cell>
          <cell r="BJ109">
            <v>151083223</v>
          </cell>
          <cell r="BK109">
            <v>151083223</v>
          </cell>
          <cell r="BL109"/>
          <cell r="BM109"/>
          <cell r="BN109">
            <v>0</v>
          </cell>
          <cell r="BO109">
            <v>0</v>
          </cell>
          <cell r="BP109">
            <v>0</v>
          </cell>
          <cell r="BQ109">
            <v>0</v>
          </cell>
          <cell r="BR109">
            <v>0</v>
          </cell>
          <cell r="BS109">
            <v>151083223</v>
          </cell>
          <cell r="BT109">
            <v>170000000</v>
          </cell>
          <cell r="BU109">
            <v>155000000</v>
          </cell>
          <cell r="BV109">
            <v>0.91176470588235292</v>
          </cell>
          <cell r="BW109"/>
          <cell r="BX109"/>
          <cell r="BY109"/>
          <cell r="BZ109" t="str">
            <v>RET 19: Fomento de prácticas económicas colectivas orientadas al aprovechamiento pertinente y sostenible de los territorios étnicos</v>
          </cell>
          <cell r="CA109"/>
        </row>
        <row r="110">
          <cell r="B110" t="str">
            <v>SACT 7.1.3</v>
          </cell>
          <cell r="C110" t="str">
            <v>7.1.3</v>
          </cell>
          <cell r="D110" t="str">
            <v>Fortalecimiento de las prácticas de economía propia bajo principios de sostenibilidad</v>
          </cell>
          <cell r="E110" t="str">
            <v>Número de prácticas de economía propia fortalecida bajo principios de sostenibilidad</v>
          </cell>
          <cell r="F110" t="str">
            <v>Número</v>
          </cell>
          <cell r="G110">
            <v>0</v>
          </cell>
          <cell r="H110">
            <v>2</v>
          </cell>
          <cell r="I110">
            <v>0</v>
          </cell>
          <cell r="J110">
            <v>2</v>
          </cell>
          <cell r="K110">
            <v>0</v>
          </cell>
          <cell r="L110">
            <v>4</v>
          </cell>
          <cell r="M110">
            <v>0</v>
          </cell>
          <cell r="N110">
            <v>2</v>
          </cell>
          <cell r="O110">
            <v>0</v>
          </cell>
          <cell r="P110">
            <v>0</v>
          </cell>
          <cell r="Q110">
            <v>0</v>
          </cell>
          <cell r="R110">
            <v>0</v>
          </cell>
          <cell r="S110">
            <v>1</v>
          </cell>
          <cell r="T110">
            <v>0</v>
          </cell>
          <cell r="U110">
            <v>1</v>
          </cell>
          <cell r="V110" t="str">
            <v>Sin meta programada para la vigencia 2020.</v>
          </cell>
          <cell r="W110" t="str">
            <v xml:space="preserve">El fortalecimiento de las prácticas de economía propia bajo los principios de la sostenibilidad, parte de apropiarse de los bienes y servicios ecosistémicos presentes en el territorio, como son los servicios de abastecimiento (suministro de alimentos, agua, de fibras, madera, entre otros) y/o servicios de regulación (regulación de la calidad de agua, fertilidad del suelo, control de las enfermedades y la polinización), y/o los servicios de apoyo y los servicios culturales, además de apropiarse del modelo de producción que contribuya al fortalecimiento de los mercados locales. Teniendo la anterior contextualización, se realizó acompañamiento al emprendimiento Awaite, el cual integra miembros de varias etnias de la comunidad indígena Zenú, entre ellas Campanario, Omagá, José de los Santos, Puerto Bélgica, Guarumo, Puerto Santo, El Manantial, Isla de la dulzura y el corregimiento de Jardín, en Cáceres, el cual tiene como materia prima base la palma de Caña Flecha (Gynerium sagittatun). Tambien,en la región Cártama, el resguardo indígena de La María, Marcelino Tascón, cuenta con un emprendimiento de producción panelera, en la que se encuentran vinculadas más de 16 familias del resguardo, donde se observó la disminución de especies productoras de mucilagos vegetales para la clarificación de la panela, por lo que se apoyó el establecimiento de un banco de producción de mucilago vegetal para la clarificación de la panela con el fin de mejorar la calidad de la panela y tener mayor aceptación en el mercado local. en el resguardo indígena de Cristiania Karmata Rua, se observa una gran vocación a la producción cafetera, donde apropiaron mejores técnicas disponibles y buenas prácticas ambientales en al menos 20 familias cafeteras del resguardo, asociadas con la valoración de subproductos de cosecha como la pulpa derivada del café y otros materiales residuales orgánicos resultantes de la parcela indígena, para la elaboración de una enmienda orgánica, como mejorador del contenido orgánico del suelo, y la apropiación de un sistema modular de tratamiento anaerobio SMTA, para disminuir la carga contaminante de las aguas mieles y contribuir a la disminución de olores y vectores. en el resguardo de La María Marcelino Tascón, se estableció un modelo agroforestal en 100 parcelas del resguardo, para que los excedentes productivos se transformen en bienes con valor agregado o se comercialicen como fruta fresca en el mercado local. </v>
          </cell>
          <cell r="X110" t="str">
            <v>Sin meta programa para la vigencia.</v>
          </cell>
          <cell r="Y110" t="str">
            <v xml:space="preserve">Se dio cumplimiento al indicador con acciones de para fortalecer la educación ambiental y las economías propias y la implementación de las mejores técnicas disponibles y las buenas prácticas ambientales desarrolladas en las siguientes comunidades:
Resguardo Indígena Marcelino Tascón – La María en el municipio de Valparaíso.
Comunidad indígena Jaidukama, en el municipio de Ituango, Resguardo Indígena Marcelino Tascón - La María del municipio de Valparaíso.
Resguardo indígena Bernandino Panchi en el municipio de Ciudad Bolívar
Resguardo indígena Karmatarua en el municipio de Jardín
Nota: se cumplió en numero el avance de los practicas de economía propia, solo que todas fueron realizadas con indígenas, para los siguientes Planes de acción se debe realizar 5 con comunidades afro.
</v>
          </cell>
          <cell r="Z110"/>
          <cell r="AA110" t="str">
            <v>contract</v>
          </cell>
          <cell r="AB110" t="str">
            <v>No aplica</v>
          </cell>
          <cell r="AC110"/>
          <cell r="AD110"/>
          <cell r="AE110"/>
          <cell r="AF110"/>
          <cell r="AG110"/>
          <cell r="AH110"/>
          <cell r="AI110">
            <v>4</v>
          </cell>
          <cell r="AJ110">
            <v>6</v>
          </cell>
          <cell r="AK110">
            <v>1</v>
          </cell>
          <cell r="AL110"/>
          <cell r="AM110">
            <v>0</v>
          </cell>
          <cell r="AN110"/>
          <cell r="AO110">
            <v>0</v>
          </cell>
          <cell r="AP110">
            <v>0</v>
          </cell>
          <cell r="AQ110">
            <v>0</v>
          </cell>
          <cell r="AR110">
            <v>0</v>
          </cell>
          <cell r="AS110">
            <v>0</v>
          </cell>
          <cell r="AT110">
            <v>0</v>
          </cell>
          <cell r="AU110" t="str">
            <v>0%</v>
          </cell>
          <cell r="AV110">
            <v>440000000</v>
          </cell>
          <cell r="AW110">
            <v>298529330</v>
          </cell>
          <cell r="AX110">
            <v>0.67847575000000004</v>
          </cell>
          <cell r="AY110">
            <v>118779205</v>
          </cell>
          <cell r="AZ110">
            <v>0.39788118976450321</v>
          </cell>
          <cell r="BA110">
            <v>179750125</v>
          </cell>
          <cell r="BB110">
            <v>179750125</v>
          </cell>
          <cell r="BC110">
            <v>179750125</v>
          </cell>
          <cell r="BD110">
            <v>1</v>
          </cell>
          <cell r="BE110">
            <v>0</v>
          </cell>
          <cell r="BF110">
            <v>0</v>
          </cell>
          <cell r="BG110">
            <v>0</v>
          </cell>
          <cell r="BH110">
            <v>0</v>
          </cell>
          <cell r="BI110">
            <v>0</v>
          </cell>
          <cell r="BJ110">
            <v>0</v>
          </cell>
          <cell r="BK110">
            <v>0</v>
          </cell>
          <cell r="BL110"/>
          <cell r="BM110"/>
          <cell r="BN110">
            <v>250000000</v>
          </cell>
          <cell r="BO110">
            <v>249984114</v>
          </cell>
          <cell r="BP110">
            <v>0.99993645600000003</v>
          </cell>
          <cell r="BQ110">
            <v>80759828</v>
          </cell>
          <cell r="BR110">
            <v>0.32305984051450565</v>
          </cell>
          <cell r="BS110">
            <v>0</v>
          </cell>
          <cell r="BT110">
            <v>690000000</v>
          </cell>
          <cell r="BU110">
            <v>548513444</v>
          </cell>
          <cell r="BV110">
            <v>0.79494702028985509</v>
          </cell>
          <cell r="BW110"/>
          <cell r="BX110"/>
          <cell r="BY110"/>
          <cell r="BZ110" t="str">
            <v>RET 20: Generación de valor y desarrollo tecnológico en los procesos y medios de la producción de las comunidades en los territorios étnicos</v>
          </cell>
          <cell r="CA110"/>
        </row>
        <row r="111">
          <cell r="B111" t="str">
            <v>SACT 7.1.4</v>
          </cell>
          <cell r="C111" t="str">
            <v>7.1.4</v>
          </cell>
          <cell r="D111" t="str">
            <v>Acompañamiento a los sectores para la reconversión hacia sistemas sostenibles de producción</v>
          </cell>
          <cell r="E111" t="str">
            <v>% de sectores con acompañamiento para la reconversión hacia sistemas sostenibles de producción</v>
          </cell>
          <cell r="F111" t="str">
            <v>Porcentaje</v>
          </cell>
          <cell r="G111">
            <v>0.4</v>
          </cell>
          <cell r="H111">
            <v>1</v>
          </cell>
          <cell r="I111">
            <v>1</v>
          </cell>
          <cell r="J111">
            <v>1</v>
          </cell>
          <cell r="K111">
            <v>0.5</v>
          </cell>
          <cell r="L111">
            <v>1</v>
          </cell>
          <cell r="M111">
            <v>1</v>
          </cell>
          <cell r="N111">
            <v>1</v>
          </cell>
          <cell r="O111">
            <v>0</v>
          </cell>
          <cell r="P111">
            <v>0</v>
          </cell>
          <cell r="Q111">
            <v>0</v>
          </cell>
          <cell r="R111">
            <v>1</v>
          </cell>
          <cell r="S111">
            <v>1</v>
          </cell>
          <cell r="T111">
            <v>1</v>
          </cell>
          <cell r="U111">
            <v>1</v>
          </cell>
          <cell r="V111" t="str">
            <v xml:space="preserve">Adhesión a la Mesa de Ganadería Sostenible del Departamento de Antioquia, para propiciar un trabajo de reconversión del sector de la ganadería de leche y carne a la sostenibilidad. Además, se suscribe el contrato 110-CNT2009-133 con el objeto de El fortalecimiento de prácticas de producción y consumo sostenible en sectores productivos en la jurisdicción de Corantioquia, en el que se priorizan los sectores aguacatero, citrícola, cafetero, porcícola, ganadero de leche y ganadero de carne y se acompaña la mesa técnica sectorial corporativa </v>
          </cell>
          <cell r="W111" t="str">
            <v xml:space="preserve">Los sectores estratégicos priorizados en la política de P&amp;CS, son: Energético, Alimentos Organicos, Manufacturero, Pymes y Minero-arcillas rojas. La Corporación para motivar la Gestión Sostenible de los sectores económicos de su jurisdicción creo el reconocimiento “EL SELLO DE SOSTENIBILIDAD” el cual se constituye en una estrategia de reconocimiento ambiental a las organizaciones que en el marco de sus procesos productivos involucran buenas prácticas ambientales, y que van más allá del cumplimiento de la normativa ambiental vigente, disminuyendo significativamente el efecto sobre los recursos naturales, ocasionados directa o indirectamente por el proceso de manufactura del bien o prestación del servicio. Para la tercera versión 2021 se contó con la postulación de 50 empresas de diferentes sectores productivos y la postulación de 2 iniciativas étnicas. De las 52 organizaciones postuladas, 50 cumplieron con los requisitos que habilitan, entre ellas dos (2) iniciativas étnicas y han sido objeto de auditoría de verificación de requisitos calificables. La entrega de los reconocimientos se realizó el día 09 de diciembre de 2021, donde a las organizaciones y/o empresas productivas se otorgaron 22 reconocimientos. 
 </v>
          </cell>
          <cell r="X111" t="str">
            <v>Formalización dela agenda ambiental con el sector Porcicola incluyendo las siguientes acciones (adaptación al cambio climático, economía circular capacitaciones y sensibilización desarrollo e implementación de buenas prácticas ambientales y restauración ), igualmente se realizó acompañamiento al sector Cafetero con la implementación de sistemas de agua mieles, composteras y fortalecimiento de paisajes productivos, se realizó la cuarta versión del sello de sostenibilidad con la participación de 86 postulados y 45 reconocimientos, igualmente en el resguardo de cristiana se implementaron 10 invernáculos para el cultivo de Hortalizas.</v>
          </cell>
          <cell r="Y111" t="str">
            <v xml:space="preserve">El indicador fue cumplido con la implementación de prácticas sostenibles y herramientas de planificación , articulado las gestiones y acciones según las proyecciones de las políticas de producción y consumo sostenible, acompañamiento ,mediante el programa del sello de sostenibilidad, los siguientes sectores:
Turismo de naturaleza, Ladrillero, Construcción de Vivienda, vías y edificaciones, Minería subterránea de oro, así como a cielo abierto, Minería de Carbón, Textil, Productos agroindustriales, Alimentos, Lácteo, Porcicola, Explotación de agregados.
</v>
          </cell>
          <cell r="Z111"/>
          <cell r="AA111" t="str">
            <v>contract</v>
          </cell>
          <cell r="AB111" t="str">
            <v>No aplica</v>
          </cell>
          <cell r="AC111"/>
          <cell r="AD111"/>
          <cell r="AE111"/>
          <cell r="AF111"/>
          <cell r="AG111"/>
          <cell r="AH111"/>
          <cell r="AI111">
            <v>1</v>
          </cell>
          <cell r="AJ111">
            <v>1</v>
          </cell>
          <cell r="AK111">
            <v>1</v>
          </cell>
          <cell r="AL111"/>
          <cell r="AM111">
            <v>769221946</v>
          </cell>
          <cell r="AN111">
            <v>746287086</v>
          </cell>
          <cell r="AO111">
            <v>0.9701843400084168</v>
          </cell>
          <cell r="AP111">
            <v>532126018</v>
          </cell>
          <cell r="AQ111">
            <v>0.71303125564201442</v>
          </cell>
          <cell r="AR111">
            <v>214161068</v>
          </cell>
          <cell r="AS111">
            <v>115233481</v>
          </cell>
          <cell r="AT111">
            <v>104587485</v>
          </cell>
          <cell r="AU111">
            <v>0.90761369085083876</v>
          </cell>
          <cell r="AV111">
            <v>1132173132</v>
          </cell>
          <cell r="AW111">
            <v>1119528809</v>
          </cell>
          <cell r="AX111">
            <v>0.98883181145832033</v>
          </cell>
          <cell r="AY111">
            <v>586762103</v>
          </cell>
          <cell r="AZ111">
            <v>0.52411523337582999</v>
          </cell>
          <cell r="BA111">
            <v>532766706</v>
          </cell>
          <cell r="BB111">
            <v>532766706</v>
          </cell>
          <cell r="BC111">
            <v>466636125</v>
          </cell>
          <cell r="BD111">
            <v>0.87587328514481155</v>
          </cell>
          <cell r="BE111">
            <v>1027367486</v>
          </cell>
          <cell r="BF111">
            <v>1008085721</v>
          </cell>
          <cell r="BG111">
            <v>0.9812318714941306</v>
          </cell>
          <cell r="BH111">
            <v>530236986</v>
          </cell>
          <cell r="BI111">
            <v>0.52598402591598659</v>
          </cell>
          <cell r="BJ111">
            <v>477848735</v>
          </cell>
          <cell r="BK111">
            <v>477848735</v>
          </cell>
          <cell r="BL111"/>
          <cell r="BM111"/>
          <cell r="BN111">
            <v>969831977</v>
          </cell>
          <cell r="BO111">
            <v>876560853</v>
          </cell>
          <cell r="BP111">
            <v>0.90382754310853164</v>
          </cell>
          <cell r="BQ111">
            <v>478552853</v>
          </cell>
          <cell r="BR111">
            <v>0.5459436744889633</v>
          </cell>
          <cell r="BS111">
            <v>476526013</v>
          </cell>
          <cell r="BT111">
            <v>3898594541</v>
          </cell>
          <cell r="BU111">
            <v>3750462469</v>
          </cell>
          <cell r="BV111">
            <v>0.96200372456223582</v>
          </cell>
          <cell r="BW111"/>
          <cell r="BX111"/>
          <cell r="BY111" t="str">
            <v>% de sectores con acompañamiento para la reconversión hacia sistemas sostenibles de producción</v>
          </cell>
          <cell r="BZ111" t="str">
            <v/>
          </cell>
          <cell r="CA111"/>
        </row>
        <row r="112">
          <cell r="B112" t="str">
            <v>SACT 7.1.5</v>
          </cell>
          <cell r="C112" t="str">
            <v>7.1.5</v>
          </cell>
          <cell r="D112" t="str">
            <v>Verificación de negocios verdes</v>
          </cell>
          <cell r="E112" t="str">
            <v>Número de negocios verdes verificados
Nota:
▪ PND 2018-2022: Negocios verdes verificados</v>
          </cell>
          <cell r="F112" t="str">
            <v>Número</v>
          </cell>
          <cell r="G112">
            <v>20</v>
          </cell>
          <cell r="H112">
            <v>20</v>
          </cell>
          <cell r="I112">
            <v>20</v>
          </cell>
          <cell r="J112">
            <v>20</v>
          </cell>
          <cell r="K112">
            <v>31</v>
          </cell>
          <cell r="L112">
            <v>51</v>
          </cell>
          <cell r="M112">
            <v>20</v>
          </cell>
          <cell r="N112">
            <v>20</v>
          </cell>
          <cell r="O112">
            <v>0</v>
          </cell>
          <cell r="P112">
            <v>0</v>
          </cell>
          <cell r="Q112">
            <v>0</v>
          </cell>
          <cell r="R112">
            <v>1</v>
          </cell>
          <cell r="S112">
            <v>1</v>
          </cell>
          <cell r="T112">
            <v>1</v>
          </cell>
          <cell r="U112">
            <v>1</v>
          </cell>
          <cell r="V112" t="str">
            <v xml:space="preserve">En el marco del contrato 110-CNT2009-133 se acompañan a 25 N.V y se les formula el plan de mejoramiento, el cual es socializado y concertado con los empresarios, por gestión corporativa se cuenta con 6negocios verdes. </v>
          </cell>
          <cell r="W112" t="str">
            <v xml:space="preserve">En la vigencia 2021 fueron verificados 51 Negocios verdes potenciales, geográficamente estos negocios se encuentran ubicados en las Oficinas Territoriales Cártama, Zenufaná, Aburrá Norte y Panzenú, clasificados en las categorías Ecoproductos industriales, subcategoría aprovechamiento y valoración de residuos 10 negocios; Mercado de carbono, subcategoría mercado voluntario un negocio y de la categoría Bienes y servicios sostenibles provenientes de Recursos naturales, subcategorías de agrosistemas sostenibles 31 negocios y de la subcategoría biocomercio 9 negocios, donde se potencializa la actividad de turismo de naturaleza – ecoturismo. </v>
          </cell>
          <cell r="X112" t="str">
            <v>En la vigencia 2022 fueron verificados 20 Negocios verdes, ubicados geográficamente en las Oficinas Territoriales Panzenú. Zenufaná y Tahamíes</v>
          </cell>
          <cell r="Y112" t="str">
            <v>Se dio cumplimiento al indicador realizando verificación de negocios verdes en la jurisdicción de acuerdo a la guía de verificación implementada por el Ministerio de Medio Ambiente</v>
          </cell>
          <cell r="Z112"/>
          <cell r="AA112" t="str">
            <v>contract</v>
          </cell>
          <cell r="AB112" t="str">
            <v>No aplica</v>
          </cell>
          <cell r="AC112"/>
          <cell r="AD112"/>
          <cell r="AE112"/>
          <cell r="AF112"/>
          <cell r="AG112"/>
          <cell r="AH112"/>
          <cell r="AI112">
            <v>80</v>
          </cell>
          <cell r="AJ112">
            <v>122</v>
          </cell>
          <cell r="AK112">
            <v>1</v>
          </cell>
          <cell r="AL112"/>
          <cell r="AM112">
            <v>200000000</v>
          </cell>
          <cell r="AN112">
            <v>200000000</v>
          </cell>
          <cell r="AO112">
            <v>1</v>
          </cell>
          <cell r="AP112">
            <v>99852461</v>
          </cell>
          <cell r="AQ112">
            <v>0.49926230500000002</v>
          </cell>
          <cell r="AR112">
            <v>100147539</v>
          </cell>
          <cell r="AS112">
            <v>100147539</v>
          </cell>
          <cell r="AT112">
            <v>89617440.599999994</v>
          </cell>
          <cell r="AU112">
            <v>0.89485414713985123</v>
          </cell>
          <cell r="AV112">
            <v>100000000</v>
          </cell>
          <cell r="AW112">
            <v>100000000</v>
          </cell>
          <cell r="AX112">
            <v>1</v>
          </cell>
          <cell r="AY112">
            <v>4547500</v>
          </cell>
          <cell r="AZ112">
            <v>4.5475000000000002E-2</v>
          </cell>
          <cell r="BA112">
            <v>95452500</v>
          </cell>
          <cell r="BB112">
            <v>95452500</v>
          </cell>
          <cell r="BC112">
            <v>82263623</v>
          </cell>
          <cell r="BD112">
            <v>0.86182785154919983</v>
          </cell>
          <cell r="BE112">
            <v>344000000</v>
          </cell>
          <cell r="BF112">
            <v>164265945</v>
          </cell>
          <cell r="BG112">
            <v>0.4775172819767442</v>
          </cell>
          <cell r="BH112">
            <v>66961068</v>
          </cell>
          <cell r="BI112">
            <v>0.40763816261489866</v>
          </cell>
          <cell r="BJ112">
            <v>97304877</v>
          </cell>
          <cell r="BK112">
            <v>97304877</v>
          </cell>
          <cell r="BL112"/>
          <cell r="BM112"/>
          <cell r="BN112">
            <v>383477067</v>
          </cell>
          <cell r="BO112">
            <v>345267285</v>
          </cell>
          <cell r="BP112">
            <v>0.90035966870477813</v>
          </cell>
          <cell r="BQ112">
            <v>233564742</v>
          </cell>
          <cell r="BR112">
            <v>0.67647516039638678</v>
          </cell>
          <cell r="BS112">
            <v>97304877</v>
          </cell>
          <cell r="BT112">
            <v>1027477067</v>
          </cell>
          <cell r="BU112">
            <v>809533230</v>
          </cell>
          <cell r="BV112">
            <v>0.78788447547900353</v>
          </cell>
          <cell r="BW112"/>
          <cell r="BX112"/>
          <cell r="BY112"/>
          <cell r="BZ112" t="str">
            <v/>
          </cell>
          <cell r="CA112"/>
        </row>
        <row r="113">
          <cell r="B113" t="str">
            <v>SACT 7.1.6</v>
          </cell>
          <cell r="C113" t="str">
            <v>7.1.6</v>
          </cell>
          <cell r="D113" t="str">
            <v>Implementación del programa regional de negocios verdes</v>
          </cell>
          <cell r="E113" t="str">
            <v>% de implementación del programa regional de negocios verdes por la autoridad ambiental</v>
          </cell>
          <cell r="F113" t="str">
            <v>Porcentaje</v>
          </cell>
          <cell r="G113">
            <v>1</v>
          </cell>
          <cell r="H113">
            <v>1</v>
          </cell>
          <cell r="I113">
            <v>1</v>
          </cell>
          <cell r="J113">
            <v>1</v>
          </cell>
          <cell r="K113">
            <v>1</v>
          </cell>
          <cell r="L113">
            <v>1</v>
          </cell>
          <cell r="M113">
            <v>1</v>
          </cell>
          <cell r="N113">
            <v>1</v>
          </cell>
          <cell r="O113">
            <v>0</v>
          </cell>
          <cell r="P113">
            <v>0</v>
          </cell>
          <cell r="Q113">
            <v>0</v>
          </cell>
          <cell r="R113">
            <v>1</v>
          </cell>
          <cell r="S113">
            <v>1</v>
          </cell>
          <cell r="T113">
            <v>1</v>
          </cell>
          <cell r="U113">
            <v>1</v>
          </cell>
          <cell r="V113" t="str">
            <v>Hoy se cuenta con un equipo profesional que brinda asesoría y acompaña al emprendedor verde en los asuntos relacionados con las variables ambientales propias del negocio y/o emprendimiento verde. 
Se brinda acompañamiento, asesoría y asistencia a los negocios verdes verificados, se les proponen los planes de mejora y se realiza el seguimiento para evidenciar la efectividad y se cuenta con una base de datos de Negocios verdes. Adicionalmente se suscribe el convenio 040-COV2009-124 el cual tiene como objeto ”busca Aunar esfuerzos técnicos, financieros y administrativos para implementar el programa regional de negocios verdes</v>
          </cell>
          <cell r="W113" t="str">
            <v xml:space="preserve">La corporación conforma un Comité para el impulso, acompañamiento y desarrollo de los Emprendimientos de Negocios Verdes y de los Negocios Verdes identificados de la Corporación Autónoma Regional del Centro de Antioquia, CORANTIOQUIA, el cual se institucionaliza en la Resolución 040-RES2106-3602. Se realizó la socialización del plan regional de negocios verdes en las oficinas territoriales de Zenufaná, Panzenú y Tahamíes, en los municipios de Caracolí, Puerto Nare, Vegachí, El Bagre, Caucasia y Donmatías. Se realizó la novena versión de Bioexpo, durante los días 18, 19 y 20 de noviembre de 2021, para promover los diferentes bienes y servicios  que producen los Negocios Verdes de la Nación, en este evento Corantioquia acompaño y propicio la participación de 11 negocios verdes en Bioexpo 2021 </v>
          </cell>
          <cell r="X113" t="str">
            <v xml:space="preserve">La corporación conformo un Comité para el impulso, acompañamiento y desarrollo de los Emprendimientos de Negocios Verdes y de los Negocios Verdes identificados de la Corporación Autónoma Regional del Centro de Antioquia, CORANTIOQUIA, el cual se institucionaliza en la Resolución 040-RES2106-3602. En el proceso de socialización del Plan Regional de Negocios Verdes, Corantioquia participó en Participación en Feria subregional de la provincia del Penderisco y Primera Feria del Oso Andino y El Páramo, la cual fue realizada en el municipio de Urrao los días 28 y 31 de julio de 2022.  se apoyó con la participación de cinco negocios verdes en la convención internacional de emergencia climática Antioquia 2022, la cual se realizó en el Centro de Convenciones Plaza Mayor el 21 y 22 de Septiembre de 2022, </v>
          </cell>
          <cell r="Y113" t="str">
            <v>Se desarrollaron acciones encaminadas a la identificación y fortalecimiento de negocios verdes, implementación de buenas prácticas ambientales en sectores productivos, procesos de formación y asistencia técnica en la gestión de residuos se fortalecieron 5 emprendimientos verdes con la finalidad de mejorar el desempeño ambiental y el cumplimiento de criterios o estándares solicitados por el ministerio de Ambiente, igualmente se dio participación en la feria BIOexpo es Innovación 2023 en las ciudades de Cúcuta y Bucaramanga con la participación de 9 negocios verdes, y feria ambiental patrocinada por Corantioquia con la participación de 11 negocios verdes.</v>
          </cell>
          <cell r="Z113"/>
          <cell r="AA113" t="str">
            <v>contract</v>
          </cell>
          <cell r="AB113" t="str">
            <v>No aplica</v>
          </cell>
          <cell r="AC113"/>
          <cell r="AD113"/>
          <cell r="AE113"/>
          <cell r="AF113"/>
          <cell r="AG113"/>
          <cell r="AH113"/>
          <cell r="AI113">
            <v>1</v>
          </cell>
          <cell r="AJ113">
            <v>1</v>
          </cell>
          <cell r="AK113">
            <v>1</v>
          </cell>
          <cell r="AL113"/>
          <cell r="AM113">
            <v>195341745</v>
          </cell>
          <cell r="AN113">
            <v>190247225</v>
          </cell>
          <cell r="AO113">
            <v>0.97391996267874026</v>
          </cell>
          <cell r="AP113">
            <v>105175466</v>
          </cell>
          <cell r="AQ113">
            <v>0.55283574307062822</v>
          </cell>
          <cell r="AR113">
            <v>85071759</v>
          </cell>
          <cell r="AS113">
            <v>85071759</v>
          </cell>
          <cell r="AT113">
            <v>85071759</v>
          </cell>
          <cell r="AU113">
            <v>1</v>
          </cell>
          <cell r="AV113">
            <v>157390000</v>
          </cell>
          <cell r="AW113">
            <v>26245600</v>
          </cell>
          <cell r="AX113">
            <v>0.16675519410381853</v>
          </cell>
          <cell r="AY113">
            <v>26245600</v>
          </cell>
          <cell r="AZ113">
            <v>1</v>
          </cell>
          <cell r="BA113">
            <v>0</v>
          </cell>
          <cell r="BB113">
            <v>0</v>
          </cell>
          <cell r="BC113">
            <v>0</v>
          </cell>
          <cell r="BD113" t="str">
            <v>0%</v>
          </cell>
          <cell r="BE113">
            <v>397944918</v>
          </cell>
          <cell r="BF113">
            <v>380000000</v>
          </cell>
          <cell r="BG113">
            <v>0.95490602546154391</v>
          </cell>
          <cell r="BH113">
            <v>175101005</v>
          </cell>
          <cell r="BI113">
            <v>0.46079211842105261</v>
          </cell>
          <cell r="BJ113">
            <v>204898995</v>
          </cell>
          <cell r="BK113">
            <v>204898995</v>
          </cell>
          <cell r="BL113"/>
          <cell r="BM113"/>
          <cell r="BN113">
            <v>370000000</v>
          </cell>
          <cell r="BO113">
            <v>365506764</v>
          </cell>
          <cell r="BP113">
            <v>0.98785611891891889</v>
          </cell>
          <cell r="BQ113">
            <v>246154542</v>
          </cell>
          <cell r="BR113">
            <v>0.67346097595063936</v>
          </cell>
          <cell r="BS113">
            <v>185053855</v>
          </cell>
          <cell r="BT113">
            <v>1120676663</v>
          </cell>
          <cell r="BU113">
            <v>961999589</v>
          </cell>
          <cell r="BV113">
            <v>0.85840958481706153</v>
          </cell>
          <cell r="BW113"/>
          <cell r="BX113"/>
          <cell r="BY113" t="str">
            <v>% de implementación del programa regional de negocios verdes por la autoridad ambiental</v>
          </cell>
          <cell r="BZ113" t="str">
            <v/>
          </cell>
          <cell r="CA113"/>
        </row>
        <row r="114">
          <cell r="B114" t="str">
            <v>SACT 7.1.7</v>
          </cell>
          <cell r="C114" t="str">
            <v>7.1.7</v>
          </cell>
          <cell r="D114" t="str">
            <v>Implementación de estrategias de promoción de uso de energía alternativa</v>
          </cell>
          <cell r="E114" t="str">
            <v>% de implementación de estrategias de promoción de uso de energía alternativa</v>
          </cell>
          <cell r="F114" t="str">
            <v>Porcentaje</v>
          </cell>
          <cell r="G114">
            <v>0</v>
          </cell>
          <cell r="H114">
            <v>1</v>
          </cell>
          <cell r="I114">
            <v>1</v>
          </cell>
          <cell r="J114">
            <v>1</v>
          </cell>
          <cell r="K114">
            <v>0</v>
          </cell>
          <cell r="L114">
            <v>1</v>
          </cell>
          <cell r="M114">
            <v>1</v>
          </cell>
          <cell r="N114">
            <v>1</v>
          </cell>
          <cell r="O114">
            <v>0</v>
          </cell>
          <cell r="P114">
            <v>0</v>
          </cell>
          <cell r="Q114">
            <v>0</v>
          </cell>
          <cell r="R114">
            <v>0</v>
          </cell>
          <cell r="S114">
            <v>1</v>
          </cell>
          <cell r="T114">
            <v>1</v>
          </cell>
          <cell r="U114">
            <v>1</v>
          </cell>
          <cell r="V114" t="str">
            <v>Sin meta programada para la vigencia 2020.</v>
          </cell>
          <cell r="W114" t="str">
            <v xml:space="preserve">Con el propósito de promover el uso sostenible de todas las formas de energía alternativas, se implementó una unidad piloto de generación de energía fotovoltaica en la región Panzenú, que brinda oportunidades para el centro poblado de Santa Rosita y el plantel educativo del centro poblado en el municipio de Caucasia. 
El sistema energético instalado consta de un sistema solar con baterías de soporte con capacidad de 5,58 kWp, beneficiando a 80 familias del caserío del cual aproximadamente 485 personas que se abastecen del mismo. 
Durante el periodo comprendido en el año 2021, desde la subdirección ambiental se gestionó y dirigió diferentes estrategias en el marco de la promoción de energía alternativas en los diferentes municipios de la jurisdicción aplicando acciones de apoyo a las comunidades más vulnerables y en las zonas rurales con grandes falencias del servicio energético. Igualmente, Con el propósito de contar con una estrategia de promoción de uso de energía alternativa en la jurisdicción de Corantioquia, se instalaron 23 estaciones autónomas de carga de dispositivos móviles, en espacios públicos de 23 municipios de la jurisdicción. Además, fueron divulgados por los diferentes medios de comunicación entre estos programas radiales, desarrollo de ecards y videos promocionales divulgados en las páginas oficiales de la corporación, así como la instalación de 6 vallas en diferentes municipios de la jurisdicción de la corporación. 
  </v>
          </cell>
          <cell r="X114" t="str">
            <v>se creo la estrategia de implementar estaciones de carga en los municipios como medio de promoción del uso de energías alternativas. implementado la instalacion de 38 estaciones de carga fotovoltaicas en diferentes municpios de la jurisdiccion y en 4 escuelas</v>
          </cell>
          <cell r="Y114" t="str">
            <v>En el marco del programa se continua con la promoción de energías alternativas con lo cual se instalaron 27 estaciones autónomas de iluminación y cargador solar en los siguientes municipios de la Jurisdicción de Corantioquia” Salgar, El Bagre, Valparaíso, Yolombo, Támesis, Liborina, Ciudad Bolívar, Yalí, Montebello, Cáceres, Nechi, Angostura, Santa Bárbara, Yondó, Tarso y Caicedo, así como en escuelas mediante el programa de ECOESCUELAS</v>
          </cell>
          <cell r="Z114"/>
          <cell r="AA114" t="str">
            <v>contract</v>
          </cell>
          <cell r="AB114" t="str">
            <v>No aplica</v>
          </cell>
          <cell r="AC114"/>
          <cell r="AD114"/>
          <cell r="AE114"/>
          <cell r="AF114"/>
          <cell r="AG114"/>
          <cell r="AH114"/>
          <cell r="AI114">
            <v>1</v>
          </cell>
          <cell r="AJ114">
            <v>1</v>
          </cell>
          <cell r="AK114">
            <v>1</v>
          </cell>
          <cell r="AL114"/>
          <cell r="AM114">
            <v>0</v>
          </cell>
          <cell r="AN114"/>
          <cell r="AO114">
            <v>0</v>
          </cell>
          <cell r="AP114">
            <v>0</v>
          </cell>
          <cell r="AQ114">
            <v>0</v>
          </cell>
          <cell r="AR114">
            <v>0</v>
          </cell>
          <cell r="AS114">
            <v>0</v>
          </cell>
          <cell r="AT114">
            <v>0</v>
          </cell>
          <cell r="AU114" t="str">
            <v>0%</v>
          </cell>
          <cell r="AV114">
            <v>300000000</v>
          </cell>
          <cell r="AW114">
            <v>296753851</v>
          </cell>
          <cell r="AX114">
            <v>0.98917950333333338</v>
          </cell>
          <cell r="AY114">
            <v>222823923</v>
          </cell>
          <cell r="AZ114">
            <v>0.75087120941861007</v>
          </cell>
          <cell r="BA114">
            <v>73929928</v>
          </cell>
          <cell r="BB114">
            <v>73929928</v>
          </cell>
          <cell r="BC114">
            <v>73929926</v>
          </cell>
          <cell r="BD114">
            <v>0.99999997294735632</v>
          </cell>
          <cell r="BE114">
            <v>447687593</v>
          </cell>
          <cell r="BF114">
            <v>444118267</v>
          </cell>
          <cell r="BG114">
            <v>0.99202719473175127</v>
          </cell>
          <cell r="BH114">
            <v>117918625</v>
          </cell>
          <cell r="BI114">
            <v>0.26551176513529895</v>
          </cell>
          <cell r="BJ114">
            <v>326199642</v>
          </cell>
          <cell r="BK114">
            <v>326199642</v>
          </cell>
          <cell r="BL114"/>
          <cell r="BM114"/>
          <cell r="BN114">
            <v>0</v>
          </cell>
          <cell r="BO114">
            <v>0</v>
          </cell>
          <cell r="BP114">
            <v>0</v>
          </cell>
          <cell r="BQ114">
            <v>0</v>
          </cell>
          <cell r="BR114">
            <v>0</v>
          </cell>
          <cell r="BS114">
            <v>326199641</v>
          </cell>
          <cell r="BT114">
            <v>747687593</v>
          </cell>
          <cell r="BU114">
            <v>740872118</v>
          </cell>
          <cell r="BV114">
            <v>0.99088459529914918</v>
          </cell>
          <cell r="BW114"/>
          <cell r="BX114"/>
          <cell r="BY114"/>
          <cell r="BZ114" t="str">
            <v/>
          </cell>
          <cell r="CA114"/>
        </row>
        <row r="115">
          <cell r="B115" t="str">
            <v>ACT 7.2</v>
          </cell>
          <cell r="C115" t="str">
            <v>7.2</v>
          </cell>
          <cell r="D115" t="str">
            <v>Acompañamiento a los sectores en la generación de articulaciones socio-cultural que permitan consolidar escenarios económicos locales y regionales sostenibles</v>
          </cell>
          <cell r="E115"/>
          <cell r="F115" t="str">
            <v>Porcentaje</v>
          </cell>
          <cell r="G115">
            <v>1</v>
          </cell>
          <cell r="H115">
            <v>1</v>
          </cell>
          <cell r="I115">
            <v>1</v>
          </cell>
          <cell r="J115">
            <v>1</v>
          </cell>
          <cell r="K115">
            <v>1</v>
          </cell>
          <cell r="L115">
            <v>1</v>
          </cell>
          <cell r="M115">
            <v>1</v>
          </cell>
          <cell r="N115">
            <v>0.75</v>
          </cell>
          <cell r="O115">
            <v>0</v>
          </cell>
          <cell r="P115">
            <v>0</v>
          </cell>
          <cell r="Q115">
            <v>0</v>
          </cell>
          <cell r="R115">
            <v>1</v>
          </cell>
          <cell r="S115">
            <v>1</v>
          </cell>
          <cell r="T115">
            <v>1</v>
          </cell>
          <cell r="U115">
            <v>0.75</v>
          </cell>
          <cell r="V115"/>
          <cell r="W115"/>
          <cell r="X115"/>
          <cell r="Y115"/>
          <cell r="Z115"/>
          <cell r="AA115"/>
          <cell r="AB115"/>
          <cell r="AC115"/>
          <cell r="AD115"/>
          <cell r="AE115"/>
          <cell r="AF115"/>
          <cell r="AG115"/>
          <cell r="AH115"/>
          <cell r="AI115">
            <v>1</v>
          </cell>
          <cell r="AJ115">
            <v>0.9375</v>
          </cell>
          <cell r="AK115">
            <v>1</v>
          </cell>
          <cell r="AL115"/>
          <cell r="AM115">
            <v>148532439</v>
          </cell>
          <cell r="AN115">
            <v>133696787</v>
          </cell>
          <cell r="AO115">
            <v>0.90011843810091885</v>
          </cell>
          <cell r="AP115">
            <v>118393533</v>
          </cell>
          <cell r="AQ115">
            <v>0.88553760831963746</v>
          </cell>
          <cell r="AR115">
            <v>15303254</v>
          </cell>
          <cell r="AS115">
            <v>15262819</v>
          </cell>
          <cell r="AT115">
            <v>14902324</v>
          </cell>
          <cell r="AU115">
            <v>0.97638083764211581</v>
          </cell>
          <cell r="AV115">
            <v>109200000</v>
          </cell>
          <cell r="AW115">
            <v>106695100</v>
          </cell>
          <cell r="AX115">
            <v>0.9770613553113553</v>
          </cell>
          <cell r="AY115">
            <v>78326140</v>
          </cell>
          <cell r="AZ115">
            <v>0.73411187580310622</v>
          </cell>
          <cell r="BA115">
            <v>28368960</v>
          </cell>
          <cell r="BB115">
            <v>28368960</v>
          </cell>
          <cell r="BC115">
            <v>28368960</v>
          </cell>
          <cell r="BD115">
            <v>1</v>
          </cell>
          <cell r="BE115">
            <v>103000000</v>
          </cell>
          <cell r="BF115">
            <v>102692392</v>
          </cell>
          <cell r="BG115">
            <v>0.99701351456310683</v>
          </cell>
          <cell r="BH115">
            <v>17692392</v>
          </cell>
          <cell r="BI115">
            <v>0.17228532372680538</v>
          </cell>
          <cell r="BJ115">
            <v>85000000</v>
          </cell>
          <cell r="BK115">
            <v>85000000</v>
          </cell>
          <cell r="BL115"/>
          <cell r="BM115"/>
          <cell r="BN115">
            <v>230356952</v>
          </cell>
          <cell r="BO115">
            <v>206592628</v>
          </cell>
          <cell r="BP115">
            <v>0.89683695762739557</v>
          </cell>
          <cell r="BQ115">
            <v>57514055</v>
          </cell>
          <cell r="BR115">
            <v>0.27839354945424288</v>
          </cell>
          <cell r="BS115">
            <v>85000000</v>
          </cell>
          <cell r="BT115">
            <v>591089391</v>
          </cell>
          <cell r="BU115">
            <v>549676907</v>
          </cell>
          <cell r="BV115">
            <v>0.92993871209574797</v>
          </cell>
          <cell r="BW115"/>
          <cell r="BX115"/>
          <cell r="BY115"/>
          <cell r="BZ115" t="str">
            <v/>
          </cell>
          <cell r="CA115"/>
        </row>
        <row r="116">
          <cell r="B116" t="str">
            <v>SACT 7.2.1</v>
          </cell>
          <cell r="C116" t="str">
            <v>7.2.1</v>
          </cell>
          <cell r="D116" t="str">
            <v>Acompañamiento a los sectores en la generación de articulaciones socio-cultural que permitan consolidar escenarios económicos locales y regionales sostenibles</v>
          </cell>
          <cell r="E116" t="str">
            <v>Número de sectores acompañados en la generación de articulaciones socio-cultural</v>
          </cell>
          <cell r="F116" t="str">
            <v>Número</v>
          </cell>
          <cell r="G116">
            <v>2</v>
          </cell>
          <cell r="H116">
            <v>2</v>
          </cell>
          <cell r="I116">
            <v>2</v>
          </cell>
          <cell r="J116">
            <v>2</v>
          </cell>
          <cell r="K116">
            <v>3</v>
          </cell>
          <cell r="L116">
            <v>2.5</v>
          </cell>
          <cell r="M116">
            <v>2</v>
          </cell>
          <cell r="N116">
            <v>1.5</v>
          </cell>
          <cell r="O116">
            <v>0</v>
          </cell>
          <cell r="P116">
            <v>0</v>
          </cell>
          <cell r="Q116">
            <v>0</v>
          </cell>
          <cell r="R116">
            <v>1</v>
          </cell>
          <cell r="S116">
            <v>1</v>
          </cell>
          <cell r="T116">
            <v>1</v>
          </cell>
          <cell r="U116">
            <v>0.75</v>
          </cell>
          <cell r="V116" t="str">
            <v>El fortalecimiento de Mercados de verdes, que hace parte la Estrategia de Educación Ambiental, denominada Hogares ecológicos, liderada por la Subdirección de Participación y Cultura Ambienta. Un (1) sector productivo. 
Estrategia de apropiación y gestión del Patrimonio hídrico y educación ambiental. Dos (2) sectores productivos</v>
          </cell>
          <cell r="W116" t="str">
            <v xml:space="preserve">Subactividad: Acompañamiento a los sectores en la generación de articulaciones socio-cultural que permitan consolidar escenarios económicos locales y regionales sostenibles, donde el indicador es el Número de sectores acompañados en la generación de articulaciones socio-cultural, la cual en el siguiente informe se hace un reporte de cumplimiento del 100% a la meta estipulada en el plan de acción 2020 - 2023.
El cumplimiento de este indicador se evidencia en: 
1.	El fortalecimiento de Mercados de verdes, que hace parte la Estrategia de Educación Ambiental, denominada Hogares ecológicos, liderada por la Subdirección de Participación y Cultura Ambienta.
2.	Estrategia de acompañamiento a dos (2) sectores productivos con manejo de unidad productiva beneficiando familias y comunidades del territorio. 
</v>
          </cell>
          <cell r="X116" t="str">
            <v xml:space="preserve">Subactividad: Acompañamiento a los sectores en la generación de articulaciones socio-cultural que permitan consolidar escenarios económicos locales y regionales sostenibles, donde el indicador es el Número de sectores acompañados en la generación de articulaciones socio-cultural, la cual en el siguiente informe se hace un reporte de cumplimiento del 759 a la meta estipulada en el plan de acción 2030 - 2023 
El cumplimiento de este indicador se evidencia en: 
1.	El fortalecimiento de Mercados de verdes, que hace parte la Estrategia de Educación Ambiental denominada Hogares ecológicos, liderada por la Subdirección de Participación y Cultura Ambiental. 
2.	Estrategia de acompañamiento a dos (2) sectores productivos con manejo de unidad productiva como muestra piloto. 
Con el convenio 040-COV2110-112 que se ejecutó con la universidad de Antioquia se desarrolló el acompañamiento a dos (2) sectores productivos 
Capacitación y acompañamiento técnico en la producción agrícola y piscícola con cinco (5) pequeños productores en el bajo Cauca con sistema (productivo comunitario en el municipio de El Bagre y cinco (5) pequeños productores en el magdalena medio con sistema productivo comunitario  en el municipio de Yondó Antioquia.
Se realizó fortalecimiento de dos (2) Sistemas Productivos Comunitarios Sostenibles para aplicación técnica. tecnológica y permitiendo realizar fortalecimiento de las dimensiones social, cultural, ecológica, económica y política, que confluyan en la conservación de la biodiversidad. la calidad del agua y del aire, con el propósito de garantizar la seguridad. autonomía y soberanía alimentaria a pequeños productores con sus familias en una economía sostenible. 
</v>
          </cell>
          <cell r="Y116" t="str">
            <v xml:space="preserve">Subactividad: Acompañamiento a los sectores en la generación de articulaciones sociocultural que permitan consolidar escenarios económicos locales y regionales sostenibles, donde el indicador es el Número de sectores acompañados en la generación de articulaciones socio-cultural, la cual en el siguiente informe se hace un reporte de cumplimiento del 75% a la meta estipulada en el plan de acción 2020 - 2023.
El cumplimiento de este indicador se evidencia en: 
1.	El fortalecimiento de Mercados de verdes, que hace parte la Estrategia de Educación Ambiental, denominada Hogares ecológicos, liderada por la Subdirección de Participación y Cultura Ambiental.
2.	Estrategia de acompañamiento a dos (2) sectores productivos con manejo de unidad productiva como muestra piloto. 
Con el convenio 040-COV2212-136 que se está ejecutando con la universidad de Antioquia se desarrolla el acompañamiento a tres (3) sectores productivos.
Se viene realizando fortalecimiento de tres (3) Sistemas Productivos Comunitarios Sostenibles desde los sectores agrícola y piscícola para aplicación técnica, tecnológica y permitiendo realizar fortalecimiento de las dimensiones social, cultural, ecológica, económica y política, que confluyan en la conservación de la biodiversidad, la calidad del agua y del aire, con el propósito de garantizar la seguridad, autonomía y soberanía alimentaria a pequeños productores con sus familias en una economía sostenible.
Los sectores productivos están ubicados en los municipios de Yondó, propiamente en la vereda Bocas de Barbacoas donde estamos realizando un acompañamiento en el sector agrícola, donde se realiza un policultivo con diferentes especies que benefician a 25 familias como complemento de su canasta familiar, ya que ellos solo viven de la pesca; también en la vereda de La laguna del Miedo, beneficiando a 15 familias en un 70% agrícola y un 30% piscícola; Municipio de El Bagre, propiamente en la vereda los aguacates donde se benefician 35 familias con procesos de Piscicultura, granja integral, agroecología y diversidad de alimentos para el consumo de las familias y comercialización de los excedentes. 
</v>
          </cell>
          <cell r="Z116"/>
          <cell r="AA116" t="str">
            <v>contract</v>
          </cell>
          <cell r="AB116" t="str">
            <v>No aplica</v>
          </cell>
          <cell r="AC116"/>
          <cell r="AD116"/>
          <cell r="AE116"/>
          <cell r="AF116"/>
          <cell r="AG116"/>
          <cell r="AH116"/>
          <cell r="AI116">
            <v>2</v>
          </cell>
          <cell r="AJ116">
            <v>2.25</v>
          </cell>
          <cell r="AK116">
            <v>1</v>
          </cell>
          <cell r="AL116"/>
          <cell r="AM116">
            <v>148532439</v>
          </cell>
          <cell r="AN116">
            <v>133696787</v>
          </cell>
          <cell r="AO116">
            <v>0.90011843810091885</v>
          </cell>
          <cell r="AP116">
            <v>118393533</v>
          </cell>
          <cell r="AQ116">
            <v>0.88553760831963746</v>
          </cell>
          <cell r="AR116">
            <v>15303254</v>
          </cell>
          <cell r="AS116">
            <v>15262819</v>
          </cell>
          <cell r="AT116">
            <v>14902324</v>
          </cell>
          <cell r="AU116">
            <v>0.97638083764211581</v>
          </cell>
          <cell r="AV116">
            <v>109200000</v>
          </cell>
          <cell r="AW116">
            <v>106695100</v>
          </cell>
          <cell r="AX116">
            <v>0.9770613553113553</v>
          </cell>
          <cell r="AY116">
            <v>78326140</v>
          </cell>
          <cell r="AZ116">
            <v>0.73411187580310622</v>
          </cell>
          <cell r="BA116">
            <v>28368960</v>
          </cell>
          <cell r="BB116">
            <v>28368960</v>
          </cell>
          <cell r="BC116">
            <v>28368960</v>
          </cell>
          <cell r="BD116">
            <v>1</v>
          </cell>
          <cell r="BE116">
            <v>103000000</v>
          </cell>
          <cell r="BF116">
            <v>102692392</v>
          </cell>
          <cell r="BG116">
            <v>0.99701351456310683</v>
          </cell>
          <cell r="BH116">
            <v>17692392</v>
          </cell>
          <cell r="BI116">
            <v>0.17228532372680538</v>
          </cell>
          <cell r="BJ116">
            <v>85000000</v>
          </cell>
          <cell r="BK116">
            <v>85000000</v>
          </cell>
          <cell r="BL116"/>
          <cell r="BM116"/>
          <cell r="BN116">
            <v>230356952</v>
          </cell>
          <cell r="BO116">
            <v>206592628</v>
          </cell>
          <cell r="BP116">
            <v>0.89683695762739557</v>
          </cell>
          <cell r="BQ116">
            <v>57514055</v>
          </cell>
          <cell r="BR116">
            <v>0.27839354945424288</v>
          </cell>
          <cell r="BS116">
            <v>85000000</v>
          </cell>
          <cell r="BT116">
            <v>591089391</v>
          </cell>
          <cell r="BU116">
            <v>549676907</v>
          </cell>
          <cell r="BV116">
            <v>0.92993871209574797</v>
          </cell>
          <cell r="BW116"/>
          <cell r="BX116"/>
          <cell r="BY116"/>
          <cell r="BZ116" t="str">
            <v/>
          </cell>
          <cell r="CA116"/>
        </row>
        <row r="117">
          <cell r="B117" t="str">
            <v>ACT 7.3</v>
          </cell>
          <cell r="C117" t="str">
            <v>7.3</v>
          </cell>
          <cell r="D117" t="str">
            <v>Impulsar la transición hacia un consumo sostenible</v>
          </cell>
          <cell r="E117"/>
          <cell r="F117" t="str">
            <v>Porcentaje</v>
          </cell>
          <cell r="G117">
            <v>1</v>
          </cell>
          <cell r="H117">
            <v>1</v>
          </cell>
          <cell r="I117">
            <v>1</v>
          </cell>
          <cell r="J117">
            <v>1</v>
          </cell>
          <cell r="K117">
            <v>1</v>
          </cell>
          <cell r="L117">
            <v>0.6</v>
          </cell>
          <cell r="M117">
            <v>1</v>
          </cell>
          <cell r="N117">
            <v>1</v>
          </cell>
          <cell r="O117">
            <v>0</v>
          </cell>
          <cell r="P117">
            <v>0</v>
          </cell>
          <cell r="Q117">
            <v>0</v>
          </cell>
          <cell r="R117">
            <v>1</v>
          </cell>
          <cell r="S117">
            <v>0.6</v>
          </cell>
          <cell r="T117">
            <v>1</v>
          </cell>
          <cell r="U117">
            <v>1</v>
          </cell>
          <cell r="V117"/>
          <cell r="W117"/>
          <cell r="X117"/>
          <cell r="Y117"/>
          <cell r="Z117"/>
          <cell r="AA117"/>
          <cell r="AB117"/>
          <cell r="AC117"/>
          <cell r="AD117"/>
          <cell r="AE117"/>
          <cell r="AF117"/>
          <cell r="AG117"/>
          <cell r="AH117"/>
          <cell r="AI117">
            <v>1</v>
          </cell>
          <cell r="AJ117">
            <v>0.9</v>
          </cell>
          <cell r="AK117">
            <v>1</v>
          </cell>
          <cell r="AL117"/>
          <cell r="AM117">
            <v>0</v>
          </cell>
          <cell r="AN117">
            <v>0</v>
          </cell>
          <cell r="AO117">
            <v>0</v>
          </cell>
          <cell r="AP117">
            <v>0</v>
          </cell>
          <cell r="AQ117">
            <v>0</v>
          </cell>
          <cell r="AR117">
            <v>0</v>
          </cell>
          <cell r="AS117">
            <v>0</v>
          </cell>
          <cell r="AT117">
            <v>0</v>
          </cell>
          <cell r="AU117" t="str">
            <v>0%</v>
          </cell>
          <cell r="AV117">
            <v>600000000</v>
          </cell>
          <cell r="AW117">
            <v>600000000</v>
          </cell>
          <cell r="AX117">
            <v>1</v>
          </cell>
          <cell r="AY117">
            <v>352400000</v>
          </cell>
          <cell r="AZ117">
            <v>0.58733333333333337</v>
          </cell>
          <cell r="BA117">
            <v>247600000</v>
          </cell>
          <cell r="BB117">
            <v>247600000</v>
          </cell>
          <cell r="BC117">
            <v>247600000</v>
          </cell>
          <cell r="BD117">
            <v>1</v>
          </cell>
          <cell r="BE117">
            <v>7000000</v>
          </cell>
          <cell r="BF117">
            <v>0</v>
          </cell>
          <cell r="BG117">
            <v>0</v>
          </cell>
          <cell r="BH117">
            <v>0</v>
          </cell>
          <cell r="BI117">
            <v>0</v>
          </cell>
          <cell r="BJ117">
            <v>0</v>
          </cell>
          <cell r="BK117">
            <v>0</v>
          </cell>
          <cell r="BL117"/>
          <cell r="BM117"/>
          <cell r="BN117">
            <v>0</v>
          </cell>
          <cell r="BO117">
            <v>0</v>
          </cell>
          <cell r="BP117">
            <v>0</v>
          </cell>
          <cell r="BQ117">
            <v>0</v>
          </cell>
          <cell r="BR117">
            <v>0</v>
          </cell>
          <cell r="BS117">
            <v>0</v>
          </cell>
          <cell r="BT117">
            <v>607000000</v>
          </cell>
          <cell r="BU117">
            <v>600000000</v>
          </cell>
          <cell r="BV117">
            <v>0.98846787479406917</v>
          </cell>
          <cell r="BW117"/>
          <cell r="BX117"/>
          <cell r="BY117"/>
          <cell r="BZ117" t="str">
            <v/>
          </cell>
          <cell r="CA117"/>
        </row>
        <row r="118">
          <cell r="B118" t="str">
            <v>SACT 7.3.1</v>
          </cell>
          <cell r="C118" t="str">
            <v>7.3.1</v>
          </cell>
          <cell r="D118" t="str">
            <v>Aplicación de criterios de sostenibilidad para bienes y servicios incluidos en el plan anual de adquisiciones (%)</v>
          </cell>
          <cell r="E118" t="str">
            <v>% de aplicación de criterios de sostenibilidad para bienes y servicios incluidos en el plan anual de adquisiciones</v>
          </cell>
          <cell r="F118" t="str">
            <v>Porcentaje</v>
          </cell>
          <cell r="G118">
            <v>0.08</v>
          </cell>
          <cell r="H118">
            <v>0.17</v>
          </cell>
          <cell r="I118">
            <v>0.25</v>
          </cell>
          <cell r="J118">
            <v>0.33</v>
          </cell>
          <cell r="K118">
            <v>0.08</v>
          </cell>
          <cell r="L118">
            <v>1</v>
          </cell>
          <cell r="M118">
            <v>1</v>
          </cell>
          <cell r="N118">
            <v>1</v>
          </cell>
          <cell r="O118">
            <v>0</v>
          </cell>
          <cell r="P118">
            <v>0</v>
          </cell>
          <cell r="Q118">
            <v>0</v>
          </cell>
          <cell r="R118">
            <v>1</v>
          </cell>
          <cell r="S118">
            <v>1</v>
          </cell>
          <cell r="T118">
            <v>1</v>
          </cell>
          <cell r="U118">
            <v>1</v>
          </cell>
          <cell r="V118" t="str">
            <v xml:space="preserve">Para la vigencia 2020 se formularon una serie de criterios de sostenibilidad a los cuales se les realizo el respectivo seguimiento y cumplimiento dentro de cada uno de los contratos que desde la programación del plan anual de adquisiciones se contrataron, logrando un cumplimiento del 100% en lo relacionado con Compras Públicas Sostenibles 
 </v>
          </cell>
          <cell r="W118" t="str">
            <v xml:space="preserve">La aplicación de los criterios de sostenibilidad planteados dentro de las metas de la Corporación, hace compatible cada uno de estos con la preservación del valor del Capital Natural y, por ende, los servicios de los ecosistemas, asegurando el bienestar humano; por tal motivo la Corporación actúa en consecuencia, incorporando los criterios de sostenibilidad en la toma de decisiones frente a la contratación para la adquisición de bienes y/o servicios, logrando que, en cada uno de estos, se fortalezcan compromisos que le apuntan al cumplimiento de la meta: Retie para eficiencia energética y Retilap para iluminación led, Vehículos con tecnologías limpias en Eléctricos, Híbridos o EURO6;  AC inverter, gas ecológico; Disposición final de Residuos de la Construcción y Demolición, sistemas ahorradores de agua en unidades sanitarias y demas elementos; Café Organico; Los productos que requieran de etiquetas (pinturas para marcación), deben provenir de tintas sin contaminantes mayores y libres de metales pesados; Los elementos que requieran de plástico deben garantizar que sean a base de polipropileno; Para aquellos productos que así lo requieran, se exige que el proponente demuestre que el producto que ofrece fue elaborado cumpliendo las normas ambientales. En caso que el producto que ofrece genere residuos peligrosos deberá indicar la manera como hará la recolección y disposición responsable del residuo. </v>
          </cell>
          <cell r="X118" t="str">
            <v>La Corporación actúa en consecuencia con los requerimientos nacionales e internacionales, incorporando la aplicación de criterios de sostenibilidad frente a la contratación para la adquisición de algunos bienes y/o servicios. Es importante tener un cambio de actitud y, lo más significativo para lograrlo, es tener presente que existe el deber de contribuir con ello, es por esto que dentro de nuestros procesos se han incorporado una serie de compromisos que le apuntan al cumplimiento de la meta tales como: Vincular a través del contrato de Servicio de transporte público especial, Vehículos con tecnologías limpias en Eléctricos, Híbridos o EURO6, incorporar por medio del contrato de Prestación de servicio de mantenimiento preventivo y correctivo con suministro de insumos y repuestos para el sistema eléctrico Corporativo, la norma Retie para eficiencia energética y Retilap para iluminación led, lograr el suministro de elementos amigables con el medio ambiente por medio del contrato de aseo y cafetería y la adquisición de elementos procedentes de residuos agroindustriales, papel reciclado, o madera proveniente de fuentes forestales sostenibles, iniciativas de ahorro energético, de consumo de agua, de disminución de carga contaminante en las aguas residuales y minimización de las emisiones producidas por el proceso de fabricación, con el contrato de papelería.</v>
          </cell>
          <cell r="Y118" t="str">
            <v>Urge un cambio de actitud y, lo más importante para lograrlo, es tener presente que existe la necesidad y el deber, por ello dentro de nuestros procesos se han incorporado una serie de compromisos para nuestros contratistas que le apuntan al cumplimiento de la meta tales como: *Vehículos con tecnologías limpias en Eléctricos, Híbridos o EURO6. *Plantas de tratamiento de aguas, diques para retención de aceites, desarenadores, disposición final de elementos usados. *El papel fabricado con: residuos agroindustriales, papel reciclado, o madera proveniente de fuentes forestales sostenibles. *Café Orgánico. Teniendo en cuenta lo anterior la Corporación actúa en consecuencia, incorporando la aplicación de criterios de sostenibilidad frente a la contratación para la adquisición de algunos bienes y/o servicios.</v>
          </cell>
          <cell r="Z118"/>
          <cell r="AA118" t="str">
            <v>contract</v>
          </cell>
          <cell r="AB118" t="str">
            <v>No aplica</v>
          </cell>
          <cell r="AC118"/>
          <cell r="AD118"/>
          <cell r="AE118"/>
          <cell r="AF118"/>
          <cell r="AG118"/>
          <cell r="AH118"/>
          <cell r="AI118">
            <v>0.33</v>
          </cell>
          <cell r="AJ118">
            <v>1</v>
          </cell>
          <cell r="AK118">
            <v>1</v>
          </cell>
          <cell r="AL118"/>
          <cell r="AM118">
            <v>0</v>
          </cell>
          <cell r="AN118"/>
          <cell r="AO118">
            <v>0</v>
          </cell>
          <cell r="AP118">
            <v>0</v>
          </cell>
          <cell r="AQ118">
            <v>0</v>
          </cell>
          <cell r="AR118">
            <v>0</v>
          </cell>
          <cell r="AS118">
            <v>0</v>
          </cell>
          <cell r="AT118">
            <v>0</v>
          </cell>
          <cell r="AU118" t="str">
            <v>0%</v>
          </cell>
          <cell r="AV118">
            <v>0</v>
          </cell>
          <cell r="AW118">
            <v>0</v>
          </cell>
          <cell r="AX118">
            <v>0</v>
          </cell>
          <cell r="AY118">
            <v>0</v>
          </cell>
          <cell r="AZ118">
            <v>0</v>
          </cell>
          <cell r="BA118">
            <v>0</v>
          </cell>
          <cell r="BB118">
            <v>0</v>
          </cell>
          <cell r="BC118">
            <v>0</v>
          </cell>
          <cell r="BD118" t="str">
            <v>0%</v>
          </cell>
          <cell r="BE118">
            <v>7000000</v>
          </cell>
          <cell r="BF118">
            <v>0</v>
          </cell>
          <cell r="BG118">
            <v>0</v>
          </cell>
          <cell r="BH118">
            <v>0</v>
          </cell>
          <cell r="BI118">
            <v>0</v>
          </cell>
          <cell r="BJ118">
            <v>0</v>
          </cell>
          <cell r="BK118">
            <v>0</v>
          </cell>
          <cell r="BL118"/>
          <cell r="BM118"/>
          <cell r="BN118">
            <v>0</v>
          </cell>
          <cell r="BO118">
            <v>0</v>
          </cell>
          <cell r="BP118">
            <v>0</v>
          </cell>
          <cell r="BQ118">
            <v>0</v>
          </cell>
          <cell r="BR118">
            <v>0</v>
          </cell>
          <cell r="BS118">
            <v>0</v>
          </cell>
          <cell r="BT118">
            <v>7000000</v>
          </cell>
          <cell r="BU118">
            <v>0</v>
          </cell>
          <cell r="BV118">
            <v>0</v>
          </cell>
          <cell r="BW118"/>
          <cell r="BX118"/>
          <cell r="BY118"/>
          <cell r="BZ118" t="str">
            <v>RET 16: Transformar los hábitos de consumo, hacia un consumo sostenible</v>
          </cell>
          <cell r="CA118"/>
        </row>
        <row r="119">
          <cell r="B119" t="str">
            <v>SACT 7.3.2</v>
          </cell>
          <cell r="C119" t="str">
            <v>7.3.2</v>
          </cell>
          <cell r="D119" t="str">
            <v xml:space="preserve">Acompañamiento en la formalización de acuerdos y/o agendas de relacionamientos comerciales entre productores cero deforestación y compradores
</v>
          </cell>
          <cell r="E119" t="str">
            <v>Número de acuerdos y/o agendas comerciales entre productores cero deforestación y compradores 
Nota: PND 2018-2022. 
*Acuerdos de cero deforestación para las cadenas productivas del sector agropecuario en implementación.
*Acuerdos y agendas interministeriales y productivos implementados</v>
          </cell>
          <cell r="F119" t="str">
            <v>Número</v>
          </cell>
          <cell r="G119">
            <v>0</v>
          </cell>
          <cell r="H119">
            <v>1</v>
          </cell>
          <cell r="I119">
            <v>0</v>
          </cell>
          <cell r="J119">
            <v>1</v>
          </cell>
          <cell r="K119">
            <v>0</v>
          </cell>
          <cell r="L119">
            <v>0.2</v>
          </cell>
          <cell r="M119">
            <v>0</v>
          </cell>
          <cell r="N119">
            <v>1</v>
          </cell>
          <cell r="O119">
            <v>0</v>
          </cell>
          <cell r="P119">
            <v>0.8</v>
          </cell>
          <cell r="Q119">
            <v>0</v>
          </cell>
          <cell r="R119">
            <v>0</v>
          </cell>
          <cell r="S119">
            <v>0.2</v>
          </cell>
          <cell r="T119">
            <v>0</v>
          </cell>
          <cell r="U119">
            <v>1</v>
          </cell>
          <cell r="V119" t="str">
            <v>Sin meta programada para la vigencia 2020.</v>
          </cell>
          <cell r="W119" t="str">
            <v>En el desarrollo del convenio 040-COV2111-179 suscrito la Universidad Nacional de Colombia, sede Medellín, se trabaja con los sectores panelero y ganadero de la jurisdición.</v>
          </cell>
          <cell r="X119" t="str">
            <v>La meta ya fue cumplida con los 4 acuerdos en lios diferetnes sectores desccritos en la tabla acontinuacion</v>
          </cell>
          <cell r="Y119" t="str">
            <v xml:space="preserve">Indicador cumplido desde el primer trimestre con la firma de los acuerdos con los siguientes sectores:
Sector Panelero, Sector ganadero leche especializada, Sector ganadero de Carne y Sector procesamiento de Lácteo
</v>
          </cell>
          <cell r="Z119"/>
          <cell r="AA119" t="str">
            <v>contract</v>
          </cell>
          <cell r="AB119" t="str">
            <v>No aplica</v>
          </cell>
          <cell r="AC119"/>
          <cell r="AD119"/>
          <cell r="AE119"/>
          <cell r="AF119"/>
          <cell r="AG119"/>
          <cell r="AH119"/>
          <cell r="AI119">
            <v>2</v>
          </cell>
          <cell r="AJ119">
            <v>2</v>
          </cell>
          <cell r="AK119">
            <v>1</v>
          </cell>
          <cell r="AL119"/>
          <cell r="AM119">
            <v>0</v>
          </cell>
          <cell r="AN119"/>
          <cell r="AO119">
            <v>0</v>
          </cell>
          <cell r="AP119">
            <v>0</v>
          </cell>
          <cell r="AQ119">
            <v>0</v>
          </cell>
          <cell r="AR119">
            <v>0</v>
          </cell>
          <cell r="AS119">
            <v>0</v>
          </cell>
          <cell r="AT119">
            <v>0</v>
          </cell>
          <cell r="AU119" t="str">
            <v>0%</v>
          </cell>
          <cell r="AV119">
            <v>600000000</v>
          </cell>
          <cell r="AW119">
            <v>600000000</v>
          </cell>
          <cell r="AX119">
            <v>1</v>
          </cell>
          <cell r="AY119">
            <v>352400000</v>
          </cell>
          <cell r="AZ119">
            <v>0.58733333333333337</v>
          </cell>
          <cell r="BA119">
            <v>247600000</v>
          </cell>
          <cell r="BB119">
            <v>247600000</v>
          </cell>
          <cell r="BC119">
            <v>247600000</v>
          </cell>
          <cell r="BD119">
            <v>1</v>
          </cell>
          <cell r="BE119">
            <v>0</v>
          </cell>
          <cell r="BF119">
            <v>0</v>
          </cell>
          <cell r="BG119">
            <v>0</v>
          </cell>
          <cell r="BH119">
            <v>0</v>
          </cell>
          <cell r="BI119">
            <v>0</v>
          </cell>
          <cell r="BJ119">
            <v>0</v>
          </cell>
          <cell r="BK119">
            <v>0</v>
          </cell>
          <cell r="BL119"/>
          <cell r="BM119"/>
          <cell r="BN119">
            <v>0</v>
          </cell>
          <cell r="BO119">
            <v>0</v>
          </cell>
          <cell r="BP119">
            <v>0</v>
          </cell>
          <cell r="BQ119">
            <v>0</v>
          </cell>
          <cell r="BR119">
            <v>0</v>
          </cell>
          <cell r="BS119">
            <v>0</v>
          </cell>
          <cell r="BT119">
            <v>600000000</v>
          </cell>
          <cell r="BU119">
            <v>600000000</v>
          </cell>
          <cell r="BV119">
            <v>1</v>
          </cell>
          <cell r="BW119"/>
          <cell r="BX119"/>
          <cell r="BY119"/>
          <cell r="BZ119" t="str">
            <v>RET 12: Lograr cero deforestación en cadenas productivas priorizadas</v>
          </cell>
          <cell r="CA119"/>
        </row>
        <row r="120">
          <cell r="B120" t="str">
            <v>ACT 7.4</v>
          </cell>
          <cell r="C120" t="str">
            <v>7.4</v>
          </cell>
          <cell r="D120" t="str">
            <v>Realizar seguimiento y control a los acuerdos establecidos con los sectores</v>
          </cell>
          <cell r="E120"/>
          <cell r="F120" t="str">
            <v>Porcentaje</v>
          </cell>
          <cell r="G120">
            <v>0</v>
          </cell>
          <cell r="H120">
            <v>1</v>
          </cell>
          <cell r="I120">
            <v>1</v>
          </cell>
          <cell r="J120">
            <v>1</v>
          </cell>
          <cell r="K120">
            <v>0</v>
          </cell>
          <cell r="L120">
            <v>1</v>
          </cell>
          <cell r="M120">
            <v>1</v>
          </cell>
          <cell r="N120">
            <v>1</v>
          </cell>
          <cell r="O120">
            <v>0</v>
          </cell>
          <cell r="P120">
            <v>0</v>
          </cell>
          <cell r="Q120">
            <v>0</v>
          </cell>
          <cell r="R120">
            <v>0</v>
          </cell>
          <cell r="S120">
            <v>1</v>
          </cell>
          <cell r="T120">
            <v>1</v>
          </cell>
          <cell r="U120">
            <v>1</v>
          </cell>
          <cell r="V120"/>
          <cell r="W120"/>
          <cell r="X120"/>
          <cell r="Y120"/>
          <cell r="Z120"/>
          <cell r="AA120"/>
          <cell r="AB120"/>
          <cell r="AC120"/>
          <cell r="AD120"/>
          <cell r="AE120"/>
          <cell r="AF120"/>
          <cell r="AG120"/>
          <cell r="AH120"/>
          <cell r="AI120">
            <v>1</v>
          </cell>
          <cell r="AJ120">
            <v>0.75</v>
          </cell>
          <cell r="AK120">
            <v>1</v>
          </cell>
          <cell r="AL120"/>
          <cell r="AM120">
            <v>0</v>
          </cell>
          <cell r="AN120">
            <v>0</v>
          </cell>
          <cell r="AO120">
            <v>0</v>
          </cell>
          <cell r="AP120">
            <v>0</v>
          </cell>
          <cell r="AQ120">
            <v>0</v>
          </cell>
          <cell r="AR120">
            <v>0</v>
          </cell>
          <cell r="AS120">
            <v>0</v>
          </cell>
          <cell r="AT120">
            <v>0</v>
          </cell>
          <cell r="AU120" t="str">
            <v>0%</v>
          </cell>
          <cell r="AV120">
            <v>103500000</v>
          </cell>
          <cell r="AW120">
            <v>100000000</v>
          </cell>
          <cell r="AX120">
            <v>0.96618357487922701</v>
          </cell>
          <cell r="AY120">
            <v>66794744</v>
          </cell>
          <cell r="AZ120">
            <v>0.66794743999999995</v>
          </cell>
          <cell r="BA120">
            <v>33205256</v>
          </cell>
          <cell r="BB120">
            <v>33205256</v>
          </cell>
          <cell r="BC120">
            <v>33205256</v>
          </cell>
          <cell r="BD120">
            <v>1</v>
          </cell>
          <cell r="BE120">
            <v>200000000</v>
          </cell>
          <cell r="BF120">
            <v>200000000</v>
          </cell>
          <cell r="BG120">
            <v>1</v>
          </cell>
          <cell r="BH120">
            <v>200000000</v>
          </cell>
          <cell r="BI120">
            <v>1</v>
          </cell>
          <cell r="BJ120">
            <v>0</v>
          </cell>
          <cell r="BK120">
            <v>0</v>
          </cell>
          <cell r="BL120"/>
          <cell r="BM120"/>
          <cell r="BN120">
            <v>0</v>
          </cell>
          <cell r="BO120">
            <v>0</v>
          </cell>
          <cell r="BP120">
            <v>0</v>
          </cell>
          <cell r="BQ120">
            <v>0</v>
          </cell>
          <cell r="BR120">
            <v>0</v>
          </cell>
          <cell r="BS120">
            <v>0</v>
          </cell>
          <cell r="BT120">
            <v>303500000</v>
          </cell>
          <cell r="BU120">
            <v>300000000</v>
          </cell>
          <cell r="BV120">
            <v>0.98846787479406917</v>
          </cell>
          <cell r="BW120"/>
          <cell r="BX120"/>
          <cell r="BY120"/>
          <cell r="BZ120" t="str">
            <v/>
          </cell>
          <cell r="CA120"/>
        </row>
        <row r="121">
          <cell r="B121" t="str">
            <v>SACT 7.4.1</v>
          </cell>
          <cell r="C121" t="str">
            <v>7.4.1</v>
          </cell>
          <cell r="D121" t="str">
            <v>Definición e implementación de metodología para el seguimiento y monitoreo a los acuerdos establecidos con los sectores</v>
          </cell>
          <cell r="E121" t="str">
            <v>% de definición e implementar metodología para el seguimiento y monitoreo a los acuerdos establecidos con los sectores</v>
          </cell>
          <cell r="F121" t="str">
            <v>Porcentaje</v>
          </cell>
          <cell r="G121">
            <v>0</v>
          </cell>
          <cell r="H121">
            <v>0.7</v>
          </cell>
          <cell r="I121">
            <v>0.9</v>
          </cell>
          <cell r="J121">
            <v>1</v>
          </cell>
          <cell r="K121">
            <v>0</v>
          </cell>
          <cell r="L121">
            <v>0.77800000000000002</v>
          </cell>
          <cell r="M121">
            <v>0.96721311475409832</v>
          </cell>
          <cell r="N121">
            <v>1</v>
          </cell>
          <cell r="O121">
            <v>0</v>
          </cell>
          <cell r="P121">
            <v>0</v>
          </cell>
          <cell r="Q121">
            <v>0</v>
          </cell>
          <cell r="R121">
            <v>0</v>
          </cell>
          <cell r="S121">
            <v>1</v>
          </cell>
          <cell r="T121">
            <v>1</v>
          </cell>
          <cell r="U121">
            <v>1</v>
          </cell>
          <cell r="V121" t="str">
            <v>Sin meta programada para la vigencia 2020.</v>
          </cell>
          <cell r="W121" t="str">
            <v xml:space="preserve">Con el desarrollo de las bases conceptuales de las agendas o acuerdos cero deforestaciones se consolidará la metodología para el seguimiento y monitoreo a las actividades de la agenda o acuerdo. 
Para avanzar en la consolidación de la metodología para el seguimiento de las agendas se ha suscrito el convenio 040-COV2111-179 con la Universidad Nacional y con el objeto de “Aunar esfuerzos técnicos y financieros para la adopción y apropiación de desarrollos tecnológicos generados y/o apropiados para el uso eficiente de los recursos naturales y la agrobiodiversidad, y el fortalecimiento de la agenda cero deforestaciones en la jurisdicción de CORANTIOQUIA”. </v>
          </cell>
          <cell r="X121" t="str">
            <v>Se definió la metodología para el seguimiento a los acuerdos establecidos . la cual se implmeentara en la presente vigencia, buscando afianzar las articulaciones pactadas con las comunidades y  diferentes sectores productivos</v>
          </cell>
          <cell r="Y121" t="str">
            <v>Se realizaron acciones de  apropiación de desarrollos tecnológicos generados y/o apropiados para el uso eficiente de los recursos naturales y la agrobiodiversidad, y el fortalecimiento de la agenda cero deforestaciones en la jurisdicción de CORANTIOQUIA. Para la cual fue construida la metodología de seguimiento en concordaría con cada acuerdo realizado</v>
          </cell>
          <cell r="Z121"/>
          <cell r="AA121" t="str">
            <v>contract</v>
          </cell>
          <cell r="AB121" t="str">
            <v>No aplica</v>
          </cell>
          <cell r="AC121"/>
          <cell r="AD121"/>
          <cell r="AE121"/>
          <cell r="AF121"/>
          <cell r="AG121"/>
          <cell r="AH121"/>
          <cell r="AI121">
            <v>1</v>
          </cell>
          <cell r="AJ121">
            <v>1</v>
          </cell>
          <cell r="AK121">
            <v>1</v>
          </cell>
          <cell r="AL121"/>
          <cell r="AM121">
            <v>0</v>
          </cell>
          <cell r="AN121"/>
          <cell r="AO121">
            <v>0</v>
          </cell>
          <cell r="AP121">
            <v>0</v>
          </cell>
          <cell r="AQ121">
            <v>0</v>
          </cell>
          <cell r="AR121">
            <v>0</v>
          </cell>
          <cell r="AS121">
            <v>0</v>
          </cell>
          <cell r="AT121">
            <v>0</v>
          </cell>
          <cell r="AU121" t="str">
            <v>0%</v>
          </cell>
          <cell r="AV121">
            <v>103500000</v>
          </cell>
          <cell r="AW121">
            <v>100000000</v>
          </cell>
          <cell r="AX121">
            <v>0.96618357487922701</v>
          </cell>
          <cell r="AY121">
            <v>66794744</v>
          </cell>
          <cell r="AZ121">
            <v>0.66794743999999995</v>
          </cell>
          <cell r="BA121">
            <v>33205256</v>
          </cell>
          <cell r="BB121">
            <v>33205256</v>
          </cell>
          <cell r="BC121">
            <v>33205256</v>
          </cell>
          <cell r="BD121">
            <v>1</v>
          </cell>
          <cell r="BE121">
            <v>200000000</v>
          </cell>
          <cell r="BF121">
            <v>200000000</v>
          </cell>
          <cell r="BG121">
            <v>1</v>
          </cell>
          <cell r="BH121">
            <v>200000000</v>
          </cell>
          <cell r="BI121">
            <v>1</v>
          </cell>
          <cell r="BJ121">
            <v>0</v>
          </cell>
          <cell r="BK121">
            <v>0</v>
          </cell>
          <cell r="BL121"/>
          <cell r="BM121"/>
          <cell r="BN121">
            <v>0</v>
          </cell>
          <cell r="BO121">
            <v>0</v>
          </cell>
          <cell r="BP121">
            <v>0</v>
          </cell>
          <cell r="BQ121">
            <v>0</v>
          </cell>
          <cell r="BR121">
            <v>0</v>
          </cell>
          <cell r="BS121">
            <v>0</v>
          </cell>
          <cell r="BT121">
            <v>303500000</v>
          </cell>
          <cell r="BU121">
            <v>300000000</v>
          </cell>
          <cell r="BV121">
            <v>0.98846787479406917</v>
          </cell>
          <cell r="BW121"/>
          <cell r="BX121"/>
          <cell r="BY121"/>
          <cell r="BZ121" t="str">
            <v/>
          </cell>
          <cell r="CA121"/>
        </row>
        <row r="122">
          <cell r="B122" t="str">
            <v>ACT 7.5</v>
          </cell>
          <cell r="C122" t="str">
            <v>7.5</v>
          </cell>
          <cell r="D122" t="str">
            <v>Realizar investigación para el uso eficiente de la biodiversidad y disminuir los efectos de la producción en el ambiente (residuos, emisiones)</v>
          </cell>
          <cell r="E122"/>
          <cell r="F122" t="str">
            <v>Porcentaje</v>
          </cell>
          <cell r="G122">
            <v>0</v>
          </cell>
          <cell r="H122">
            <v>1</v>
          </cell>
          <cell r="I122">
            <v>1</v>
          </cell>
          <cell r="J122">
            <v>1</v>
          </cell>
          <cell r="K122">
            <v>0</v>
          </cell>
          <cell r="L122">
            <v>1</v>
          </cell>
          <cell r="M122">
            <v>1</v>
          </cell>
          <cell r="N122">
            <v>1</v>
          </cell>
          <cell r="O122">
            <v>0</v>
          </cell>
          <cell r="P122">
            <v>0</v>
          </cell>
          <cell r="Q122">
            <v>0</v>
          </cell>
          <cell r="R122">
            <v>0</v>
          </cell>
          <cell r="S122">
            <v>1</v>
          </cell>
          <cell r="T122">
            <v>1</v>
          </cell>
          <cell r="U122">
            <v>1</v>
          </cell>
          <cell r="V122"/>
          <cell r="W122"/>
          <cell r="X122"/>
          <cell r="Y122"/>
          <cell r="Z122"/>
          <cell r="AA122"/>
          <cell r="AB122"/>
          <cell r="AC122"/>
          <cell r="AD122"/>
          <cell r="AE122"/>
          <cell r="AF122"/>
          <cell r="AG122"/>
          <cell r="AH122"/>
          <cell r="AI122">
            <v>1</v>
          </cell>
          <cell r="AJ122">
            <v>0.75</v>
          </cell>
          <cell r="AK122">
            <v>1</v>
          </cell>
          <cell r="AL122"/>
          <cell r="AM122">
            <v>0</v>
          </cell>
          <cell r="AN122">
            <v>0</v>
          </cell>
          <cell r="AO122">
            <v>0</v>
          </cell>
          <cell r="AP122">
            <v>0</v>
          </cell>
          <cell r="AQ122">
            <v>0</v>
          </cell>
          <cell r="AR122">
            <v>0</v>
          </cell>
          <cell r="AS122">
            <v>0</v>
          </cell>
          <cell r="AT122">
            <v>0</v>
          </cell>
          <cell r="AU122" t="str">
            <v>0%</v>
          </cell>
          <cell r="AV122">
            <v>610000000</v>
          </cell>
          <cell r="AW122">
            <v>600000000</v>
          </cell>
          <cell r="AX122">
            <v>0.98360655737704916</v>
          </cell>
          <cell r="AY122">
            <v>352400000</v>
          </cell>
          <cell r="AZ122">
            <v>0.58733333333333337</v>
          </cell>
          <cell r="BA122">
            <v>247600000</v>
          </cell>
          <cell r="BB122">
            <v>247600000</v>
          </cell>
          <cell r="BC122">
            <v>247600000</v>
          </cell>
          <cell r="BD122">
            <v>1</v>
          </cell>
          <cell r="BE122">
            <v>600000000</v>
          </cell>
          <cell r="BF122">
            <v>600000000</v>
          </cell>
          <cell r="BG122">
            <v>1</v>
          </cell>
          <cell r="BH122">
            <v>432721012</v>
          </cell>
          <cell r="BI122">
            <v>0.72120168666666662</v>
          </cell>
          <cell r="BJ122">
            <v>167278988</v>
          </cell>
          <cell r="BK122">
            <v>167278988</v>
          </cell>
          <cell r="BL122"/>
          <cell r="BM122"/>
          <cell r="BN122">
            <v>0</v>
          </cell>
          <cell r="BO122">
            <v>0</v>
          </cell>
          <cell r="BP122">
            <v>0</v>
          </cell>
          <cell r="BQ122">
            <v>0</v>
          </cell>
          <cell r="BR122">
            <v>0</v>
          </cell>
          <cell r="BS122">
            <v>167278988</v>
          </cell>
          <cell r="BT122">
            <v>1210000000</v>
          </cell>
          <cell r="BU122">
            <v>1200000000</v>
          </cell>
          <cell r="BV122">
            <v>0.99173553719008267</v>
          </cell>
          <cell r="BW122"/>
          <cell r="BX122"/>
          <cell r="BY122"/>
          <cell r="BZ122" t="str">
            <v/>
          </cell>
          <cell r="CA122"/>
        </row>
        <row r="123">
          <cell r="B123" t="str">
            <v>SACT 7.5.1</v>
          </cell>
          <cell r="C123" t="str">
            <v>7.5.1</v>
          </cell>
          <cell r="D123" t="str">
            <v>Generación de desarrollos tecnológicos y/o apropiados para el uso eficiente del recurso natural y el uso de la biodiversidad</v>
          </cell>
          <cell r="E123" t="str">
            <v>Número de desarrollos tecnológicos generados y/o apropiados para el uso eficiente del recurso natural y el uso de la biodiversidad</v>
          </cell>
          <cell r="F123" t="str">
            <v>Número</v>
          </cell>
          <cell r="G123">
            <v>0</v>
          </cell>
          <cell r="H123">
            <v>6</v>
          </cell>
          <cell r="I123">
            <v>12</v>
          </cell>
          <cell r="J123">
            <v>20</v>
          </cell>
          <cell r="K123">
            <v>0</v>
          </cell>
          <cell r="L123">
            <v>6</v>
          </cell>
          <cell r="M123">
            <v>19</v>
          </cell>
          <cell r="N123">
            <v>20</v>
          </cell>
          <cell r="O123">
            <v>0</v>
          </cell>
          <cell r="P123">
            <v>0</v>
          </cell>
          <cell r="Q123">
            <v>0</v>
          </cell>
          <cell r="R123">
            <v>0</v>
          </cell>
          <cell r="S123">
            <v>1</v>
          </cell>
          <cell r="T123">
            <v>1</v>
          </cell>
          <cell r="U123">
            <v>1</v>
          </cell>
          <cell r="V123" t="str">
            <v>Sin meta programada para la vigencia 2020.</v>
          </cell>
          <cell r="W123" t="str">
            <v>En el desarrollo sel convenio 040-COV2111-179, se propician nuevos desarrollosde uso alternativo de la biodiversidad. Con la especie justicia segunda (Singamochila) la obtención de un colorante rojo acuoso para el teñido de fibras textiles. Otra planta que se explora es la palma de Caña Flecha (Gynerium sagittatun), de la cual la comunidad Zenú obtiene la fibra de la nervadura de las hojas para la elaboración de sombreros, bolsos y otros artículos, dado que el mayor porcentaje de la hoja no se utiliza en la elaboración de artículos, se evalúa la alternativa de elaborar bloques nutricionales para el uso en ganadería. La biga (Arrabidaea chica), se prueba como colorante para fibras naturales, en algunos segmentos de las etnias se emplea como pigmento cosmético de labios, dado su coloración rojiza. se logró establecer una población de 100 individuos de papayuela (Vasconcellea sp), e incrementar el jardín de medicina tradicional en el resguardo Karmata Rua, además de brindar una buena fuente de alimento para los pobladores del resguardo y la fauna de la zona</v>
          </cell>
          <cell r="X123" t="str">
            <v xml:space="preserve">Corantioquia  se generó metodología y la  herramienta para identificar y priorizar especies a su vez, se generaron  19 desarrollos tecnológicos, de los cuales se han apropiado diecisiete (17) y dos (2) de ellos se encuentran en proceso de apropiación actualmente.  </v>
          </cell>
          <cell r="Y123" t="str">
            <v xml:space="preserve">Para el cumplimiento del indicador se realizó el apoyo y fortalecimiento en los diferentes sectores entre estos:
Junta de Acción Comunal Llanos de Cuivá municipio de Yarumal  recurso asociado Frailejones (Espeletia sp.), Palma de Cera (Ceroxylon quindiuense) 
Junta de Acción Comunal Corcovado - Yarumal municipio de Yarumal recurso asociado  Orquideas miniatura (Lephantes sp). 
Asociación Agaropecuaria de Campesinos de Gómez Plata recurso asociado Sábila (Aloe vera) 
Asociación de Productores de Aguacate de Jardín Antioquia recurso asociado Abejas Nativas (Varias especies) 
Asociación Para la Conservación de la Biodiversidad (Conservida)  municipio del El Bagre recurso asociado Epífitas (Varias especies) 
Asociación de Campesinos y Agricultores Sabalito Sinaí  municipio de El Bagre recurso asociado Forestales Nativos (Varias Especies) 
Junta de Acción Comunal Quebrada Bonita - Jardín recurso asociado Orquideas, Magnolios y Palmas de Cera. 
Junta de Acción Comunal Barrio Los Libertadores municipio de  Andes recurso asociado Varias especies (Orquidea, Anturio, Roble, Magnolios y Ornamentales) 
</v>
          </cell>
          <cell r="Z123"/>
          <cell r="AA123" t="str">
            <v>contract</v>
          </cell>
          <cell r="AB123" t="str">
            <v>No aplica</v>
          </cell>
          <cell r="AC123"/>
          <cell r="AD123"/>
          <cell r="AE123"/>
          <cell r="AF123"/>
          <cell r="AG123"/>
          <cell r="AH123"/>
          <cell r="AI123">
            <v>20</v>
          </cell>
          <cell r="AJ123">
            <v>20</v>
          </cell>
          <cell r="AK123">
            <v>1</v>
          </cell>
          <cell r="AL123"/>
          <cell r="AM123">
            <v>0</v>
          </cell>
          <cell r="AN123"/>
          <cell r="AO123">
            <v>0</v>
          </cell>
          <cell r="AP123">
            <v>0</v>
          </cell>
          <cell r="AQ123">
            <v>0</v>
          </cell>
          <cell r="AR123">
            <v>0</v>
          </cell>
          <cell r="AS123">
            <v>0</v>
          </cell>
          <cell r="AT123">
            <v>0</v>
          </cell>
          <cell r="AU123" t="str">
            <v>0%</v>
          </cell>
          <cell r="AV123">
            <v>610000000</v>
          </cell>
          <cell r="AW123">
            <v>600000000</v>
          </cell>
          <cell r="AX123">
            <v>0.98360655737704916</v>
          </cell>
          <cell r="AY123">
            <v>352400000</v>
          </cell>
          <cell r="AZ123">
            <v>0.58733333333333337</v>
          </cell>
          <cell r="BA123">
            <v>247600000</v>
          </cell>
          <cell r="BB123">
            <v>247600000</v>
          </cell>
          <cell r="BC123">
            <v>247600000</v>
          </cell>
          <cell r="BD123">
            <v>1</v>
          </cell>
          <cell r="BE123">
            <v>600000000</v>
          </cell>
          <cell r="BF123">
            <v>600000000</v>
          </cell>
          <cell r="BG123">
            <v>1</v>
          </cell>
          <cell r="BH123">
            <v>432721012</v>
          </cell>
          <cell r="BI123">
            <v>0.72120168666666662</v>
          </cell>
          <cell r="BJ123">
            <v>167278988</v>
          </cell>
          <cell r="BK123">
            <v>167278988</v>
          </cell>
          <cell r="BL123"/>
          <cell r="BM123"/>
          <cell r="BN123">
            <v>0</v>
          </cell>
          <cell r="BO123">
            <v>0</v>
          </cell>
          <cell r="BP123">
            <v>0</v>
          </cell>
          <cell r="BQ123">
            <v>0</v>
          </cell>
          <cell r="BR123">
            <v>0</v>
          </cell>
          <cell r="BS123">
            <v>167278988</v>
          </cell>
          <cell r="BT123">
            <v>1210000000</v>
          </cell>
          <cell r="BU123">
            <v>1200000000</v>
          </cell>
          <cell r="BV123">
            <v>0.99173553719008267</v>
          </cell>
          <cell r="BW123"/>
          <cell r="BX123"/>
          <cell r="BY123"/>
          <cell r="BZ123" t="str">
            <v>RET 36: Promover la generación y/o apropiación de desarrollos tecnológicos para el uso de la biodiversidad y una mayor eficiencia de uso del patrimonio ambiental</v>
          </cell>
          <cell r="CA123"/>
        </row>
        <row r="124">
          <cell r="B124" t="str">
            <v>PROY 8</v>
          </cell>
          <cell r="C124">
            <v>8</v>
          </cell>
          <cell r="D124" t="str">
            <v>Proyecto 8. Consolidando hábitat y hábitos sostenibles</v>
          </cell>
          <cell r="E124"/>
          <cell r="F124" t="str">
            <v>Porcentaje</v>
          </cell>
          <cell r="G124">
            <v>1</v>
          </cell>
          <cell r="H124">
            <v>1</v>
          </cell>
          <cell r="I124">
            <v>1</v>
          </cell>
          <cell r="J124">
            <v>1</v>
          </cell>
          <cell r="K124">
            <v>0.79200000000000004</v>
          </cell>
          <cell r="L124">
            <v>0.83333333333333337</v>
          </cell>
          <cell r="M124">
            <v>0.83333333333333337</v>
          </cell>
          <cell r="N124">
            <v>0.62584273304810056</v>
          </cell>
          <cell r="O124">
            <v>6.9333333333333316E-2</v>
          </cell>
          <cell r="P124">
            <v>0</v>
          </cell>
          <cell r="Q124">
            <v>0.10346168805912094</v>
          </cell>
          <cell r="R124">
            <v>0.79200000000000004</v>
          </cell>
          <cell r="S124">
            <v>0.83333333333333337</v>
          </cell>
          <cell r="T124">
            <v>0.83333333333333337</v>
          </cell>
          <cell r="U124">
            <v>0.62584273304810056</v>
          </cell>
          <cell r="V124"/>
          <cell r="W124"/>
          <cell r="X124"/>
          <cell r="Y124"/>
          <cell r="Z124"/>
          <cell r="AA124"/>
          <cell r="AB124"/>
          <cell r="AC124"/>
          <cell r="AD124"/>
          <cell r="AE124"/>
          <cell r="AF124"/>
          <cell r="AG124"/>
          <cell r="AH124"/>
          <cell r="AI124">
            <v>1</v>
          </cell>
          <cell r="AJ124">
            <v>0.81432610527680538</v>
          </cell>
          <cell r="AK124">
            <v>0.88387079173689453</v>
          </cell>
          <cell r="AL124"/>
          <cell r="AM124">
            <v>5796473727</v>
          </cell>
          <cell r="AN124">
            <v>4906914975</v>
          </cell>
          <cell r="AO124">
            <v>0.84653449771428591</v>
          </cell>
          <cell r="AP124">
            <v>2773183444</v>
          </cell>
          <cell r="AQ124">
            <v>0.56515824262881176</v>
          </cell>
          <cell r="AR124">
            <v>2197162016.6999998</v>
          </cell>
          <cell r="AS124">
            <v>2181196025.6999998</v>
          </cell>
          <cell r="AT124">
            <v>2028746758.7</v>
          </cell>
          <cell r="AU124">
            <v>0.93010748910058416</v>
          </cell>
          <cell r="AV124">
            <v>10562615401</v>
          </cell>
          <cell r="AW124">
            <v>6566145618</v>
          </cell>
          <cell r="AX124">
            <v>0.6216401306610444</v>
          </cell>
          <cell r="AY124">
            <v>4093248618</v>
          </cell>
          <cell r="AZ124">
            <v>0.62338681718831168</v>
          </cell>
          <cell r="BA124">
            <v>2473475904</v>
          </cell>
          <cell r="BB124">
            <v>2473475904</v>
          </cell>
          <cell r="BC124">
            <v>1714792915</v>
          </cell>
          <cell r="BD124">
            <v>0.69327253692947233</v>
          </cell>
          <cell r="BE124">
            <v>10702999997</v>
          </cell>
          <cell r="BF124">
            <v>7461087960</v>
          </cell>
          <cell r="BG124">
            <v>0.69710249108579903</v>
          </cell>
          <cell r="BH124">
            <v>3241252559</v>
          </cell>
          <cell r="BI124">
            <v>0.43442090166700031</v>
          </cell>
          <cell r="BJ124">
            <v>4219835401</v>
          </cell>
          <cell r="BK124">
            <v>4219835401</v>
          </cell>
          <cell r="BL124"/>
          <cell r="BM124"/>
          <cell r="BN124">
            <v>8957438610</v>
          </cell>
          <cell r="BO124">
            <v>7717143819</v>
          </cell>
          <cell r="BP124">
            <v>0.86153465906924032</v>
          </cell>
          <cell r="BQ124">
            <v>3230135927</v>
          </cell>
          <cell r="BR124">
            <v>0.41856624714538054</v>
          </cell>
          <cell r="BS124">
            <v>4210315599.0500002</v>
          </cell>
          <cell r="BT124">
            <v>36019527735</v>
          </cell>
          <cell r="BU124">
            <v>26651292372</v>
          </cell>
          <cell r="BV124">
            <v>0.73991232111861005</v>
          </cell>
          <cell r="BW124"/>
          <cell r="BX124" t="str">
            <v>3201 – Fortalecimiento del desempeño ambiental de los sectores productivos.</v>
          </cell>
          <cell r="BY124"/>
          <cell r="BZ124" t="str">
            <v/>
          </cell>
          <cell r="CA124" t="str">
            <v>2- Hambre cero
3 - Salud y Bienestar_x000D_
12 - Producción y Consumo Responsable</v>
          </cell>
        </row>
        <row r="125">
          <cell r="B125" t="str">
            <v>ACT 8.1</v>
          </cell>
          <cell r="C125" t="str">
            <v>8.1</v>
          </cell>
          <cell r="D125" t="str">
            <v>Ejecutar acciones de intervención del espacio público verde</v>
          </cell>
          <cell r="E125"/>
          <cell r="F125" t="str">
            <v>Porcentaje</v>
          </cell>
          <cell r="G125">
            <v>1</v>
          </cell>
          <cell r="H125">
            <v>1</v>
          </cell>
          <cell r="I125">
            <v>1</v>
          </cell>
          <cell r="J125">
            <v>1</v>
          </cell>
          <cell r="K125">
            <v>0.308</v>
          </cell>
          <cell r="L125">
            <v>0</v>
          </cell>
          <cell r="M125">
            <v>0</v>
          </cell>
          <cell r="N125">
            <v>0.33838973162193697</v>
          </cell>
          <cell r="O125">
            <v>0.69199999999999995</v>
          </cell>
          <cell r="P125">
            <v>0</v>
          </cell>
          <cell r="Q125">
            <v>0.62077012835472578</v>
          </cell>
          <cell r="R125">
            <v>0.308</v>
          </cell>
          <cell r="S125">
            <v>0</v>
          </cell>
          <cell r="T125">
            <v>0</v>
          </cell>
          <cell r="U125">
            <v>0.33838973162193697</v>
          </cell>
          <cell r="V125"/>
          <cell r="W125"/>
          <cell r="X125"/>
          <cell r="Y125"/>
          <cell r="Z125"/>
          <cell r="AA125"/>
          <cell r="AB125"/>
          <cell r="AC125"/>
          <cell r="AD125"/>
          <cell r="AE125"/>
          <cell r="AF125"/>
          <cell r="AG125"/>
          <cell r="AH125"/>
          <cell r="AI125">
            <v>1</v>
          </cell>
          <cell r="AJ125">
            <v>0.48978996499416566</v>
          </cell>
          <cell r="AK125">
            <v>0.71516919486581099</v>
          </cell>
          <cell r="AL125"/>
          <cell r="AM125">
            <v>2251201687</v>
          </cell>
          <cell r="AN125">
            <v>1614982497</v>
          </cell>
          <cell r="AO125">
            <v>0.71738685446356454</v>
          </cell>
          <cell r="AP125">
            <v>638361481</v>
          </cell>
          <cell r="AQ125">
            <v>0.39527455076808798</v>
          </cell>
          <cell r="AR125">
            <v>976621016</v>
          </cell>
          <cell r="AS125">
            <v>976621016</v>
          </cell>
          <cell r="AT125">
            <v>930619006</v>
          </cell>
          <cell r="AU125">
            <v>0.95289676420397651</v>
          </cell>
          <cell r="AV125">
            <v>5256814592</v>
          </cell>
          <cell r="AW125">
            <v>1394674394</v>
          </cell>
          <cell r="AX125">
            <v>0.26530789123178572</v>
          </cell>
          <cell r="AY125">
            <v>431514930</v>
          </cell>
          <cell r="AZ125">
            <v>0.30940191621529117</v>
          </cell>
          <cell r="BA125">
            <v>963159464</v>
          </cell>
          <cell r="BB125">
            <v>963159464</v>
          </cell>
          <cell r="BC125">
            <v>261099429</v>
          </cell>
          <cell r="BD125">
            <v>0.27108639717420668</v>
          </cell>
          <cell r="BE125">
            <v>3695000000</v>
          </cell>
          <cell r="BF125">
            <v>699679446</v>
          </cell>
          <cell r="BG125">
            <v>0.18935844276048713</v>
          </cell>
          <cell r="BH125">
            <v>199121089</v>
          </cell>
          <cell r="BI125">
            <v>0.28458902164177624</v>
          </cell>
          <cell r="BJ125">
            <v>500558357</v>
          </cell>
          <cell r="BK125">
            <v>500558357</v>
          </cell>
          <cell r="BL125"/>
          <cell r="BM125"/>
          <cell r="BN125">
            <v>3160759062</v>
          </cell>
          <cell r="BO125">
            <v>2219641068</v>
          </cell>
          <cell r="BP125">
            <v>0.70224937252746533</v>
          </cell>
          <cell r="BQ125">
            <v>832510823</v>
          </cell>
          <cell r="BR125">
            <v>0.37506551622336443</v>
          </cell>
          <cell r="BS125">
            <v>497742978.05000001</v>
          </cell>
          <cell r="BT125">
            <v>14363775341</v>
          </cell>
          <cell r="BU125">
            <v>5928977405</v>
          </cell>
          <cell r="BV125">
            <v>0.4127729141012329</v>
          </cell>
          <cell r="BW125"/>
          <cell r="BX125"/>
          <cell r="BY125"/>
          <cell r="BZ125" t="str">
            <v/>
          </cell>
          <cell r="CA125"/>
        </row>
        <row r="126">
          <cell r="B126" t="str">
            <v>SACT 8.1.1</v>
          </cell>
          <cell r="C126" t="str">
            <v>8.1.1</v>
          </cell>
          <cell r="D126" t="str">
            <v>Intervención de las entidades territoriales del orden municipal con elementos naturales del espacio público verde</v>
          </cell>
          <cell r="E126" t="str">
            <v>m2 generados de espacio público asociado a elementos naturales</v>
          </cell>
          <cell r="F126" t="str">
            <v>Número</v>
          </cell>
          <cell r="G126">
            <v>4285</v>
          </cell>
          <cell r="H126">
            <v>4285</v>
          </cell>
          <cell r="I126">
            <v>4285</v>
          </cell>
          <cell r="J126">
            <v>4285</v>
          </cell>
          <cell r="K126">
            <v>1320</v>
          </cell>
          <cell r="L126">
            <v>0</v>
          </cell>
          <cell r="M126">
            <v>0</v>
          </cell>
          <cell r="N126">
            <v>1450</v>
          </cell>
          <cell r="O126">
            <v>6828</v>
          </cell>
          <cell r="P126">
            <v>0</v>
          </cell>
          <cell r="Q126">
            <v>2660</v>
          </cell>
          <cell r="R126">
            <v>0.30805134189031508</v>
          </cell>
          <cell r="S126">
            <v>0</v>
          </cell>
          <cell r="T126">
            <v>0</v>
          </cell>
          <cell r="U126">
            <v>0.33838973162193697</v>
          </cell>
          <cell r="V126" t="str">
            <v>Se inició la intervención en dos municipios de la jurisdicción,Ciudad Bolívar: convenio 040-COV2009-102, por un valor de seiscientos sesenta y tres millones de pesos ($663.000.000), cuyo objeto se concreta en la intervención del espacio público verde en el cerro Cristo Rey, aportando a la meta 2200 m2; y Vegachí: convenio 040-COV2009-112 con un valor asignado de setecientos veintitrés millones de pesos ($723.000.000), cuyo objeto es ejecutar acciones de intervención de espacio público verde etapa 1 parque lineal proyecto agro ambiental. Aportando a la meta 2200 m2. 
Al finalizar la vigencia 2020 los convenios presentan un avance físico del 30.25% de acuerdo a lo establecido en el POI</v>
          </cell>
          <cell r="W126" t="str">
            <v>A dicimebre de 2021, dos proyectos ejecutados y liquidados con aportes al indicador de 8.148m2. Dos proyectos en ejecución con aportes de 4.030 m2 (estimados). Para 2022 se espera contar con 12.178 m2. Para 2022 se estructuran tres proyectos en El Bagre, Tamesis y Olaya, con aportes estimados de 6.494 m2.</v>
          </cell>
          <cell r="X126" t="str">
            <v xml:space="preserve">En el 2022 se tenía dos convenios activos. El Convenio 040-COV2105-19 con municipio de Bello, estuvo suspendido todo el año 2022, a la espera del permiso del ICANH, el cual fue otorgado el 21 de septiembre, muy tarde para la ejecución de las obras. Este convenio está en proceso de liquidación. Otro convenio que está en desarrollo, con terminación marzo de 2023 es el 040-COV2111-137, suscrito con el municipio de Salgar el cual encuentra en ejecución con avance de obras en 30% aproximadamente. Este convenio aportará aproximadamente 2600m2.
En el mes de octubre se abrió la licitación pública No. 120-LP2210-5 y el concurso de méritos para la interventoría 120-CM2210-8, de las intervenciones en Poza Maranata, municipio de El Bagre. Se espera adjudicar la obra en el mes de enero, con ejecución de 4 meses y para entregar 3.000 m2 aproximadamente.
</v>
          </cell>
          <cell r="Y126" t="str">
            <v xml:space="preserve">En la presente vigencia con corte a 31 de docoembre de 2023, con metas proyectadas de proyectos en ejecución, se reporta como rezago 2660 m2 del espacio publcio verde en Salgar. Igualmente se reporta de al vigencia 2023 el avance del espacio publico verde en Yali con 1.450 m2. El Bagre Parque lineal La Floresta-Poza Maranata; Zaragoza Las Tecas; Liborina Cerro La Cruz; Aulas ambientales proyectos Ecoescuelass; Aula ambiental y epiritual Maloca Tascón.  Se espera llegar a un acumulado de 17.758 m2 superando el indicador de plan.  Igualmente se encuentran en contratación publica dos proyectos,  en Yolombó y Támesis, que aportarína al indicador 1.400 m2. </v>
          </cell>
          <cell r="Z126"/>
          <cell r="AA126" t="str">
            <v>contract</v>
          </cell>
          <cell r="AB126" t="str">
            <v>No aplica</v>
          </cell>
          <cell r="AC126"/>
          <cell r="AD126"/>
          <cell r="AE126"/>
          <cell r="AF126"/>
          <cell r="AG126"/>
          <cell r="AH126"/>
          <cell r="AI126">
            <v>17140</v>
          </cell>
          <cell r="AJ126">
            <v>12258</v>
          </cell>
          <cell r="AK126">
            <v>0.71516919486581099</v>
          </cell>
          <cell r="AL126"/>
          <cell r="AM126">
            <v>2251201687</v>
          </cell>
          <cell r="AN126">
            <v>1614982497</v>
          </cell>
          <cell r="AO126">
            <v>0.71738685446356454</v>
          </cell>
          <cell r="AP126">
            <v>638361481</v>
          </cell>
          <cell r="AQ126">
            <v>0.39527455076808798</v>
          </cell>
          <cell r="AR126">
            <v>976621016</v>
          </cell>
          <cell r="AS126">
            <v>976621016</v>
          </cell>
          <cell r="AT126">
            <v>930619006</v>
          </cell>
          <cell r="AU126">
            <v>0.95289676420397651</v>
          </cell>
          <cell r="AV126">
            <v>5256814592</v>
          </cell>
          <cell r="AW126">
            <v>1394674394</v>
          </cell>
          <cell r="AX126">
            <v>0.26530789123178572</v>
          </cell>
          <cell r="AY126">
            <v>431514930</v>
          </cell>
          <cell r="AZ126">
            <v>0.30940191621529117</v>
          </cell>
          <cell r="BA126">
            <v>963159464</v>
          </cell>
          <cell r="BB126">
            <v>963159464</v>
          </cell>
          <cell r="BC126">
            <v>261099429</v>
          </cell>
          <cell r="BD126">
            <v>0.27108639717420668</v>
          </cell>
          <cell r="BE126">
            <v>3695000000</v>
          </cell>
          <cell r="BF126">
            <v>699679446</v>
          </cell>
          <cell r="BG126">
            <v>0.18935844276048713</v>
          </cell>
          <cell r="BH126">
            <v>199121089</v>
          </cell>
          <cell r="BI126">
            <v>0.28458902164177624</v>
          </cell>
          <cell r="BJ126">
            <v>500558357</v>
          </cell>
          <cell r="BK126">
            <v>500558357</v>
          </cell>
          <cell r="BL126"/>
          <cell r="BM126"/>
          <cell r="BN126">
            <v>3160759062</v>
          </cell>
          <cell r="BO126">
            <v>2219641068</v>
          </cell>
          <cell r="BP126">
            <v>0.70224937252746533</v>
          </cell>
          <cell r="BQ126">
            <v>832510823</v>
          </cell>
          <cell r="BR126">
            <v>0.37506551622336443</v>
          </cell>
          <cell r="BS126">
            <v>497742978.05000001</v>
          </cell>
          <cell r="BT126">
            <v>14363775341</v>
          </cell>
          <cell r="BU126">
            <v>5928977405</v>
          </cell>
          <cell r="BV126">
            <v>0.4127729141012329</v>
          </cell>
          <cell r="BW126"/>
          <cell r="BX126"/>
          <cell r="BY126"/>
          <cell r="BZ126" t="str">
            <v/>
          </cell>
          <cell r="CA126"/>
        </row>
        <row r="127">
          <cell r="B127" t="str">
            <v>ACT 8.2</v>
          </cell>
          <cell r="C127" t="str">
            <v>8.2</v>
          </cell>
          <cell r="D127" t="str">
            <v xml:space="preserve">Implementar el "Plan + aire puro" </v>
          </cell>
          <cell r="E127"/>
          <cell r="F127" t="str">
            <v>Porcentaje</v>
          </cell>
          <cell r="G127">
            <v>1</v>
          </cell>
          <cell r="H127">
            <v>1</v>
          </cell>
          <cell r="I127">
            <v>1</v>
          </cell>
          <cell r="J127">
            <v>1</v>
          </cell>
          <cell r="K127">
            <v>0.98399999999999999</v>
          </cell>
          <cell r="L127">
            <v>1</v>
          </cell>
          <cell r="M127">
            <v>1</v>
          </cell>
          <cell r="N127">
            <v>1</v>
          </cell>
          <cell r="O127">
            <v>0</v>
          </cell>
          <cell r="P127">
            <v>0</v>
          </cell>
          <cell r="Q127">
            <v>0</v>
          </cell>
          <cell r="R127">
            <v>0.98399999999999999</v>
          </cell>
          <cell r="S127">
            <v>1</v>
          </cell>
          <cell r="T127">
            <v>1</v>
          </cell>
          <cell r="U127">
            <v>1</v>
          </cell>
          <cell r="V127"/>
          <cell r="W127"/>
          <cell r="X127"/>
          <cell r="Y127"/>
          <cell r="Z127"/>
          <cell r="AA127"/>
          <cell r="AB127"/>
          <cell r="AC127"/>
          <cell r="AD127"/>
          <cell r="AE127"/>
          <cell r="AF127"/>
          <cell r="AG127"/>
          <cell r="AH127"/>
          <cell r="AI127">
            <v>1</v>
          </cell>
          <cell r="AJ127">
            <v>0.996</v>
          </cell>
          <cell r="AK127">
            <v>1</v>
          </cell>
          <cell r="AL127"/>
          <cell r="AM127">
            <v>383537080</v>
          </cell>
          <cell r="AN127">
            <v>368828652</v>
          </cell>
          <cell r="AO127">
            <v>0.96165057104778495</v>
          </cell>
          <cell r="AP127">
            <v>206806410</v>
          </cell>
          <cell r="AQ127">
            <v>0.56071134625408658</v>
          </cell>
          <cell r="AR127">
            <v>162022242</v>
          </cell>
          <cell r="AS127">
            <v>162022242</v>
          </cell>
          <cell r="AT127">
            <v>162022242</v>
          </cell>
          <cell r="AU127">
            <v>1</v>
          </cell>
          <cell r="AV127">
            <v>2522357211</v>
          </cell>
          <cell r="AW127">
            <v>2443076432</v>
          </cell>
          <cell r="AX127">
            <v>0.96856877421871235</v>
          </cell>
          <cell r="AY127">
            <v>1630824083</v>
          </cell>
          <cell r="AZ127">
            <v>0.66752888351714079</v>
          </cell>
          <cell r="BA127">
            <v>812831253</v>
          </cell>
          <cell r="BB127">
            <v>812831253</v>
          </cell>
          <cell r="BC127">
            <v>788780714</v>
          </cell>
          <cell r="BD127">
            <v>0.97041139976934421</v>
          </cell>
          <cell r="BE127">
            <v>1423141100</v>
          </cell>
          <cell r="BF127">
            <v>1400119522</v>
          </cell>
          <cell r="BG127">
            <v>0.98382340443965821</v>
          </cell>
          <cell r="BH127">
            <v>570330414</v>
          </cell>
          <cell r="BI127">
            <v>0.40734409101396701</v>
          </cell>
          <cell r="BJ127">
            <v>829789108</v>
          </cell>
          <cell r="BK127">
            <v>829789108</v>
          </cell>
          <cell r="BL127"/>
          <cell r="BM127"/>
          <cell r="BN127">
            <v>1114005925</v>
          </cell>
          <cell r="BO127">
            <v>1014872911</v>
          </cell>
          <cell r="BP127">
            <v>0.9110121303888038</v>
          </cell>
          <cell r="BQ127">
            <v>444762287</v>
          </cell>
          <cell r="BR127">
            <v>0.4382443182582888</v>
          </cell>
          <cell r="BS127">
            <v>824523185</v>
          </cell>
          <cell r="BT127">
            <v>5443041316</v>
          </cell>
          <cell r="BU127">
            <v>5226897517</v>
          </cell>
          <cell r="BV127">
            <v>0.9602898845605603</v>
          </cell>
          <cell r="BW127"/>
          <cell r="BX127"/>
          <cell r="BY127"/>
          <cell r="BZ127" t="str">
            <v/>
          </cell>
          <cell r="CA127"/>
        </row>
        <row r="128">
          <cell r="B128" t="str">
            <v>SACT 8.2.1</v>
          </cell>
          <cell r="C128" t="str">
            <v>8.2.1</v>
          </cell>
          <cell r="D128" t="str">
            <v>Implementación del "Plan + aire puro"</v>
          </cell>
          <cell r="E128" t="str">
            <v>% de implementación del "Plan + aire puro"</v>
          </cell>
          <cell r="F128" t="str">
            <v>Porcentaje</v>
          </cell>
          <cell r="G128">
            <v>0.4</v>
          </cell>
          <cell r="H128">
            <v>1</v>
          </cell>
          <cell r="I128">
            <v>1</v>
          </cell>
          <cell r="J128">
            <v>1</v>
          </cell>
          <cell r="K128">
            <v>0.38700000000000001</v>
          </cell>
          <cell r="L128">
            <v>1</v>
          </cell>
          <cell r="M128">
            <v>1</v>
          </cell>
          <cell r="N128">
            <v>1</v>
          </cell>
          <cell r="O128">
            <v>0</v>
          </cell>
          <cell r="P128">
            <v>0</v>
          </cell>
          <cell r="Q128">
            <v>0</v>
          </cell>
          <cell r="R128">
            <v>0.96750000000000003</v>
          </cell>
          <cell r="S128">
            <v>1</v>
          </cell>
          <cell r="T128">
            <v>1</v>
          </cell>
          <cell r="U128">
            <v>1</v>
          </cell>
          <cell r="V128" t="str">
            <v xml:space="preserve">1. Control de fuentes de emisión:  se realizaron un total de 125 visitas de control y seguimiento a empresas con fuentes fijas de emisión, distribuidas en las Territoriales Aburrá Norte, Aburra Sur, Hevéxicos, Tahamíes, Cartama, Citará y Panzenú. Con respecto a las mediciones de control y seguimiento de las emisiones generadas por fuentes móviles, se realizaron un total de 2561 mediciones, las cuales se llevaron a cabo en 26 municipios de la jurisdicción de Corantioquia. 
2. Fortalecimiento institucional: Se realizó la operación y mantenimiento de las estaciones fijas de monitoreo de calidad del aire, ubicadas en: Corregimiento de Altavista (Medellín), Envigado, Itagüí y Girardota. Por otro lado, se realizaron campañas cortas de monitoreo de calidad del aire en cinco (5) municipios de la jurisdicción de Corantioquia, durante tres (3) meses: Yarumal, Santa Fé de Antioquia, Jardín, Amagá y Yondó. 
3. Planes y organización del territorio: se logró brindar asesoría y acompañamiento a ocho (8) municipios previa concertación: Ebéjico, Copacabana, Santa Rosa de Osos, Andes, Segovia, Sabanalarga, Angostura y Titiribí; se lograron concertar los POT de tres (3) municipios: Tarazá, Entrerríos e Hispania; y se realizó control y seguimiento a los POT o EOT concertados de tres (3) municipios: Sabaneta, Amalfi y Remedios. 
4. Articulación al PIGECA en el Valle de Aburrá: mediante la Resolución N° 040-RES2003-1099 del 6 de marzo de 2020, se adoptó unas medidas establecidas en el Plan Integral de Gestión de la Calidad del Aire – PIGECA – y el Protocolo Operacional para Enfrentar Episodios de Contaminación Atmosférica – POECA – del Área Metropolitana del Valle de Aburrá - AMVA, para su aplicación en la zona rural de los diez (10) municipios del Valle de Aburrá en la jurisdicción de CORANTIOQUIA. La Corporación está trabajando de forma articulada con el AMVA para la implementación de las medidas adoptadas y está participando de forma activa en las diferentes instancias de gobernanza del PIGECA. 
5. Niveles de prevención, alerta o emergencia: La Corporación construyó y ejecutó el Plan de Acción para la Implementación del Protocolo Operacional para Enfrentar Episodios de Contaminación Atmosférica - POECA – en la Zona Rural de los Municipios del Valle de Aburrá Jurisdicción de CORANTIOQUIA, con base en el Manual para la Gestión de la Calidad del Aire, el cual hace parte del Sistema de Gestión Integral de la Corporación. 
6. Eje transversal de educación y prevención poblacional: Con el objetivo de fortalecer la educación ambiental en lo relacionado con los recursos naturales renovables (agua, aire, suelo y ﬂora) en el territorio, a través de estrategias pedagógicas que permitan el acercamiento y generación de espacios de interacción y conocimiento para la comunidad en general en los diferentes municipios que conforman la jurisdicción de la Corporación, en el año 2020 se realizaron trece (13) jornadas con el aula móvil de educación ambiental de la Subdirección de Gestión Ambiental. Asimismo, durante el año 2020 se realizaron capacitaciones en promoción de buenas prácticas ambientales para la disminución de emisiones en empresas del sector transporte de ocho (8) municipios de la jurisdicción de CORANTIOQUIA. </v>
          </cell>
          <cell r="W128" t="str">
            <v xml:space="preserve">  Lineamiento 1. Control a Fuentes de Emisión
- Fuentes fijas
Durante el año 2021, se realizaron un total de 81 visitas de control y seguimiento a 65 empresas con fuentes fijas de emisión, ubicadas en 23 municipios de la jurisdicción de Corantioquia.
- Fuentes móviles
Con respecto a las mediciones de control y seguimiento de las emisiones generadas por fuentes móviles, durante el año 2021 se realizaron un total de 6849 mediciones de gases, distribuidas en 343 operativos  en vía y 54 operativos en empresas del sector transporte o empresas con flota vehicular de carga, los cuales se llevaron a cabo en más de 60 municipios de la jurisdicción de Corantioquia.
Lineamiento 2. Fortalecimiento Institucional
Durante el año 2021, estuvieron en operación cinco (5) estaciones fijas o que operan de forma permanente, ubicadas en los municipios de Itagüí, Girardota, Envigado, Medellín (Corregimiento de Altavista) y Caucasia.
Adicionalmente, se continuó con algunas campañas de monitoreo de calidad del aire en los municipios de: Amagá, Jardín, La Pintada, Yarumal y Yondó; y en el segundo semestre, se realizaron dos (2) campañas de monitoreo con una duración de cuatro (4) meses en los municipios de Medellín (Corregimiento de Altavista, vereda Aguas Frías) y San José de la Montaña, y se instaló una estación de monitoreo adicional en el municipio de Girardota, en la vereda El Totumo. 
Lineamiento 4. Planes y Organización del Territorio
Se han llevado a cabo procesos de concertación o revisión de los POT, PBOT o EOT durante el año 2021, en los siguientes municipios: Carolina del Príncipe, Segovia, Titiribí, Girardota, Angostura, Buriticá.
Lineamiento 5. Articulación al PIGECA en el Valle de Aburrá
En el marco de esta articulación se desarrollaron las siguientes actividades durante 2021:
- Participación activa en las reuniones periódicas del Comité Gestor del PIGECA, Consejo Asesor Científico del AMVA, las mesas de calidad del aire y ruido de los municipios, Mesa Permanente de Calidad del Aire, entre otras.
- La Corporación elaboró y ejecutó su Plan de Acción para la Implementación del POECA en la Zona Rural de los Municipios del Valle de Aburrá, con el fin de atender de forma oportuna y eficaz los episodios de contaminación atmosférica del Valle de Aburrá durante el año 2021.
- Elaboración de un Programa localizado de Reducción de la contaminación atmosférica para el Municipio de Girardota, en conjunto con el AMVA y la administración municipal, en el marco del Fallo del Consejo de Estado - Sala de lo Contencioso Administrativo 05001-23-33-000-2018-00501-02.
Lineamiento 6. Niveles de Prevención, Alerta o Emergencia
La Corporación elaboró y ejecutó su Plan de Acción para la Implementación del POECA en la Zona Rural de los Municipios del Valle de Aburrá, con el fin de atender de forma oportuna y eficaz los episodios de contaminación atmosférica del Valle de Aburrá durante el año 2021. El primer episodio tuvo lugar entre el  8 de febrero y el 10 de abril de 2021, y el segundo episodio de contaminación atmosférica se presentó desde el 29 de septiembre hasta el 16 de octubre de 2021.
Eje transversal de educación y prevención poblacional
En el año 2021 se realizaron dieciocho (18) jornadas con el aula móvil de educación ambiental de la Subdirección de Gestión Ambiental en los municipios de Copacabana, La Estrella, Itagüí, Bello, Caldas, Girardota, Amagá, Yondó y Caucasia.
Se realizaron dieciocho (18) capacitaciones en conducción eco – eficiente y buenas prácticas ambientales, las cuales se llevaron a cabo en cuarenta y un (41) empresas de transporte, de pasajeros o de carga, ubicadas en dieciocho (18) municipios.</v>
          </cell>
          <cell r="X128" t="str">
            <v xml:space="preserve">1. Control de fuentes de emisión.
-	Actuaciones de control y seguimiento a empresas con fuentes fijas de emisión: 70 en 17 municipios de la jurisdicción.
-	Mediciones de control y seguimiento a fuentes móviles: 2771 en más de 45 municipios de la jurisdicción.
2. Fortalecimiento institucional.
-	Operación y mantenimiento de las 8 estaciones fijas o permanentes de monitoreo de calidad del aire, ubicadas en: Corregimiento de Altavista (Medellín), Envigado, Itagüí, Girardota (2 estaciones), Caucasia, Amagá y Yondó.
-	Se dio continuidad a una campaña corta de monitoreo de calidad del aire en San José de la Montaña y se realizó una campaña en El Bagre. Adicionalmente, se dio inicio a dos campañas de monitoreo en Puerto Nare y en la vereda Aguas Frías en Medellín.
3. Gestión de recursos financieros.
-	No se contempló avance en este lineamiento para la presente vigencia.
4. Planes y organización del territorio.
-	Se participó en la concertación de los POTs, PBOTs o EOTs de 18 municipios, y se hizo la revisión general de los POTs de 22 municipios con el fin de verificar la inclusión del componente aire.
5. Articulación al PIGECA en el Valle de Aburrá.
-	Mediante la Resolución N° 040-RES2003-1099 del 6 de marzo de 2020, se adoptaron algunas medidas establecidas en el PIGECA y el POECA del AMVA, para su aplicación en la zona rural de los municipios del Valle de Aburrá.
6. Niveles de prevención, alerta o emergencia.
-	Se atendieron los dos periodos de gestión de episodios de contaminación atmosférica del Valle de Aburrá que tuvieron lugar:  en el primer semestre desde el 14 de febrero hasta el 1 de abril, y en el segundo semestre se dio desde el 10 hasta el 28 de octubre.
7. Eje transversal de educación y prevención poblacional.
-	Jornadas educativas con la estrategia del aula móvil: 24 jornadas en 13 municipios que contaron con la participación de más de 1500 personas.
-	Jornadas de sensibilización dirigidas al sector transporte: 13 jornadas en 5 municipios en el marco de los operativos a fuentes móviles, las cuales contaron con la participación de 241 personas.
</v>
          </cell>
          <cell r="Y128" t="str">
            <v>El lineamiento de Planes y Organización del Territorio se considera que se cumple en un 100% dado que su ejecución depende de las solicitudes que lleguen por parte de los municipios de la jurisdicción, y a la fecha se han atendido todas las solicitudes que han llegado.</v>
          </cell>
          <cell r="Z128"/>
          <cell r="AA128" t="str">
            <v>contract</v>
          </cell>
          <cell r="AB128" t="str">
            <v>No aplica</v>
          </cell>
          <cell r="AC128"/>
          <cell r="AD128"/>
          <cell r="AE128"/>
          <cell r="AF128"/>
          <cell r="AG128"/>
          <cell r="AH128"/>
          <cell r="AI128">
            <v>1</v>
          </cell>
          <cell r="AJ128">
            <v>1</v>
          </cell>
          <cell r="AK128">
            <v>1</v>
          </cell>
          <cell r="AL128"/>
          <cell r="AM128">
            <v>383537080</v>
          </cell>
          <cell r="AN128">
            <v>368828652</v>
          </cell>
          <cell r="AO128">
            <v>0.96165057104778495</v>
          </cell>
          <cell r="AP128">
            <v>206806410</v>
          </cell>
          <cell r="AQ128">
            <v>0.56071134625408658</v>
          </cell>
          <cell r="AR128">
            <v>162022242</v>
          </cell>
          <cell r="AS128">
            <v>162022242</v>
          </cell>
          <cell r="AT128">
            <v>162022242</v>
          </cell>
          <cell r="AU128">
            <v>1</v>
          </cell>
          <cell r="AV128">
            <v>2522357211</v>
          </cell>
          <cell r="AW128">
            <v>2443076432</v>
          </cell>
          <cell r="AX128">
            <v>0.96856877421871235</v>
          </cell>
          <cell r="AY128">
            <v>1630824083</v>
          </cell>
          <cell r="AZ128">
            <v>0.66752888351714079</v>
          </cell>
          <cell r="BA128">
            <v>812831253</v>
          </cell>
          <cell r="BB128">
            <v>812831253</v>
          </cell>
          <cell r="BC128">
            <v>788780714</v>
          </cell>
          <cell r="BD128">
            <v>0.97041139976934421</v>
          </cell>
          <cell r="BE128">
            <v>1423141100</v>
          </cell>
          <cell r="BF128">
            <v>1400119522</v>
          </cell>
          <cell r="BG128">
            <v>0.98382340443965821</v>
          </cell>
          <cell r="BH128">
            <v>570330414</v>
          </cell>
          <cell r="BI128">
            <v>0.40734409101396701</v>
          </cell>
          <cell r="BJ128">
            <v>829789108</v>
          </cell>
          <cell r="BK128">
            <v>829789108</v>
          </cell>
          <cell r="BL128"/>
          <cell r="BM128"/>
          <cell r="BN128">
            <v>1114005925</v>
          </cell>
          <cell r="BO128">
            <v>1014872911</v>
          </cell>
          <cell r="BP128">
            <v>0.9110121303888038</v>
          </cell>
          <cell r="BQ128">
            <v>444762287</v>
          </cell>
          <cell r="BR128">
            <v>0.4382443182582888</v>
          </cell>
          <cell r="BS128">
            <v>824523185</v>
          </cell>
          <cell r="BT128">
            <v>5443041316</v>
          </cell>
          <cell r="BU128">
            <v>5226897517</v>
          </cell>
          <cell r="BV128">
            <v>0.9602898845605603</v>
          </cell>
          <cell r="BW128"/>
          <cell r="BX128"/>
          <cell r="BY128"/>
          <cell r="BZ128" t="str">
            <v/>
          </cell>
          <cell r="CA128"/>
        </row>
        <row r="129">
          <cell r="B129" t="str">
            <v>SACT 8.2.2</v>
          </cell>
          <cell r="C129" t="str">
            <v>8.2.2</v>
          </cell>
          <cell r="D129" t="str">
            <v>Formulación e implementación del Plan de movilidad empresarial sostenible-Plan MES</v>
          </cell>
          <cell r="E129" t="str">
            <v>% de formulación e implementación del Plan de movilidad empresarial sostenible-Plan MES, de Corantioquia</v>
          </cell>
          <cell r="F129" t="str">
            <v>Porcentaje</v>
          </cell>
          <cell r="G129">
            <v>0.53</v>
          </cell>
          <cell r="H129">
            <v>0.55000000000000004</v>
          </cell>
          <cell r="I129">
            <v>0.57999999999999996</v>
          </cell>
          <cell r="J129">
            <v>0.6</v>
          </cell>
          <cell r="K129">
            <v>0.63600000000000001</v>
          </cell>
          <cell r="L129">
            <v>1</v>
          </cell>
          <cell r="M129">
            <v>0.90909090909090917</v>
          </cell>
          <cell r="N129">
            <v>1</v>
          </cell>
          <cell r="O129">
            <v>0</v>
          </cell>
          <cell r="P129">
            <v>0</v>
          </cell>
          <cell r="Q129">
            <v>0</v>
          </cell>
          <cell r="R129">
            <v>1</v>
          </cell>
          <cell r="S129">
            <v>1</v>
          </cell>
          <cell r="T129">
            <v>1</v>
          </cell>
          <cell r="U129">
            <v>1</v>
          </cell>
          <cell r="V129" t="str">
            <v xml:space="preserve">De las acciones enmarcadas en el Plan MES de la Corporación se tiene que en el año 2020 se lograron implementar un total de siete (7) acciones enmarcadas dentro de tres (3) estrategias: 
Estrategias de Movilidad Activa,  
Estrategias para Racionalizar el uso del Vehículo Particular. 
Estrategias para Fomentar la Cultura de la Movilidad Sostenible. 
 </v>
          </cell>
          <cell r="W129" t="str">
            <v>Considerando el Artículo 7 de la Resolución 1379 del 16 de junio de 2017, en el cual se especifica que: “Cada entidad, institución, organización o empresa pública y privada deberá reportar al Área Metropolitana del Valle de Aburrá, la evaluación de las estrategias formuladas e implementadas en los Planes MES a través de los mecanismos que la Entidad defina para tal fin”. Corantioquia en el año 2021 actualizó el Plan MES de la Corporación y reportó el avance y los resultados de cada estrategia formulada; información que cuenta con el radicado del Área Metropolitana del Valle de Aburrá 00-017266 del 28 de mayo de 2021 y radicado interno 190-MEM2109-6323 del 17 de septiembre de 2021.</v>
          </cell>
          <cell r="X129" t="str">
            <v xml:space="preserve">Nuestra Entidad ha generado una serie de estrategias para Racionalizar el uso del Vehículo Particular. Acción: Vehículo compartido o Carpooling. Estrategias para Racionalizar el uso del Vehículo Particular. Acción: Regulación de espacios de estacionamiento, Estrategias Para Reducir el Número de Viajes en Vehículo Particular. Acción: Flexibilidad horaria, Estrategias Para Reducir el Número de Viajes en Vehículo Particular. Acción: Almorzar en oficina. Estrategias para Fomentar la Cultura de la Movilidad Sostenible Día movilidad sostenible de la Corporación. Acción: Campañas educativas y de concientización (correo institucional, circulares, otros).
Con la vinculación en El Plan de Movilidad Empresarial Sostenible, Plan MES, la Corporación busca contribuir al mejoramiento de la movilidad, la calidad del aire, la salud y la calidad de vida de los habitantes del territorio metropolitano, en este sentido, como se indicó anteriormente la Entidad formulo una serie de estrategias y acciones que permiten favorecer el plan de una manera asertiva, entre ellas están: Estrategias de Movilidad Activa. Acción: caminatas, Bicicleta y Día institucional sin carro; para la segunda acción a través de la Implementación Ley 1811 de 2016, la corporación ha otorgado un número considerable de beneficios para los funcionarios que se desplazan desde sus lugares de vivienda hasta la Entidad en este medio de transporte. Para el último trimestre se espera dar continuidad frente a la estrategia del Día Sin Carro y fomentar la participación del día al trabajo en cicla; eventos proyectados para el mes de Octubre. 
</v>
          </cell>
          <cell r="Y129" t="str">
            <v xml:space="preserve">El Plan de Movilidad Empresarial Sostenible, Plan MES, ha sido adaptado por la Corporación en búsqueda de contribuir al mejoramiento de la movilidad, la calidad del aire, la salud y la calidad de vida de los habitantes del territorio metropolitano, en este sentido la Entidad formulo una serie de estrategias y acciones que permitieron favorecer el plan de una manera asertiva. Entre ellas:
Estas estrategias pretenden racionalizar el uso del Vehículo Particular. 
Acción: Vehículo compartido o Carpooling. 
Acción: Regulación de espacios de estacionamiento,
Acción: Flexibilidad horaria.
Acción: Almorzar en oficina. 
Estrategias para Fomentar la Cultura de la Movilidad Sostenible. 
Acción: Campañas educativas y de concientización (correo institucional, circulares, otros).
A través de la Implementación Ley 1811 de 2016, la corporación ha otorgado un número considerable de beneficios para los funcionarios que se desplazan desde sus lugares de vivienda hasta la Entidad por medio de bicicleta. 
</v>
          </cell>
          <cell r="Z129"/>
          <cell r="AA129" t="str">
            <v>contract</v>
          </cell>
          <cell r="AB129" t="str">
            <v>No aplica</v>
          </cell>
          <cell r="AC129"/>
          <cell r="AD129"/>
          <cell r="AE129"/>
          <cell r="AF129"/>
          <cell r="AG129"/>
          <cell r="AH129"/>
          <cell r="AI129">
            <v>0.6</v>
          </cell>
          <cell r="AJ129">
            <v>1</v>
          </cell>
          <cell r="AK129">
            <v>1</v>
          </cell>
          <cell r="AL129"/>
          <cell r="AM129">
            <v>0</v>
          </cell>
          <cell r="AN129"/>
          <cell r="AO129">
            <v>0</v>
          </cell>
          <cell r="AP129">
            <v>0</v>
          </cell>
          <cell r="AQ129">
            <v>0</v>
          </cell>
          <cell r="AR129">
            <v>0</v>
          </cell>
          <cell r="AS129">
            <v>0</v>
          </cell>
          <cell r="AT129">
            <v>0</v>
          </cell>
          <cell r="AU129" t="str">
            <v>0%</v>
          </cell>
          <cell r="AV129">
            <v>0</v>
          </cell>
          <cell r="AW129">
            <v>0</v>
          </cell>
          <cell r="AX129">
            <v>0</v>
          </cell>
          <cell r="AY129">
            <v>0</v>
          </cell>
          <cell r="AZ129">
            <v>0</v>
          </cell>
          <cell r="BA129">
            <v>0</v>
          </cell>
          <cell r="BB129">
            <v>0</v>
          </cell>
          <cell r="BC129">
            <v>0</v>
          </cell>
          <cell r="BD129" t="str">
            <v>0%</v>
          </cell>
          <cell r="BE129">
            <v>0</v>
          </cell>
          <cell r="BF129">
            <v>0</v>
          </cell>
          <cell r="BG129">
            <v>0</v>
          </cell>
          <cell r="BH129">
            <v>0</v>
          </cell>
          <cell r="BI129">
            <v>0</v>
          </cell>
          <cell r="BJ129">
            <v>0</v>
          </cell>
          <cell r="BK129">
            <v>0</v>
          </cell>
          <cell r="BL129"/>
          <cell r="BM129"/>
          <cell r="BN129">
            <v>0</v>
          </cell>
          <cell r="BO129">
            <v>0</v>
          </cell>
          <cell r="BP129">
            <v>0</v>
          </cell>
          <cell r="BQ129">
            <v>0</v>
          </cell>
          <cell r="BR129">
            <v>0</v>
          </cell>
          <cell r="BS129">
            <v>0</v>
          </cell>
          <cell r="BT129">
            <v>0</v>
          </cell>
          <cell r="BU129">
            <v>0</v>
          </cell>
          <cell r="BV129">
            <v>0</v>
          </cell>
          <cell r="BW129"/>
          <cell r="BX129"/>
          <cell r="BY129"/>
          <cell r="BZ129" t="str">
            <v/>
          </cell>
          <cell r="CA129"/>
        </row>
        <row r="130">
          <cell r="B130" t="str">
            <v>ACT 8.3</v>
          </cell>
          <cell r="C130" t="str">
            <v>8.3</v>
          </cell>
          <cell r="D130" t="str">
            <v>Mejorar el modelo de implementación de gestión integral de residuos</v>
          </cell>
          <cell r="E130"/>
          <cell r="F130" t="str">
            <v>Porcentaje</v>
          </cell>
          <cell r="G130">
            <v>1</v>
          </cell>
          <cell r="H130">
            <v>1</v>
          </cell>
          <cell r="I130">
            <v>1</v>
          </cell>
          <cell r="J130">
            <v>1</v>
          </cell>
          <cell r="K130">
            <v>1</v>
          </cell>
          <cell r="L130">
            <v>1</v>
          </cell>
          <cell r="M130">
            <v>1</v>
          </cell>
          <cell r="N130">
            <v>1</v>
          </cell>
          <cell r="O130">
            <v>0</v>
          </cell>
          <cell r="P130">
            <v>0</v>
          </cell>
          <cell r="Q130">
            <v>0</v>
          </cell>
          <cell r="R130">
            <v>1</v>
          </cell>
          <cell r="S130">
            <v>1</v>
          </cell>
          <cell r="T130">
            <v>1</v>
          </cell>
          <cell r="U130">
            <v>1</v>
          </cell>
          <cell r="V130"/>
          <cell r="W130"/>
          <cell r="X130"/>
          <cell r="Y130"/>
          <cell r="Z130"/>
          <cell r="AA130"/>
          <cell r="AB130"/>
          <cell r="AC130"/>
          <cell r="AD130"/>
          <cell r="AE130"/>
          <cell r="AF130"/>
          <cell r="AG130"/>
          <cell r="AH130"/>
          <cell r="AI130">
            <v>1</v>
          </cell>
          <cell r="AJ130">
            <v>1</v>
          </cell>
          <cell r="AK130">
            <v>1</v>
          </cell>
          <cell r="AL130"/>
          <cell r="AM130">
            <v>1517727258</v>
          </cell>
          <cell r="AN130">
            <v>1479654046</v>
          </cell>
          <cell r="AO130">
            <v>0.9749143254828464</v>
          </cell>
          <cell r="AP130">
            <v>947552254</v>
          </cell>
          <cell r="AQ130">
            <v>0.64038770181553639</v>
          </cell>
          <cell r="AR130">
            <v>595532277.70000005</v>
          </cell>
          <cell r="AS130">
            <v>579658811.70000005</v>
          </cell>
          <cell r="AT130">
            <v>547120865.70000005</v>
          </cell>
          <cell r="AU130">
            <v>0.94386707258952207</v>
          </cell>
          <cell r="AV130">
            <v>1521481821</v>
          </cell>
          <cell r="AW130">
            <v>1471893701</v>
          </cell>
          <cell r="AX130">
            <v>0.96740801019403044</v>
          </cell>
          <cell r="AY130">
            <v>932416385</v>
          </cell>
          <cell r="AZ130">
            <v>0.63348079033595917</v>
          </cell>
          <cell r="BA130">
            <v>539477316</v>
          </cell>
          <cell r="BB130">
            <v>539477316</v>
          </cell>
          <cell r="BC130">
            <v>529761122</v>
          </cell>
          <cell r="BD130">
            <v>0.98198961529644746</v>
          </cell>
          <cell r="BE130">
            <v>2142034243</v>
          </cell>
          <cell r="BF130">
            <v>1977151199</v>
          </cell>
          <cell r="BG130">
            <v>0.92302501953980198</v>
          </cell>
          <cell r="BH130">
            <v>827363981</v>
          </cell>
          <cell r="BI130">
            <v>0.41846267570151574</v>
          </cell>
          <cell r="BJ130">
            <v>1149787218</v>
          </cell>
          <cell r="BK130">
            <v>1149787218</v>
          </cell>
          <cell r="BL130"/>
          <cell r="BM130"/>
          <cell r="BN130">
            <v>1607058784</v>
          </cell>
          <cell r="BO130">
            <v>1411314588</v>
          </cell>
          <cell r="BP130">
            <v>0.87819723961012242</v>
          </cell>
          <cell r="BQ130">
            <v>590772981</v>
          </cell>
          <cell r="BR130">
            <v>0.41859765783133818</v>
          </cell>
          <cell r="BS130">
            <v>1149787218</v>
          </cell>
          <cell r="BT130">
            <v>6788302106</v>
          </cell>
          <cell r="BU130">
            <v>6340013534</v>
          </cell>
          <cell r="BV130">
            <v>0.93396160556794172</v>
          </cell>
          <cell r="BW130"/>
          <cell r="BX130"/>
          <cell r="BY130"/>
          <cell r="BZ130" t="str">
            <v/>
          </cell>
          <cell r="CA130"/>
        </row>
        <row r="131">
          <cell r="B131" t="str">
            <v>SACT 8.3.1</v>
          </cell>
          <cell r="C131" t="str">
            <v>8.3.1</v>
          </cell>
          <cell r="D131" t="str">
            <v>Seguimiento a los Planes de Gestión Integral de Residuos Sólidos (PGIRS) con metas de aprovechamiento</v>
          </cell>
          <cell r="E131" t="str">
            <v>% de Planes de Gestión Integral de Residuos Sólidos (PGIRS) con seguimiento a metas de aprovechamiento</v>
          </cell>
          <cell r="F131" t="str">
            <v>Porcentaje</v>
          </cell>
          <cell r="G131">
            <v>0.5</v>
          </cell>
          <cell r="H131">
            <v>1</v>
          </cell>
          <cell r="I131">
            <v>1</v>
          </cell>
          <cell r="J131">
            <v>1</v>
          </cell>
          <cell r="K131">
            <v>1</v>
          </cell>
          <cell r="L131">
            <v>1</v>
          </cell>
          <cell r="M131">
            <v>1</v>
          </cell>
          <cell r="N131">
            <v>1</v>
          </cell>
          <cell r="O131">
            <v>0</v>
          </cell>
          <cell r="P131">
            <v>0</v>
          </cell>
          <cell r="Q131">
            <v>0</v>
          </cell>
          <cell r="R131">
            <v>1</v>
          </cell>
          <cell r="S131">
            <v>1</v>
          </cell>
          <cell r="T131">
            <v>1</v>
          </cell>
          <cell r="U131">
            <v>1</v>
          </cell>
          <cell r="V131" t="str">
            <v xml:space="preserve">Se realizaron dos mesas regionales de PGIRS en las cuales el programa de aprovechamiento de los PGIRS, reporte y soporte de las metas anuales de aprovechamiento y cifras trimestrales de generación, aprovechamiento y disposición final de los residuos, el programa de inclusión a los recicladores y consideraciones generales para la instalación de las Estaciones de Clasificación y Aprovechamiento (ECA). Se realizaron requerimientos a los municipios frente a la necesidad de actualizar los PGIRS incluyendo las respectivas metas de aprovechamiento de manera anualizada, así como la obligatoriedad de reportarlas trimestralmente, para u consolidado anual; en conjunto con las oficinas territoriales se han hecho labores para requerir los municipios. </v>
          </cell>
          <cell r="W131" t="str">
            <v>Para el cumplimiento de la meta se tiene contemplado el acompañar directamente a los municipios en el marco de varios convenios (Municipios provincias San Juan y Cartama; Municipios del valle de Aburrá y triangulo turístico de occidente; Puerto Nare, San José de la Montaña, Valdivia y Concordia); los demás municipios faltantes serán acompañados directamente por el personal de la subdirección en visitas presenciales o mediante reuniones virtuales. Se realizará además la actualización de la directriz de control y seguimiento a las metas de aprovechamiento de los PGIRS en asocio con las Oficinas Territoriales y en la participación de la Mesa Regional del Valle de Aburrá.</v>
          </cell>
          <cell r="X131" t="str">
            <v>Se lograron impactar en asesorías directas o mediante mesas regionales a la totalidad de municipios, frente a los PGIRS municipales y sus metas de aprovechamiento.</v>
          </cell>
          <cell r="Y131" t="str">
            <v>Se realizaron las tres mesas PGIRS planteadas para 2023, la última en el marco de la Semana ambiental de economia circular; a la par se han brindado asesorías personalizadas a los municipios (encargados de servicios públicos y del PGIRs), cabe mencionar que estas asesorías se priorizan con municipios que no son participantes recurrentes o activos en las mesas territoriales PGIRS.</v>
          </cell>
          <cell r="Z131"/>
          <cell r="AA131" t="str">
            <v>contract</v>
          </cell>
          <cell r="AB131" t="str">
            <v>No aplica</v>
          </cell>
          <cell r="AC131"/>
          <cell r="AD131"/>
          <cell r="AE131"/>
          <cell r="AF131"/>
          <cell r="AG131"/>
          <cell r="AH131"/>
          <cell r="AI131">
            <v>1</v>
          </cell>
          <cell r="AJ131">
            <v>1</v>
          </cell>
          <cell r="AK131">
            <v>1</v>
          </cell>
          <cell r="AL131"/>
          <cell r="AM131">
            <v>698850777</v>
          </cell>
          <cell r="AN131">
            <v>670070039</v>
          </cell>
          <cell r="AO131">
            <v>0.9588170480062298</v>
          </cell>
          <cell r="AP131">
            <v>561105039</v>
          </cell>
          <cell r="AQ131">
            <v>0.83738267097777219</v>
          </cell>
          <cell r="AR131">
            <v>153500000</v>
          </cell>
          <cell r="AS131">
            <v>148535000</v>
          </cell>
          <cell r="AT131">
            <v>148535000</v>
          </cell>
          <cell r="AU131">
            <v>1</v>
          </cell>
          <cell r="AV131">
            <v>721481821</v>
          </cell>
          <cell r="AW131">
            <v>671893701</v>
          </cell>
          <cell r="AX131">
            <v>0.93126906519797126</v>
          </cell>
          <cell r="AY131">
            <v>501364664</v>
          </cell>
          <cell r="AZ131">
            <v>0.74619640466014725</v>
          </cell>
          <cell r="BA131">
            <v>170529037</v>
          </cell>
          <cell r="BB131">
            <v>170529037</v>
          </cell>
          <cell r="BC131">
            <v>170362537</v>
          </cell>
          <cell r="BD131">
            <v>0.99902362669179912</v>
          </cell>
          <cell r="BE131">
            <v>334156055</v>
          </cell>
          <cell r="BF131">
            <v>324960717</v>
          </cell>
          <cell r="BG131">
            <v>0.9724819051984559</v>
          </cell>
          <cell r="BH131">
            <v>324960717</v>
          </cell>
          <cell r="BI131">
            <v>1</v>
          </cell>
          <cell r="BJ131">
            <v>0</v>
          </cell>
          <cell r="BK131">
            <v>0</v>
          </cell>
          <cell r="BL131"/>
          <cell r="BM131"/>
          <cell r="BN131">
            <v>0</v>
          </cell>
          <cell r="BO131">
            <v>0</v>
          </cell>
          <cell r="BP131">
            <v>0</v>
          </cell>
          <cell r="BQ131">
            <v>0</v>
          </cell>
          <cell r="BR131">
            <v>0</v>
          </cell>
          <cell r="BS131">
            <v>0</v>
          </cell>
          <cell r="BT131">
            <v>1754488653</v>
          </cell>
          <cell r="BU131">
            <v>1666924457</v>
          </cell>
          <cell r="BV131">
            <v>0.95009132954477993</v>
          </cell>
          <cell r="BW131"/>
          <cell r="BX131"/>
          <cell r="BY131" t="str">
            <v>% de Planes de Gestión Integral de Residuos Sólidos (PGIRS) con seguimiento a metas de aprovechamiento</v>
          </cell>
          <cell r="BZ131" t="str">
            <v/>
          </cell>
          <cell r="CA131"/>
        </row>
        <row r="132">
          <cell r="B132" t="str">
            <v>SACT 8.3.2</v>
          </cell>
          <cell r="C132" t="str">
            <v>8.3.2</v>
          </cell>
          <cell r="D132" t="str">
            <v>Seguimiento a las metas de aprovechamiento contempladas en los PGIRS</v>
          </cell>
          <cell r="E132" t="str">
            <v>% de seguimiento a las metas de aprovechamiento contempladas en los PGIRS</v>
          </cell>
          <cell r="F132" t="str">
            <v>Porcentaje</v>
          </cell>
          <cell r="G132">
            <v>0.7</v>
          </cell>
          <cell r="H132">
            <v>1</v>
          </cell>
          <cell r="I132">
            <v>1</v>
          </cell>
          <cell r="J132">
            <v>1</v>
          </cell>
          <cell r="K132">
            <v>1</v>
          </cell>
          <cell r="L132">
            <v>1</v>
          </cell>
          <cell r="M132">
            <v>1</v>
          </cell>
          <cell r="N132">
            <v>1</v>
          </cell>
          <cell r="O132">
            <v>0</v>
          </cell>
          <cell r="P132">
            <v>0</v>
          </cell>
          <cell r="Q132">
            <v>0</v>
          </cell>
          <cell r="R132">
            <v>1</v>
          </cell>
          <cell r="S132">
            <v>1</v>
          </cell>
          <cell r="T132">
            <v>1</v>
          </cell>
          <cell r="U132">
            <v>1</v>
          </cell>
          <cell r="V132" t="str">
            <v xml:space="preserve">Se socializó a la totalidad de los municipios el nuevo formato de reporte de metas de aprovechamiento, así como dar directriz frente a diligenciamiento trimestral; frente a reporte de información de 2019 se acopió información de 56 municipios y para 2020 de 44 municipios. Estas acciones se realizan en conjunto con cada una de las oficinas territoriales. </v>
          </cell>
          <cell r="W132" t="str">
            <v>Para el cumplimiento de la meta se tiene contemplado el acompañar directamente a los municipios en el marco de varios convenios (Municipios provincias San Juan y Cartama; Municipios del valle de Aburrá y triangulo turístico de occidente; Puerto Nare, San José de la Montaña, Valdivia y Concordia); los demás municipios faltantes serán acompañados directamente por el personal de la subdirección en visitas presenciales o mediante reuniones virtuales. Se realizará además la actualización de la directriz de control y seguimiento a las metas de aprovechamiento de los PGIRS en asocio con las Oficinas Territoriales y en la participación de la Mesa Regional del Valle de Aburrá.</v>
          </cell>
          <cell r="X132" t="str">
            <v>Se lograron impactar en asesorías directas o mediante mesas regionales a la totalidad de municipios, frente a los PGIRS municipales y sus cifras de aprovechamiento de material reciclable y orgánico.</v>
          </cell>
          <cell r="Y132" t="str">
            <v>Se realizaron las tres mesas PGIRS planteadas para 2023, la última en el marco de la Semana ambiental de economia circular; a la par se han brindado asesorías personalizadas a los municipios (encargados de servicios públicos y del PGIRs), cabe mencionar que estas asesorías se priorizan con municipios que no son participantes recurrentes o activos en las mesas territoriales PGIRS.</v>
          </cell>
          <cell r="Z132"/>
          <cell r="AA132" t="str">
            <v>contract</v>
          </cell>
          <cell r="AB132" t="str">
            <v>No aplica</v>
          </cell>
          <cell r="AC132"/>
          <cell r="AD132"/>
          <cell r="AE132"/>
          <cell r="AF132"/>
          <cell r="AG132"/>
          <cell r="AH132"/>
          <cell r="AI132">
            <v>1</v>
          </cell>
          <cell r="AJ132">
            <v>1</v>
          </cell>
          <cell r="AK132">
            <v>1</v>
          </cell>
          <cell r="AL132"/>
          <cell r="AM132">
            <v>563672300</v>
          </cell>
          <cell r="AN132">
            <v>554379826</v>
          </cell>
          <cell r="AO132">
            <v>0.98351440367035958</v>
          </cell>
          <cell r="AP132">
            <v>268124199</v>
          </cell>
          <cell r="AQ132">
            <v>0.48364710695659408</v>
          </cell>
          <cell r="AR132">
            <v>305033292</v>
          </cell>
          <cell r="AS132">
            <v>305033292</v>
          </cell>
          <cell r="AT132">
            <v>277891320</v>
          </cell>
          <cell r="AU132">
            <v>0.91101964043977202</v>
          </cell>
          <cell r="AV132">
            <v>400000000</v>
          </cell>
          <cell r="AW132">
            <v>400000000</v>
          </cell>
          <cell r="AX132">
            <v>1</v>
          </cell>
          <cell r="AY132">
            <v>157174088</v>
          </cell>
          <cell r="AZ132">
            <v>0.39293521999999997</v>
          </cell>
          <cell r="BA132">
            <v>242825912</v>
          </cell>
          <cell r="BB132">
            <v>242825912</v>
          </cell>
          <cell r="BC132">
            <v>239474017</v>
          </cell>
          <cell r="BD132">
            <v>0.98619630428897553</v>
          </cell>
          <cell r="BE132">
            <v>0</v>
          </cell>
          <cell r="BF132">
            <v>0</v>
          </cell>
          <cell r="BG132">
            <v>0</v>
          </cell>
          <cell r="BH132">
            <v>0</v>
          </cell>
          <cell r="BI132">
            <v>0</v>
          </cell>
          <cell r="BJ132">
            <v>0</v>
          </cell>
          <cell r="BK132">
            <v>0</v>
          </cell>
          <cell r="BL132"/>
          <cell r="BM132"/>
          <cell r="BN132">
            <v>0</v>
          </cell>
          <cell r="BO132">
            <v>0</v>
          </cell>
          <cell r="BP132">
            <v>0</v>
          </cell>
          <cell r="BQ132">
            <v>0</v>
          </cell>
          <cell r="BR132">
            <v>0</v>
          </cell>
          <cell r="BS132">
            <v>0</v>
          </cell>
          <cell r="BT132">
            <v>963672300</v>
          </cell>
          <cell r="BU132">
            <v>954379826</v>
          </cell>
          <cell r="BV132">
            <v>0.99035722620646038</v>
          </cell>
          <cell r="BW132"/>
          <cell r="BX132"/>
          <cell r="BY132"/>
          <cell r="BZ132" t="str">
            <v/>
          </cell>
          <cell r="CA132"/>
        </row>
        <row r="133">
          <cell r="B133" t="str">
            <v>SACT 8.3.3</v>
          </cell>
          <cell r="C133" t="str">
            <v>8.3.3</v>
          </cell>
          <cell r="D133" t="str">
            <v>Implementación de campañas para la disminución en la generación de residuos</v>
          </cell>
          <cell r="E133" t="str">
            <v>% de implementación de campañas para la disminución en la generación de residuos</v>
          </cell>
          <cell r="F133" t="str">
            <v>Porcentaje</v>
          </cell>
          <cell r="G133">
            <v>0.5</v>
          </cell>
          <cell r="H133">
            <v>1</v>
          </cell>
          <cell r="I133">
            <v>1</v>
          </cell>
          <cell r="J133">
            <v>1</v>
          </cell>
          <cell r="K133">
            <v>1</v>
          </cell>
          <cell r="L133">
            <v>1</v>
          </cell>
          <cell r="M133">
            <v>1</v>
          </cell>
          <cell r="N133">
            <v>1</v>
          </cell>
          <cell r="O133">
            <v>0</v>
          </cell>
          <cell r="P133">
            <v>0</v>
          </cell>
          <cell r="Q133">
            <v>0</v>
          </cell>
          <cell r="R133">
            <v>1</v>
          </cell>
          <cell r="S133">
            <v>1</v>
          </cell>
          <cell r="T133">
            <v>1</v>
          </cell>
          <cell r="U133">
            <v>1</v>
          </cell>
          <cell r="V133" t="str">
            <v>Se realizaron campañas asociadas a los 15 procesos contractuales desarrollados por el grupo de residuos, así como una campaña en conjunto con la Oficina de Comunicaciones para difusión a la totalidad de los municipios de la jurisdicción y otra mediante acercamiento comunitari</v>
          </cell>
          <cell r="W133" t="str">
            <v>Para terminar de dar cumplimiento a la meta anual se tiene pendiente la ejecución de los componentes de comunicaciones de los convenios en ejecución, así como implementar una campaña directamente con la Oficina de comunicaciones, con el fin de impactar a los 80 municipios con piezas comunicacionales enfocadas principalmente en la reducción en la generación de residuos.</v>
          </cell>
          <cell r="X133" t="str">
            <v>Se realizaron dos campañas globales para promover la disminución en la generación de los residuos y en general el manejo adecuado de los mismos (participación en eventos, material audiovisual, gráfico, entre otros)</v>
          </cell>
          <cell r="Y133" t="str">
            <v>Se planteó para el presente año una sola campaña, conformadas por acciones independientes (tomas a municipios, acompañamiento unidad móvil, etc), como en el marco de los diferentes convenios realizados a nivel regional o municipal, donde se incluyen componente educomunicativas; así mismo se tiene recursos destinados a la Oficina de comunicaciones, para elaboración de piezas (infográficos, cuñas y e-cards) para promover la separación y disminución en la fuente, participación en ferias ambientales y eventos de promoción corporativos y donde se promueva la reducción en la generación; se tiene de acciones: la realización de una rueda de prensa y microprograma de televisión enfocado en el estado de los rellenos sanitarios de la jurisdicción y promover la disminución en la generación para optimizar la vida útil de los mismo; se han realizado además 7 eventos educomunicacionales con el fin de promover la gestión integral de los residuos y la disminución de los mismos en los municipios de El Bagre, Tarazá, Puerto Valdivia, Ciudad Bolívar, Santafé de Antioquia, Puerto Nare y Yolombó.
Finalmente en la semana del 25-29 de septiembre se realizó la semana de la economia circular con público interno y externo donde se tuvieron talleres sobre mercurio, mesa PGIRS y de residuos hospitalarios, mesa de RCD´s, foros sobre el tema y actividades ludico pedagogicas al interior de la Corporación.</v>
          </cell>
          <cell r="Z133"/>
          <cell r="AA133" t="str">
            <v>contract</v>
          </cell>
          <cell r="AB133" t="str">
            <v>No aplica</v>
          </cell>
          <cell r="AC133"/>
          <cell r="AD133"/>
          <cell r="AE133"/>
          <cell r="AF133"/>
          <cell r="AG133"/>
          <cell r="AH133"/>
          <cell r="AI133">
            <v>1</v>
          </cell>
          <cell r="AJ133">
            <v>1</v>
          </cell>
          <cell r="AK133">
            <v>1</v>
          </cell>
          <cell r="AL133"/>
          <cell r="AM133">
            <v>255204181</v>
          </cell>
          <cell r="AN133">
            <v>255204181</v>
          </cell>
          <cell r="AO133">
            <v>1</v>
          </cell>
          <cell r="AP133">
            <v>118323016</v>
          </cell>
          <cell r="AQ133">
            <v>0.46364058588836365</v>
          </cell>
          <cell r="AR133">
            <v>136998985.69999999</v>
          </cell>
          <cell r="AS133">
            <v>126090519.7</v>
          </cell>
          <cell r="AT133">
            <v>120694545.7</v>
          </cell>
          <cell r="AU133">
            <v>0.95720555349570824</v>
          </cell>
          <cell r="AV133">
            <v>400000000</v>
          </cell>
          <cell r="AW133">
            <v>400000000</v>
          </cell>
          <cell r="AX133">
            <v>1</v>
          </cell>
          <cell r="AY133">
            <v>273877633</v>
          </cell>
          <cell r="AZ133">
            <v>0.68469408249999997</v>
          </cell>
          <cell r="BA133">
            <v>126122367</v>
          </cell>
          <cell r="BB133">
            <v>126122367</v>
          </cell>
          <cell r="BC133">
            <v>119924568</v>
          </cell>
          <cell r="BD133">
            <v>0.95085884330096659</v>
          </cell>
          <cell r="BE133">
            <v>1807878188</v>
          </cell>
          <cell r="BF133">
            <v>1652190482</v>
          </cell>
          <cell r="BG133">
            <v>0.91388374115391446</v>
          </cell>
          <cell r="BH133">
            <v>502403264</v>
          </cell>
          <cell r="BI133">
            <v>0.30408313658352137</v>
          </cell>
          <cell r="BJ133">
            <v>1149787218</v>
          </cell>
          <cell r="BK133">
            <v>1149787218</v>
          </cell>
          <cell r="BL133"/>
          <cell r="BM133"/>
          <cell r="BN133">
            <v>1607058784</v>
          </cell>
          <cell r="BO133">
            <v>1411314588</v>
          </cell>
          <cell r="BP133">
            <v>0.87819723961012242</v>
          </cell>
          <cell r="BQ133">
            <v>590772981</v>
          </cell>
          <cell r="BR133">
            <v>0.41859765783133818</v>
          </cell>
          <cell r="BS133">
            <v>1149787218</v>
          </cell>
          <cell r="BT133">
            <v>4070141153</v>
          </cell>
          <cell r="BU133">
            <v>3718709251</v>
          </cell>
          <cell r="BV133">
            <v>0.91365608985305868</v>
          </cell>
          <cell r="BW133"/>
          <cell r="BX133"/>
          <cell r="BY133"/>
          <cell r="BZ133" t="str">
            <v/>
          </cell>
          <cell r="CA133"/>
        </row>
        <row r="134">
          <cell r="B134" t="str">
            <v>ACT 8.4</v>
          </cell>
          <cell r="C134" t="str">
            <v>8.4</v>
          </cell>
          <cell r="D134" t="str">
            <v>Fomentar hábitos ciudadanos sostenibles, con enfoque diferencial</v>
          </cell>
          <cell r="E134"/>
          <cell r="F134" t="str">
            <v>Porcentaje</v>
          </cell>
          <cell r="G134">
            <v>1</v>
          </cell>
          <cell r="H134">
            <v>1</v>
          </cell>
          <cell r="I134">
            <v>1</v>
          </cell>
          <cell r="J134">
            <v>1</v>
          </cell>
          <cell r="K134">
            <v>1</v>
          </cell>
          <cell r="L134">
            <v>1</v>
          </cell>
          <cell r="M134">
            <v>1</v>
          </cell>
          <cell r="N134">
            <v>0.66666666666666663</v>
          </cell>
          <cell r="O134">
            <v>0</v>
          </cell>
          <cell r="P134">
            <v>0</v>
          </cell>
          <cell r="Q134">
            <v>0</v>
          </cell>
          <cell r="R134">
            <v>1</v>
          </cell>
          <cell r="S134">
            <v>1</v>
          </cell>
          <cell r="T134">
            <v>1</v>
          </cell>
          <cell r="U134">
            <v>0.66666666666666663</v>
          </cell>
          <cell r="V134"/>
          <cell r="W134"/>
          <cell r="X134"/>
          <cell r="Y134"/>
          <cell r="Z134"/>
          <cell r="AA134"/>
          <cell r="AB134"/>
          <cell r="AC134"/>
          <cell r="AD134"/>
          <cell r="AE134"/>
          <cell r="AF134"/>
          <cell r="AG134"/>
          <cell r="AH134"/>
          <cell r="AI134">
            <v>1</v>
          </cell>
          <cell r="AJ134">
            <v>0.91666666666666663</v>
          </cell>
          <cell r="AK134">
            <v>0.91666666666666663</v>
          </cell>
          <cell r="AL134"/>
          <cell r="AM134">
            <v>4472906</v>
          </cell>
          <cell r="AN134">
            <v>0</v>
          </cell>
          <cell r="AO134">
            <v>0</v>
          </cell>
          <cell r="AP134">
            <v>0</v>
          </cell>
          <cell r="AQ134">
            <v>0</v>
          </cell>
          <cell r="AR134">
            <v>0</v>
          </cell>
          <cell r="AS134">
            <v>0</v>
          </cell>
          <cell r="AT134">
            <v>0</v>
          </cell>
          <cell r="AU134" t="str">
            <v>0%</v>
          </cell>
          <cell r="AV134">
            <v>4200000</v>
          </cell>
          <cell r="AW134">
            <v>4047000</v>
          </cell>
          <cell r="AX134">
            <v>0.96357142857142852</v>
          </cell>
          <cell r="AY134">
            <v>4047000</v>
          </cell>
          <cell r="AZ134">
            <v>1</v>
          </cell>
          <cell r="BA134">
            <v>0</v>
          </cell>
          <cell r="BB134">
            <v>0</v>
          </cell>
          <cell r="BC134">
            <v>0</v>
          </cell>
          <cell r="BD134" t="str">
            <v>0%</v>
          </cell>
          <cell r="BE134">
            <v>65000000</v>
          </cell>
          <cell r="BF134">
            <v>64484000</v>
          </cell>
          <cell r="BG134">
            <v>0.99206153846153844</v>
          </cell>
          <cell r="BH134">
            <v>49484000</v>
          </cell>
          <cell r="BI134">
            <v>0.7673841573103406</v>
          </cell>
          <cell r="BJ134">
            <v>15000000</v>
          </cell>
          <cell r="BK134">
            <v>15000000</v>
          </cell>
          <cell r="BL134"/>
          <cell r="BM134"/>
          <cell r="BN134">
            <v>80000000</v>
          </cell>
          <cell r="BO134">
            <v>79680000</v>
          </cell>
          <cell r="BP134">
            <v>0.996</v>
          </cell>
          <cell r="BQ134">
            <v>79680000</v>
          </cell>
          <cell r="BR134">
            <v>1</v>
          </cell>
          <cell r="BS134">
            <v>15000000</v>
          </cell>
          <cell r="BT134">
            <v>153672906</v>
          </cell>
          <cell r="BU134">
            <v>148211000</v>
          </cell>
          <cell r="BV134">
            <v>0.96445758629696243</v>
          </cell>
          <cell r="BW134"/>
          <cell r="BX134"/>
          <cell r="BY134"/>
          <cell r="BZ134" t="str">
            <v/>
          </cell>
          <cell r="CA134"/>
        </row>
        <row r="135">
          <cell r="B135" t="str">
            <v>SACT 8.4.1</v>
          </cell>
          <cell r="C135" t="str">
            <v>8.4.1</v>
          </cell>
          <cell r="D135" t="str">
            <v>Implementación de prácticas ambientales sostenibles desde el reconocimiento de sus derechos, deberes y el fortalecimiento de lo cultural</v>
          </cell>
          <cell r="E135" t="str">
            <v>Número de prácticas ambientales sostenibles implementadas desde el reconocimiento de sus derechos, deberes y el fortalecimiento de lo cultural</v>
          </cell>
          <cell r="F135" t="str">
            <v>Número</v>
          </cell>
          <cell r="G135">
            <v>3</v>
          </cell>
          <cell r="H135">
            <v>3</v>
          </cell>
          <cell r="I135">
            <v>3</v>
          </cell>
          <cell r="J135">
            <v>3</v>
          </cell>
          <cell r="K135">
            <v>3</v>
          </cell>
          <cell r="L135">
            <v>3</v>
          </cell>
          <cell r="M135">
            <v>3</v>
          </cell>
          <cell r="N135">
            <v>2</v>
          </cell>
          <cell r="O135">
            <v>0</v>
          </cell>
          <cell r="P135">
            <v>0</v>
          </cell>
          <cell r="Q135">
            <v>0</v>
          </cell>
          <cell r="R135">
            <v>1</v>
          </cell>
          <cell r="S135">
            <v>1</v>
          </cell>
          <cell r="T135">
            <v>1</v>
          </cell>
          <cell r="U135">
            <v>0.66666666666666663</v>
          </cell>
          <cell r="V135" t="str">
            <v xml:space="preserve">Se priorizaron e impulsaron 3 prácticas ambientales sostenibles: 1. Hogares Ecológicos, 2. Mercados Verdes y 3. Reforestación. El desarrollo de estas prácticas implico el trabajo mancomunado de varias dependencias de la entidad y la articulación territorial con actores de diferentes municipios de la jurisdicción de la Corporación. </v>
          </cell>
          <cell r="W135" t="str">
            <v xml:space="preserve"> Se cumple con un 100% en el despliegue el proceso desde la Educación, la educomunicación, la participación y la diversidad cultural en el marco de la Estrategia de Gestión de la Cultura y la Educación Ambiental apropiada por Corantioquia, de las 3 prácticas ambientales sostenibles: conservación y restauración de suelos con Hogares Ecológicos, consumo responsable con Mercados Verdes, y Reforestación; desde la implementación del convenio con el PMA con la instauración de hogares ecológicos nuevos y fortalecimiento, convenios con Municipios y Juntas de Acción Comunal con Bioviveros, sello Ecouniversidades, Negocios Verdes, Sello de Sostenibilidad, Ecoescuelas, Aula Móvil de Educación Ambiental, Sembratón, Cada Uno Un Árbol, Un Árbol por Millón, convenios y contratos de Restauración Ecológica.</v>
          </cell>
          <cell r="X135" t="str">
            <v>Durante el periodo correspondiente del 14 de octubre al 5 de diciembre del año 2022, bajo el alcance 2, actividad 1, se desarrollaron 24 encuentros en municipios priorizados pertenecientes y no pertenecientes de la jurisdicción de Corantioquia, donde se contó la participación de 1.353 actores y se desarrollaron 69 acciones de educación ambiental.</v>
          </cell>
          <cell r="Y135" t="str">
            <v>En este indicador se ha avanzado con la Estrategia Itinerante en el trimestre: treinta y seis (36) jornadas municipales en las diferentes territoriales de la jurisdicción y una (1) jornada de articulación institucional con Cornare con su programa Masbosques y la secretaria de Medio Ambiente del municipio de Medellín.</v>
          </cell>
          <cell r="Z135"/>
          <cell r="AA135" t="str">
            <v>contract</v>
          </cell>
          <cell r="AB135" t="str">
            <v>No aplica</v>
          </cell>
          <cell r="AC135"/>
          <cell r="AD135"/>
          <cell r="AE135"/>
          <cell r="AF135"/>
          <cell r="AG135"/>
          <cell r="AH135"/>
          <cell r="AI135">
            <v>3</v>
          </cell>
          <cell r="AJ135">
            <v>2.75</v>
          </cell>
          <cell r="AK135">
            <v>0.91666666666666663</v>
          </cell>
          <cell r="AL135"/>
          <cell r="AM135">
            <v>4472906</v>
          </cell>
          <cell r="AN135"/>
          <cell r="AO135">
            <v>0</v>
          </cell>
          <cell r="AP135">
            <v>0</v>
          </cell>
          <cell r="AQ135">
            <v>0</v>
          </cell>
          <cell r="AR135">
            <v>0</v>
          </cell>
          <cell r="AS135">
            <v>0</v>
          </cell>
          <cell r="AT135">
            <v>0</v>
          </cell>
          <cell r="AU135" t="str">
            <v>0%</v>
          </cell>
          <cell r="AV135">
            <v>4200000</v>
          </cell>
          <cell r="AW135">
            <v>4047000</v>
          </cell>
          <cell r="AX135">
            <v>0.96357142857142852</v>
          </cell>
          <cell r="AY135">
            <v>4047000</v>
          </cell>
          <cell r="AZ135">
            <v>1</v>
          </cell>
          <cell r="BA135">
            <v>0</v>
          </cell>
          <cell r="BB135">
            <v>0</v>
          </cell>
          <cell r="BC135">
            <v>0</v>
          </cell>
          <cell r="BD135" t="str">
            <v>0%</v>
          </cell>
          <cell r="BE135">
            <v>65000000</v>
          </cell>
          <cell r="BF135">
            <v>64484000</v>
          </cell>
          <cell r="BG135">
            <v>0.99206153846153844</v>
          </cell>
          <cell r="BH135">
            <v>49484000</v>
          </cell>
          <cell r="BI135">
            <v>0.7673841573103406</v>
          </cell>
          <cell r="BJ135">
            <v>15000000</v>
          </cell>
          <cell r="BK135">
            <v>15000000</v>
          </cell>
          <cell r="BL135"/>
          <cell r="BM135"/>
          <cell r="BN135">
            <v>80000000</v>
          </cell>
          <cell r="BO135">
            <v>79680000</v>
          </cell>
          <cell r="BP135">
            <v>0.996</v>
          </cell>
          <cell r="BQ135">
            <v>79680000</v>
          </cell>
          <cell r="BR135">
            <v>1</v>
          </cell>
          <cell r="BS135">
            <v>15000000</v>
          </cell>
          <cell r="BT135">
            <v>153672906</v>
          </cell>
          <cell r="BU135">
            <v>148211000</v>
          </cell>
          <cell r="BV135">
            <v>0.96445758629696243</v>
          </cell>
          <cell r="BW135"/>
          <cell r="BX135"/>
          <cell r="BY135"/>
          <cell r="BZ135" t="str">
            <v>RET 34: Apropiar a los actores de su territorio desde la comunicación, el reconocimiento y fortalecimiento en lo cultural</v>
          </cell>
          <cell r="CA135"/>
        </row>
        <row r="136">
          <cell r="B136" t="str">
            <v>ACT 8.5</v>
          </cell>
          <cell r="C136" t="str">
            <v>8.5</v>
          </cell>
          <cell r="D136" t="str">
            <v>Promover prácticas ciudadanas de consumo sostenibles</v>
          </cell>
          <cell r="E136"/>
          <cell r="F136" t="str">
            <v>Porcentaje</v>
          </cell>
          <cell r="G136">
            <v>1</v>
          </cell>
          <cell r="H136">
            <v>1</v>
          </cell>
          <cell r="I136">
            <v>1</v>
          </cell>
          <cell r="J136">
            <v>1</v>
          </cell>
          <cell r="K136">
            <v>1</v>
          </cell>
          <cell r="L136">
            <v>1</v>
          </cell>
          <cell r="M136">
            <v>1</v>
          </cell>
          <cell r="N136">
            <v>0.75</v>
          </cell>
          <cell r="O136">
            <v>0</v>
          </cell>
          <cell r="P136">
            <v>0</v>
          </cell>
          <cell r="Q136">
            <v>0</v>
          </cell>
          <cell r="R136">
            <v>1</v>
          </cell>
          <cell r="S136">
            <v>1</v>
          </cell>
          <cell r="T136">
            <v>1</v>
          </cell>
          <cell r="U136">
            <v>0.75</v>
          </cell>
          <cell r="V136"/>
          <cell r="W136"/>
          <cell r="X136"/>
          <cell r="Y136"/>
          <cell r="Z136"/>
          <cell r="AA136"/>
          <cell r="AB136"/>
          <cell r="AC136"/>
          <cell r="AD136"/>
          <cell r="AE136"/>
          <cell r="AF136"/>
          <cell r="AG136"/>
          <cell r="AH136"/>
          <cell r="AI136">
            <v>1</v>
          </cell>
          <cell r="AJ136">
            <v>0.9375</v>
          </cell>
          <cell r="AK136">
            <v>1</v>
          </cell>
          <cell r="AL136"/>
          <cell r="AM136">
            <v>485107989</v>
          </cell>
          <cell r="AN136">
            <v>466875108</v>
          </cell>
          <cell r="AO136">
            <v>0.96241479956331955</v>
          </cell>
          <cell r="AP136">
            <v>168986108</v>
          </cell>
          <cell r="AQ136">
            <v>0.36195141935046149</v>
          </cell>
          <cell r="AR136">
            <v>297889000</v>
          </cell>
          <cell r="AS136">
            <v>297889000</v>
          </cell>
          <cell r="AT136">
            <v>297889000</v>
          </cell>
          <cell r="AU136">
            <v>1</v>
          </cell>
          <cell r="AV136">
            <v>786390600</v>
          </cell>
          <cell r="AW136">
            <v>785861562</v>
          </cell>
          <cell r="AX136">
            <v>0.99932725798095756</v>
          </cell>
          <cell r="AY136">
            <v>649987512</v>
          </cell>
          <cell r="AZ136">
            <v>0.82710179938791817</v>
          </cell>
          <cell r="BA136">
            <v>135874050</v>
          </cell>
          <cell r="BB136">
            <v>135874050</v>
          </cell>
          <cell r="BC136">
            <v>135151650</v>
          </cell>
          <cell r="BD136">
            <v>0.99468331149325429</v>
          </cell>
          <cell r="BE136">
            <v>1574000000</v>
          </cell>
          <cell r="BF136">
            <v>1518017135</v>
          </cell>
          <cell r="BG136">
            <v>0.96443274142312574</v>
          </cell>
          <cell r="BH136">
            <v>704935066</v>
          </cell>
          <cell r="BI136">
            <v>0.4643788595969966</v>
          </cell>
          <cell r="BJ136">
            <v>813082069</v>
          </cell>
          <cell r="BK136">
            <v>813082069</v>
          </cell>
          <cell r="BL136"/>
          <cell r="BM136"/>
          <cell r="BN136">
            <v>994212100</v>
          </cell>
          <cell r="BO136">
            <v>991635252</v>
          </cell>
          <cell r="BP136">
            <v>0.99740815063506072</v>
          </cell>
          <cell r="BQ136">
            <v>564098317</v>
          </cell>
          <cell r="BR136">
            <v>0.56885665960572362</v>
          </cell>
          <cell r="BS136">
            <v>811643569</v>
          </cell>
          <cell r="BT136">
            <v>3839710689</v>
          </cell>
          <cell r="BU136">
            <v>3762389057</v>
          </cell>
          <cell r="BV136">
            <v>0.97986264115639987</v>
          </cell>
          <cell r="BW136"/>
          <cell r="BX136"/>
          <cell r="BY136"/>
          <cell r="BZ136" t="str">
            <v/>
          </cell>
          <cell r="CA136"/>
        </row>
        <row r="137">
          <cell r="B137" t="str">
            <v>SACT 8.5.1</v>
          </cell>
          <cell r="C137" t="str">
            <v>8.5.1</v>
          </cell>
          <cell r="D137" t="str">
            <v>Fortalecimiento de hogares ecológicos</v>
          </cell>
          <cell r="E137" t="str">
            <v>Número de hogares ecológicos fortalecidos</v>
          </cell>
          <cell r="F137" t="str">
            <v>Número</v>
          </cell>
          <cell r="G137">
            <v>400</v>
          </cell>
          <cell r="H137">
            <v>400</v>
          </cell>
          <cell r="I137">
            <v>400</v>
          </cell>
          <cell r="J137">
            <v>400</v>
          </cell>
          <cell r="K137">
            <v>1057</v>
          </cell>
          <cell r="L137">
            <v>809</v>
          </cell>
          <cell r="M137">
            <v>400</v>
          </cell>
          <cell r="N137">
            <v>300</v>
          </cell>
          <cell r="O137">
            <v>0</v>
          </cell>
          <cell r="P137">
            <v>0</v>
          </cell>
          <cell r="Q137">
            <v>0</v>
          </cell>
          <cell r="R137">
            <v>1</v>
          </cell>
          <cell r="S137">
            <v>1</v>
          </cell>
          <cell r="T137">
            <v>1</v>
          </cell>
          <cell r="U137">
            <v>0.75</v>
          </cell>
          <cell r="V137" t="str">
            <v xml:space="preserve">Fortalecimiento de 470 Hogares Ecológicos en etapa 1, 368 en etapa 2 y 219 en etapa 3.| 
Gestión directa en el territorio: 231 Hogares Ecológicos. 
Convenio interadministrativo 040-COV2009-114, 91 Hogares.  
Contrato interadministrativo 140-CNT2010-145, 309 Hogares. 
Alianza WFP – Corantioquia, 040-ACU2010-8, 426 Hogares. </v>
          </cell>
          <cell r="W137" t="str">
            <v xml:space="preserve">Tiene como objetivo Contribuir a la construcción de territorios sostenibles con comunidades campesinas, étnicas, rurales y urbanas, para el cuidado del patrimonio ambiental mediante el proceso de hogares ecológicos., la cual en el siguiente informe se hace un reporte de cumplimiento del 100% a la meta estipulada en el plan de acción 2020 - 2023.
El cumplimiento de este indicador se evidencia en: 
1.	Mediante el convenio 040-COV2106-35 que se está ejecutando con el Programa Mundial de alimentos. 
2.	Proyección metodológica y coordinación que se realiza desde la capacidad instalada de la Subdireccion de participación y cultura ambiental.
3.	Apoyo a la coordinación mediante el contrato de prestación de servicios No 140-CNT2101-22 para el accionar de los hogares ecológicos en 57 municipios de la jurisdicción de CORANTIOQUIA. 
</v>
          </cell>
          <cell r="X137" t="str">
            <v xml:space="preserve">Subactividad: Fortalecimiento de hogares ecológicos: que tiene como objetivo Contribuir a la construcción de territorios sostenibles con comunidades campesinas, étnicas, rurales y urbanas, para el cuidado del patrimonio ambiental mediante el proceso de hogares ecológicos., la cual en el siguiente informe se hace un reporte de cumplimiento del 100% a la meta estipulada en el plan de acción 2020 – 2023, para este cuarto trimestre del año 2022.
El cumplimiento de este indicador se evidencia en: 
1.	Mediante el convenio 040-COV2212-136 que se ejecuta actualmente con La Universidad de Antioquia (UdeA) 
2.	Proyección metodológica y coordinación que se realiza desde la capacidad instalada de la Subdirección de participación y cultura ambiental.
3.	Apoyo a la coordinación mediante el contrato de prestación de servicios No 140-CNT2201-53 para el accionar de los hogares ecológicos en los 80 municipios de la jurisdicción de CORANTIOQUIA. 
1.	La Universidad de Antioquia (UdeA) y CORANTIOQUIA en este trimestre terminan firman el convenio que tiene como objetivo los procesos productivos y el relacionamiento con el Patrimonio Ambiental, dentro del convenio “040-COV2212-136 construcción de territorios sostenibles desde la promoción de prácticas de producción y consumo responsables ambientalmente desde el proceso de Hogares Ecológicos”.
Con este proceso de educación ambiental la Corporación realizó fortalecimiento de la cultura ambiental y de las capacidades de los actores para la gestión conjunta y el logro de los resultados” con el objetivo de generar gobernanza para la consolidación de un escenario de sostenibilidad ambiental”, cuyo indicador es “Prácticas ambientales sostenibles implementadas desde el reconocimiento de sus derechos, deberes y el fortalecimiento de lo cultural.
2.	En la Proyección metodológica y coordinación que se realiza desde la capacidad instalada de la Subdirección de participación y cultura ambiental se adelantó con el equipo de funcionarios toda la propuesta pedagógica de la estrategia de educación ambiental hogares ecológicos, con su metodología y fichas técnicas para el accionar en campo con las familias de hogares Ecológicos.  
3.	En el Apoyo a la coordinación mediante el contrato de prestación de servicios No 140-CNT2201-53 para el accionar de los hogares ecológicos en los 80 municipios de la jurisdicción de CORANTIOQUIA, se realizó visitas a los núcleos de hogares ecológicos nuevos y los que se están desarrollando en fortalecimiento en las etapas 2 y 3, apoyando el fortalecimiento de la red de promotores y los mercados verdes realizados en el Área Metropolitana, en las instalaciones de la sede central de CORANTIOQUUIA y los diferentes municipios de la Jurisdicción.
</v>
          </cell>
          <cell r="Y137" t="str">
            <v xml:space="preserve">Subactividad: Fortalecimiento de hogares ecológicos: que tiene como objetivo Contribuir a la construcción de territorios sostenibles con comunidades campesinas, étnicas, rurales y urbanas, para el cuidado del patrimonio ambiental mediante el proceso de hogares ecológicos., la cual en el siguiente informe se hace un reporte de cumplimiento del 75% a la meta estipulada en el plan de acción 2020 – 2023, para este segundo trimestre del año 2023.
El cumplimiento de este indicador se evidencia en: 
1.	Mediante el convenio 040-COV2212-136 que se viene desarrollando con La Universidad de Antioquia (UdeA). 
2.	Proyección metodológica y coordinación que se realiza desde la capacidad instalada de la Subdireccion de participación y cultura ambiental.
3.	Apoyo a la coordinación mediante el contrato de prestación de servicios No 140-CNT2301-33 para el accionar de los hogares ecológicos en los 80 municipios de la jurisdicción de CORANTIOQUIA. 
1.	La Universidad de Antioquia (UdeA) y CORANTIOQUIA en este trimestre vienen desarrollando el convenio que tuvo como objetivo los procesos productivos y el relacionamiento con el Patrimonio Ambiental, dentro del convenio “No 040-COV2212-136 que tiene como objeto: “Aunar esfuerzos para contribuir a la construcción de territorios sostenibles desde la promoción de prácticas de producción y consumo responsables ambientalmente desde el proceso de Hogares Ecológicos”.
Con este proceso de educación ambiental la Corporación realizó fortalecimiento de la cultura ambiental y de las capacidades de los actores para la gestión conjunta y el logro de los resultados” con el objetivo de generar gobernanza para la consolidación de un escenario de sostenibilidad ambiental”, cuyo indicador es “Prácticas ambientales sostenibles implementadas desde el reconocimiento de sus derechos, deberes y el fortalecimiento de lo cultural.
Para este trimestre se realizo fortalecimiento de 75 núcleos en 60 municipios de la jurisdicción, se aperturaron 150 hogares ecológicos nuevos en 9 municipios de la jurisdicción de CORANTIOQUIA, se realizo fortalecimiento de 250 promotores en los diferentes eventos zonales y territoriales realizados en la red de promotores; también se realizo 20 mercados veredes en los diferentes municipios de la Jurisdicción. 
Se han realizado medidas de adaptación al cambio climático como son: ABONOS ORGÁNICOS, ACONDICIONAMIENTO DE SUELOS, AGRICULTURA DE CONSERVACIÓN, AGRICULTURA ECOLÓGICA, AGRICULTURA ORGÁNICA, APICULTURA, BANCO DE SEMILLAS, BIODIGESTORES, DESHIDREATADORES SOLARES, DIVERSIFICACIÓN DE CULTIVOS, DRENAJE AGRÍCOLA, HIDROPONÍA SOLAR, HUERTOS FAMILIARES, INVERNADEROS, LOMBRICOMPOSTA, MANEJO FORESTAL SOSTENIBLE. TERRAZAS AGRÍCOLAS, RESERVORIOS PARA AGUA DE LLUVIA, PISCICULTURA, MANEJO INTEGRADO DE PLAGAS.
Para este trimestre se ha trabajado 2,5 toneladas de abono orgánico en 60 municipios de la jurisdicción, se han instalado 5 Biodigestores, 10 unidades de Lombricomposta, 30 convites de reforestación sembrando 1500 árboles, 3 sistemas de cosecha de agua y 10 sistemas de drenaje agrícola con curvas a nivel.
2.	En el Apoyo a la coordinación mediante el contrato de prestación de servicios No 140-CNT2301-33 para el accionar de los hogares ecológicos en los 80 municipios de la jurisdicción de CORANTIOQUIA, se realizó visitas a los núcleos de hogares ecológicos nuevos y los que se están desarrollando en fortalecimiento en las etapas 2 y 3, apoyando el fortalecimiento de la red de promotores y los mercados verdes realizados en el Área Metropolitana, en las instalaciones de la sede central de CORANTIOQUUIA y los diferentes municipios de la Jurisdicción.
3.	Hogares Ecológicos se viene desarrollando como una estrategia de educación ambiental con familias campesinas, étnicas, rurales y urbanas donde se desarrollan acciones enfocadas a los procesos alimentario, organizativo, territorial, tecnológico, energético y ecosistémico. 
</v>
          </cell>
          <cell r="Z137"/>
          <cell r="AA137" t="str">
            <v>contract</v>
          </cell>
          <cell r="AB137" t="str">
            <v>No aplica</v>
          </cell>
          <cell r="AC137"/>
          <cell r="AD137"/>
          <cell r="AE137"/>
          <cell r="AF137"/>
          <cell r="AG137"/>
          <cell r="AH137"/>
          <cell r="AI137">
            <v>1600</v>
          </cell>
          <cell r="AJ137">
            <v>2566</v>
          </cell>
          <cell r="AK137">
            <v>1</v>
          </cell>
          <cell r="AL137"/>
          <cell r="AM137">
            <v>485107989</v>
          </cell>
          <cell r="AN137">
            <v>466875108</v>
          </cell>
          <cell r="AO137">
            <v>0.96241479956331955</v>
          </cell>
          <cell r="AP137">
            <v>168986108</v>
          </cell>
          <cell r="AQ137">
            <v>0.36195141935046149</v>
          </cell>
          <cell r="AR137">
            <v>297889000</v>
          </cell>
          <cell r="AS137">
            <v>297889000</v>
          </cell>
          <cell r="AT137">
            <v>297889000</v>
          </cell>
          <cell r="AU137">
            <v>1</v>
          </cell>
          <cell r="AV137">
            <v>786390600</v>
          </cell>
          <cell r="AW137">
            <v>785861562</v>
          </cell>
          <cell r="AX137">
            <v>0.99932725798095756</v>
          </cell>
          <cell r="AY137">
            <v>649987512</v>
          </cell>
          <cell r="AZ137">
            <v>0.82710179938791817</v>
          </cell>
          <cell r="BA137">
            <v>135874050</v>
          </cell>
          <cell r="BB137">
            <v>135874050</v>
          </cell>
          <cell r="BC137">
            <v>135151650</v>
          </cell>
          <cell r="BD137">
            <v>0.99468331149325429</v>
          </cell>
          <cell r="BE137">
            <v>1574000000</v>
          </cell>
          <cell r="BF137">
            <v>1518017135</v>
          </cell>
          <cell r="BG137">
            <v>0.96443274142312574</v>
          </cell>
          <cell r="BH137">
            <v>704935066</v>
          </cell>
          <cell r="BI137">
            <v>0.4643788595969966</v>
          </cell>
          <cell r="BJ137">
            <v>813082069</v>
          </cell>
          <cell r="BK137">
            <v>813082069</v>
          </cell>
          <cell r="BL137"/>
          <cell r="BM137"/>
          <cell r="BN137">
            <v>994212100</v>
          </cell>
          <cell r="BO137">
            <v>991635252</v>
          </cell>
          <cell r="BP137">
            <v>0.99740815063506072</v>
          </cell>
          <cell r="BQ137">
            <v>564098317</v>
          </cell>
          <cell r="BR137">
            <v>0.56885665960572362</v>
          </cell>
          <cell r="BS137">
            <v>811643569</v>
          </cell>
          <cell r="BT137">
            <v>3839710689</v>
          </cell>
          <cell r="BU137">
            <v>3762389057</v>
          </cell>
          <cell r="BV137">
            <v>0.97986264115639987</v>
          </cell>
          <cell r="BW137"/>
          <cell r="BX137"/>
          <cell r="BY137"/>
          <cell r="BZ137" t="str">
            <v/>
          </cell>
          <cell r="CA137"/>
        </row>
        <row r="138">
          <cell r="B138" t="str">
            <v>ACT 8.6</v>
          </cell>
          <cell r="C138" t="str">
            <v>8.6</v>
          </cell>
          <cell r="D138" t="str">
            <v>Realizar control y seguimiento a aspectos que afecten el hábitat sostenible (calidad del aire, suelos y residuos)</v>
          </cell>
          <cell r="E138"/>
          <cell r="F138" t="str">
            <v>Porcentaje</v>
          </cell>
          <cell r="G138">
            <v>1</v>
          </cell>
          <cell r="H138">
            <v>1</v>
          </cell>
          <cell r="I138">
            <v>1</v>
          </cell>
          <cell r="J138">
            <v>1</v>
          </cell>
          <cell r="K138">
            <v>0.46300000000000002</v>
          </cell>
          <cell r="L138">
            <v>1</v>
          </cell>
          <cell r="M138">
            <v>1</v>
          </cell>
          <cell r="N138">
            <v>0</v>
          </cell>
          <cell r="O138">
            <v>0</v>
          </cell>
          <cell r="P138">
            <v>0</v>
          </cell>
          <cell r="Q138">
            <v>0</v>
          </cell>
          <cell r="R138">
            <v>0.46300000000000002</v>
          </cell>
          <cell r="S138">
            <v>1</v>
          </cell>
          <cell r="T138">
            <v>1</v>
          </cell>
          <cell r="U138">
            <v>0</v>
          </cell>
          <cell r="V138"/>
          <cell r="W138"/>
          <cell r="X138"/>
          <cell r="Y138"/>
          <cell r="Z138"/>
          <cell r="AA138"/>
          <cell r="AB138"/>
          <cell r="AC138"/>
          <cell r="AD138"/>
          <cell r="AE138"/>
          <cell r="AF138"/>
          <cell r="AG138"/>
          <cell r="AH138"/>
          <cell r="AI138">
            <v>1</v>
          </cell>
          <cell r="AJ138">
            <v>0.61575000000000002</v>
          </cell>
          <cell r="AK138">
            <v>0.67138888888888881</v>
          </cell>
          <cell r="AL138"/>
          <cell r="AM138">
            <v>1154426807</v>
          </cell>
          <cell r="AN138">
            <v>976574672</v>
          </cell>
          <cell r="AO138">
            <v>0.84593901153232665</v>
          </cell>
          <cell r="AP138">
            <v>811477191</v>
          </cell>
          <cell r="AQ138">
            <v>0.83094228661297909</v>
          </cell>
          <cell r="AR138">
            <v>165097481</v>
          </cell>
          <cell r="AS138">
            <v>165004956</v>
          </cell>
          <cell r="AT138">
            <v>91095645</v>
          </cell>
          <cell r="AU138">
            <v>0.55207823575917325</v>
          </cell>
          <cell r="AV138">
            <v>471371177</v>
          </cell>
          <cell r="AW138">
            <v>466592529</v>
          </cell>
          <cell r="AX138">
            <v>0.98986223971008735</v>
          </cell>
          <cell r="AY138">
            <v>444458708</v>
          </cell>
          <cell r="AZ138">
            <v>0.95256284740041353</v>
          </cell>
          <cell r="BA138">
            <v>22133821</v>
          </cell>
          <cell r="BB138">
            <v>22133821</v>
          </cell>
          <cell r="BC138">
            <v>0</v>
          </cell>
          <cell r="BD138">
            <v>0</v>
          </cell>
          <cell r="BE138">
            <v>1803824654</v>
          </cell>
          <cell r="BF138">
            <v>1801636658</v>
          </cell>
          <cell r="BG138">
            <v>0.99878702400748987</v>
          </cell>
          <cell r="BH138">
            <v>890018009</v>
          </cell>
          <cell r="BI138">
            <v>0.49400527295443164</v>
          </cell>
          <cell r="BJ138">
            <v>911618649</v>
          </cell>
          <cell r="BK138">
            <v>911618649</v>
          </cell>
          <cell r="BL138"/>
          <cell r="BM138"/>
          <cell r="BN138">
            <v>2001402739</v>
          </cell>
          <cell r="BO138">
            <v>2000000000</v>
          </cell>
          <cell r="BP138">
            <v>0.99929912207440019</v>
          </cell>
          <cell r="BQ138">
            <v>718311519</v>
          </cell>
          <cell r="BR138">
            <v>0.3591557595</v>
          </cell>
          <cell r="BS138">
            <v>911618649</v>
          </cell>
          <cell r="BT138">
            <v>5431025377</v>
          </cell>
          <cell r="BU138">
            <v>5244803859</v>
          </cell>
          <cell r="BV138">
            <v>0.96571153602252813</v>
          </cell>
          <cell r="BW138"/>
          <cell r="BX138"/>
          <cell r="BY138"/>
          <cell r="BZ138" t="str">
            <v/>
          </cell>
          <cell r="CA138"/>
        </row>
        <row r="139">
          <cell r="B139" t="str">
            <v>SACT 8.6.1</v>
          </cell>
          <cell r="C139" t="str">
            <v>8.6.1</v>
          </cell>
          <cell r="D139" t="str">
            <v>Operación de redes y estaciones de monitoreo</v>
          </cell>
          <cell r="E139" t="str">
            <v>% de redes y estaciones de monitoreo en operación (recurso aire)
Nota: Resolución 667 de 2016</v>
          </cell>
          <cell r="F139" t="str">
            <v>Porcentaje</v>
          </cell>
          <cell r="G139">
            <v>0.9</v>
          </cell>
          <cell r="H139">
            <v>0.9</v>
          </cell>
          <cell r="I139">
            <v>0.9</v>
          </cell>
          <cell r="J139">
            <v>0.9</v>
          </cell>
          <cell r="K139">
            <v>0.41699999999999998</v>
          </cell>
          <cell r="L139">
            <v>1</v>
          </cell>
          <cell r="M139">
            <v>1</v>
          </cell>
          <cell r="N139">
            <v>0</v>
          </cell>
          <cell r="O139">
            <v>0</v>
          </cell>
          <cell r="P139">
            <v>0</v>
          </cell>
          <cell r="Q139">
            <v>0</v>
          </cell>
          <cell r="R139">
            <v>0.46333333333333332</v>
          </cell>
          <cell r="S139">
            <v>1</v>
          </cell>
          <cell r="T139">
            <v>1</v>
          </cell>
          <cell r="U139">
            <v>0</v>
          </cell>
          <cell r="V139" t="str">
            <v xml:space="preserve">Las estaciones fijas de monitoreo de calidad del aire estuvieron en operación aproximadamente hasta mediados del mes de marzo, esto debido a que presentaron fallas técnicas o problemas en la telemetría, los cuales no fue posible atender en su momento debido a que el contrato con el operador, la Universidad Pontificia Bolivariana (Contrato 110-CNT1907-96), se encontraba suspendido a causa de la cuarentena obligatoria declarada por el Gobierno Nacional en el marco de la emergencia sanitaria por el COVID 19. El nuevo operador, la Universidad de Antioquia (Convenio 040-COV2008-75) inició actividades el 1 de septiembre de 2020. </v>
          </cell>
          <cell r="W139" t="str">
            <v xml:space="preserve">Durante el año 2021, estuvieron operativas las estaciones fijas o permanentes ubicadas en: Corregimiento de Altavista (Medellín), Envigado, Itagüí, Girardota y Caucasia. Es importante resaltar que se presentaron algunos cambios en estas estaciones, específicamente lo siguiente:
· La estación de Altavista (Medellín) empezó a monitorear el contaminante material particulado menor a 2.5 micras (PM2.5) desde el mes de febrero de 2021.
· Desde mediados del mes de octubre de 2021, la estación de Altavista (Medellín) se encuentra ubicada en la Institución Educativa Débora Arango.
· La estación de Caucasia desde mediados del mes de diciembre de 2020 se encuentra en una nueva ubicación: las instalaciones de la Administración municipal (Alcaldía).
Desde el mes de julio de 2020, la estación tipo tráiler que se encontraba en Envigado se trasladó para el municipio de Girardota, vereda El Totumo, y en dicho municipio se instaló una estación de monitoreo de material particulado PM2.5.
</v>
          </cell>
          <cell r="X139" t="str">
            <v>Se observa durante la vigencia que el indicador cumple con el % de redes y estaciones de monitoreo de la calidad del aire en operación, con un total de 8 estaciones operando. Estuvieron en operación las estaciones fijas o permanentes de monitoreo de calidad del aire de la Corporación, ubicadas en: Corregimiento de Altavista en Medellín (MED-ALTA2), Envigado (ENV-EIA), Itagüí (ITA-LGO), Girardota (2 estaciones: GIR-IGLE y GIR-TOT), Caucasia (CAU-ALC), Amagá (AMA-FER) y Yondó (YON-PARQ).</v>
          </cell>
          <cell r="Y139" t="str">
            <v>Durante el año 2023, estuvieron en operación las estaciones fijas o permanentes de monitoreo de calidad del aire de la Corporación, ubicadas en: Corregimiento de Altavista en Medellín (MED-ALTA2), Envigado (ENV-EIA), Itagüí (ITA-LGO), Girardota (2 estaciones: GIR-SCLA y GIR-TOT), Caucasia (CAU-ALC), Amagá (AMA-FER) y Yondó (YON-PARQ). 
Por otro lado, se dio continuidad a dos (2) campañas cortas de monitoreo de calidad del aire en el municipio de Medellín en la vereda Aguas Frías, sector Las Violetas (MED-AGFS), y en el municipio Puerto Nare (NARE-SRRA), y se realizaron campañas de monitoreo en los municipios de Andes (AND-PARQ) y Puerto Berrio (BERR-PARQ).</v>
          </cell>
          <cell r="Z139"/>
          <cell r="AA139" t="str">
            <v>contract</v>
          </cell>
          <cell r="AB139" t="str">
            <v>No aplica</v>
          </cell>
          <cell r="AC139"/>
          <cell r="AD139"/>
          <cell r="AE139"/>
          <cell r="AF139"/>
          <cell r="AG139"/>
          <cell r="AH139"/>
          <cell r="AI139">
            <v>0.9</v>
          </cell>
          <cell r="AJ139">
            <v>0.60424999999999995</v>
          </cell>
          <cell r="AK139">
            <v>0.67138888888888881</v>
          </cell>
          <cell r="AL139"/>
          <cell r="AM139">
            <v>1154426807</v>
          </cell>
          <cell r="AN139">
            <v>976574672</v>
          </cell>
          <cell r="AO139">
            <v>0.84593901153232665</v>
          </cell>
          <cell r="AP139">
            <v>811477191</v>
          </cell>
          <cell r="AQ139">
            <v>0.83094228661297909</v>
          </cell>
          <cell r="AR139">
            <v>165097481</v>
          </cell>
          <cell r="AS139">
            <v>165004956</v>
          </cell>
          <cell r="AT139">
            <v>91095645</v>
          </cell>
          <cell r="AU139">
            <v>0.55207823575917325</v>
          </cell>
          <cell r="AV139">
            <v>471371177</v>
          </cell>
          <cell r="AW139">
            <v>466592529</v>
          </cell>
          <cell r="AX139">
            <v>0.98986223971008735</v>
          </cell>
          <cell r="AY139">
            <v>444458708</v>
          </cell>
          <cell r="AZ139">
            <v>0.95256284740041353</v>
          </cell>
          <cell r="BA139">
            <v>22133821</v>
          </cell>
          <cell r="BB139">
            <v>22133821</v>
          </cell>
          <cell r="BC139">
            <v>0</v>
          </cell>
          <cell r="BD139">
            <v>0</v>
          </cell>
          <cell r="BE139">
            <v>1803824654</v>
          </cell>
          <cell r="BF139">
            <v>1801636658</v>
          </cell>
          <cell r="BG139">
            <v>0.99878702400748987</v>
          </cell>
          <cell r="BH139">
            <v>890018009</v>
          </cell>
          <cell r="BI139">
            <v>0.49400527295443164</v>
          </cell>
          <cell r="BJ139">
            <v>911618649</v>
          </cell>
          <cell r="BK139">
            <v>911618649</v>
          </cell>
          <cell r="BL139"/>
          <cell r="BM139"/>
          <cell r="BN139">
            <v>2001402739</v>
          </cell>
          <cell r="BO139">
            <v>2000000000</v>
          </cell>
          <cell r="BP139">
            <v>0.99929912207440019</v>
          </cell>
          <cell r="BQ139">
            <v>718311519</v>
          </cell>
          <cell r="BR139">
            <v>0.3591557595</v>
          </cell>
          <cell r="BS139">
            <v>911618649</v>
          </cell>
          <cell r="BT139">
            <v>5431025377</v>
          </cell>
          <cell r="BU139">
            <v>5244803859</v>
          </cell>
          <cell r="BV139">
            <v>0.96571153602252813</v>
          </cell>
          <cell r="BW139"/>
          <cell r="BX139"/>
          <cell r="BY139" t="str">
            <v>Porcentaje de redes y estaciones de monitoreo en operación</v>
          </cell>
          <cell r="BZ139" t="str">
            <v/>
          </cell>
          <cell r="CA139"/>
        </row>
        <row r="140">
          <cell r="B140" t="str">
            <v>PROG V</v>
          </cell>
          <cell r="C140" t="str">
            <v>V</v>
          </cell>
          <cell r="D140" t="str">
            <v xml:space="preserve">Programa V. Conectados por el ambiente </v>
          </cell>
          <cell r="E140"/>
          <cell r="F140" t="str">
            <v>Porcentaje</v>
          </cell>
          <cell r="G140">
            <v>1</v>
          </cell>
          <cell r="H140">
            <v>1</v>
          </cell>
          <cell r="I140">
            <v>1</v>
          </cell>
          <cell r="J140">
            <v>1</v>
          </cell>
          <cell r="K140">
            <v>0.90600000000000003</v>
          </cell>
          <cell r="L140">
            <v>0.96867799032563828</v>
          </cell>
          <cell r="M140">
            <v>0.97519325474738106</v>
          </cell>
          <cell r="N140">
            <v>0.97084369178925467</v>
          </cell>
          <cell r="O140">
            <v>4.3083333333333328E-2</v>
          </cell>
          <cell r="P140">
            <v>1.0539086042070071E-2</v>
          </cell>
          <cell r="Q140">
            <v>1.3315551659658263E-3</v>
          </cell>
          <cell r="R140">
            <v>0.90600000000000003</v>
          </cell>
          <cell r="S140">
            <v>0.96867799032563828</v>
          </cell>
          <cell r="T140">
            <v>0.97519325474738106</v>
          </cell>
          <cell r="U140">
            <v>0.97084369178925467</v>
          </cell>
          <cell r="V140"/>
          <cell r="W140"/>
          <cell r="X140"/>
          <cell r="Y140"/>
          <cell r="Z140"/>
          <cell r="AA140"/>
          <cell r="AB140"/>
          <cell r="AC140"/>
          <cell r="AD140"/>
          <cell r="AE140"/>
          <cell r="AF140"/>
          <cell r="AG140"/>
          <cell r="AH140"/>
          <cell r="AI140">
            <v>1</v>
          </cell>
          <cell r="AJ140">
            <v>0.96891722785091072</v>
          </cell>
          <cell r="AK140">
            <v>0.96082236647790165</v>
          </cell>
          <cell r="AL140"/>
          <cell r="AM140">
            <v>45777188898</v>
          </cell>
          <cell r="AN140">
            <v>40419164413</v>
          </cell>
          <cell r="AO140">
            <v>0.88295427015104255</v>
          </cell>
          <cell r="AP140">
            <v>36497625322</v>
          </cell>
          <cell r="AQ140">
            <v>0.90297822461320554</v>
          </cell>
          <cell r="AR140">
            <v>3976164512.6100001</v>
          </cell>
          <cell r="AS140">
            <v>3868106043.4400005</v>
          </cell>
          <cell r="AT140">
            <v>3278697003.25</v>
          </cell>
          <cell r="AU140">
            <v>0.84762335014325907</v>
          </cell>
          <cell r="AV140">
            <v>49115850154</v>
          </cell>
          <cell r="AW140">
            <v>44346542449.300003</v>
          </cell>
          <cell r="AX140">
            <v>0.90289676978518951</v>
          </cell>
          <cell r="AY140">
            <v>39637851682.669998</v>
          </cell>
          <cell r="AZ140">
            <v>0.8938205662366282</v>
          </cell>
          <cell r="BA140">
            <v>4713139533</v>
          </cell>
          <cell r="BB140">
            <v>4713139533</v>
          </cell>
          <cell r="BC140">
            <v>4014229135</v>
          </cell>
          <cell r="BD140">
            <v>0.85171022561364085</v>
          </cell>
          <cell r="BE140">
            <v>58876997335</v>
          </cell>
          <cell r="BF140">
            <v>54123477552</v>
          </cell>
          <cell r="BG140">
            <v>0.91926354946477162</v>
          </cell>
          <cell r="BH140">
            <v>45328149381</v>
          </cell>
          <cell r="BI140">
            <v>0.83749513946974774</v>
          </cell>
          <cell r="BJ140">
            <v>8795328171</v>
          </cell>
          <cell r="BK140">
            <v>8795328171</v>
          </cell>
          <cell r="BL140"/>
          <cell r="BM140"/>
          <cell r="BN140">
            <v>67156450157</v>
          </cell>
          <cell r="BO140">
            <v>54292228353</v>
          </cell>
          <cell r="BP140">
            <v>0.80844398752575952</v>
          </cell>
          <cell r="BQ140">
            <v>37019496205</v>
          </cell>
          <cell r="BR140">
            <v>0.68185626797825905</v>
          </cell>
          <cell r="BS140">
            <v>9060431087.2699986</v>
          </cell>
          <cell r="BT140">
            <v>220926486544</v>
          </cell>
          <cell r="BU140">
            <v>193181412767.29999</v>
          </cell>
          <cell r="BV140">
            <v>0.87441490510838193</v>
          </cell>
          <cell r="BW140"/>
          <cell r="BX140"/>
          <cell r="BY140"/>
          <cell r="BZ140" t="str">
            <v/>
          </cell>
          <cell r="CA140"/>
        </row>
        <row r="141">
          <cell r="B141" t="str">
            <v>PROY 9</v>
          </cell>
          <cell r="C141">
            <v>9</v>
          </cell>
          <cell r="D141" t="str">
            <v>Proyecto 9. Promoviendo la legalidad ambiental</v>
          </cell>
          <cell r="E141"/>
          <cell r="F141" t="str">
            <v>Porcentaje</v>
          </cell>
          <cell r="G141">
            <v>1</v>
          </cell>
          <cell r="H141">
            <v>1</v>
          </cell>
          <cell r="I141">
            <v>1</v>
          </cell>
          <cell r="J141">
            <v>1</v>
          </cell>
          <cell r="K141">
            <v>0.83499999999999996</v>
          </cell>
          <cell r="L141">
            <v>0.96689025492497793</v>
          </cell>
          <cell r="M141">
            <v>0.94981285351702216</v>
          </cell>
          <cell r="N141">
            <v>0.94431186938617084</v>
          </cell>
          <cell r="O141">
            <v>5.5000000000000007E-2</v>
          </cell>
          <cell r="P141">
            <v>1.6554872537511034E-2</v>
          </cell>
          <cell r="Q141">
            <v>5.3878050896207438E-3</v>
          </cell>
          <cell r="R141">
            <v>0.83499999999999996</v>
          </cell>
          <cell r="S141">
            <v>0.96689025492497793</v>
          </cell>
          <cell r="T141">
            <v>0.94981285351702216</v>
          </cell>
          <cell r="U141">
            <v>0.94431186938617084</v>
          </cell>
          <cell r="V141"/>
          <cell r="W141"/>
          <cell r="X141"/>
          <cell r="Y141"/>
          <cell r="Z141"/>
          <cell r="AA141"/>
          <cell r="AB141"/>
          <cell r="AC141"/>
          <cell r="AD141"/>
          <cell r="AE141"/>
          <cell r="AF141"/>
          <cell r="AG141"/>
          <cell r="AH141"/>
          <cell r="AI141">
            <v>1</v>
          </cell>
          <cell r="AJ141">
            <v>0.94323941386382559</v>
          </cell>
          <cell r="AK141">
            <v>0.93447589379782803</v>
          </cell>
          <cell r="AL141"/>
          <cell r="AM141">
            <v>25930129425</v>
          </cell>
          <cell r="AN141">
            <v>23745679721</v>
          </cell>
          <cell r="AO141">
            <v>0.91575631312144912</v>
          </cell>
          <cell r="AP141">
            <v>22782204387</v>
          </cell>
          <cell r="AQ141">
            <v>0.95942523670325053</v>
          </cell>
          <cell r="AR141">
            <v>965124333.99000001</v>
          </cell>
          <cell r="AS141">
            <v>895736421.99000001</v>
          </cell>
          <cell r="AT141">
            <v>669728397.43000007</v>
          </cell>
          <cell r="AU141">
            <v>0.74768467708626551</v>
          </cell>
          <cell r="AV141">
            <v>27098156022</v>
          </cell>
          <cell r="AW141">
            <v>25084640464</v>
          </cell>
          <cell r="AX141">
            <v>0.92569547697764742</v>
          </cell>
          <cell r="AY141">
            <v>23335180625</v>
          </cell>
          <cell r="AZ141">
            <v>0.93025772717329869</v>
          </cell>
          <cell r="BA141">
            <v>1749459839</v>
          </cell>
          <cell r="BB141">
            <v>1749459839</v>
          </cell>
          <cell r="BC141">
            <v>1610883150</v>
          </cell>
          <cell r="BD141">
            <v>0.92078887099276818</v>
          </cell>
          <cell r="BE141">
            <v>30336626890</v>
          </cell>
          <cell r="BF141">
            <v>28671651965</v>
          </cell>
          <cell r="BG141">
            <v>0.94511667592322757</v>
          </cell>
          <cell r="BH141">
            <v>26320646034</v>
          </cell>
          <cell r="BI141">
            <v>0.9180024250479214</v>
          </cell>
          <cell r="BJ141">
            <v>2351005931</v>
          </cell>
          <cell r="BK141">
            <v>2351005931</v>
          </cell>
          <cell r="BL141"/>
          <cell r="BM141"/>
          <cell r="BN141">
            <v>33461710138</v>
          </cell>
          <cell r="BO141">
            <v>26727431394</v>
          </cell>
          <cell r="BP141">
            <v>0.79874672525023238</v>
          </cell>
          <cell r="BQ141">
            <v>20634554396</v>
          </cell>
          <cell r="BR141">
            <v>0.77203656766778639</v>
          </cell>
          <cell r="BS141">
            <v>2762268059.1399999</v>
          </cell>
          <cell r="BT141">
            <v>116826622475</v>
          </cell>
          <cell r="BU141">
            <v>104229403544</v>
          </cell>
          <cell r="BV141">
            <v>0.89217167573516298</v>
          </cell>
          <cell r="BW141"/>
          <cell r="BX141" t="str">
            <v>3299 – Fortalecimiento de la gestión y dirección del Sector Ambiente y Desarrollo Sostenible.</v>
          </cell>
          <cell r="BY141"/>
          <cell r="BZ141" t="str">
            <v/>
          </cell>
          <cell r="CA141" t="str">
            <v>10- Reducción de las desigualdades_x000D_
16 - Paz, Justicia e Instituciones sólidas</v>
          </cell>
        </row>
        <row r="142">
          <cell r="B142" t="str">
            <v>ACT 9.1</v>
          </cell>
          <cell r="C142" t="str">
            <v>9.1</v>
          </cell>
          <cell r="D142" t="str">
            <v>Definir y adoptar el Modelo de Administración de los Recursos Naturales, con enfoque diferencial</v>
          </cell>
          <cell r="E142"/>
          <cell r="F142" t="str">
            <v>Porcentaje</v>
          </cell>
          <cell r="G142">
            <v>1</v>
          </cell>
          <cell r="H142">
            <v>1</v>
          </cell>
          <cell r="I142">
            <v>1</v>
          </cell>
          <cell r="J142">
            <v>1</v>
          </cell>
          <cell r="K142">
            <v>0.75</v>
          </cell>
          <cell r="L142">
            <v>1</v>
          </cell>
          <cell r="M142">
            <v>1</v>
          </cell>
          <cell r="N142">
            <v>1</v>
          </cell>
          <cell r="O142">
            <v>0</v>
          </cell>
          <cell r="P142">
            <v>0</v>
          </cell>
          <cell r="Q142">
            <v>0</v>
          </cell>
          <cell r="R142">
            <v>0.75</v>
          </cell>
          <cell r="S142">
            <v>1</v>
          </cell>
          <cell r="T142">
            <v>1</v>
          </cell>
          <cell r="U142">
            <v>1</v>
          </cell>
          <cell r="V142"/>
          <cell r="W142"/>
          <cell r="X142"/>
          <cell r="Y142"/>
          <cell r="Z142"/>
          <cell r="AA142"/>
          <cell r="AB142"/>
          <cell r="AC142"/>
          <cell r="AD142"/>
          <cell r="AE142"/>
          <cell r="AF142"/>
          <cell r="AG142"/>
          <cell r="AH142"/>
          <cell r="AI142">
            <v>1</v>
          </cell>
          <cell r="AJ142">
            <v>0.9375</v>
          </cell>
          <cell r="AK142">
            <v>0.9375</v>
          </cell>
          <cell r="AL142"/>
          <cell r="AM142">
            <v>0</v>
          </cell>
          <cell r="AN142">
            <v>0</v>
          </cell>
          <cell r="AO142">
            <v>0</v>
          </cell>
          <cell r="AP142">
            <v>0</v>
          </cell>
          <cell r="AQ142">
            <v>0</v>
          </cell>
          <cell r="AR142">
            <v>0</v>
          </cell>
          <cell r="AS142">
            <v>0</v>
          </cell>
          <cell r="AT142">
            <v>0</v>
          </cell>
          <cell r="AU142" t="str">
            <v>0%</v>
          </cell>
          <cell r="AV142">
            <v>2227716608</v>
          </cell>
          <cell r="AW142">
            <v>2169129561</v>
          </cell>
          <cell r="AX142">
            <v>0.97370085279716156</v>
          </cell>
          <cell r="AY142">
            <v>1554161855</v>
          </cell>
          <cell r="AZ142">
            <v>0.71649102153377553</v>
          </cell>
          <cell r="BA142">
            <v>614967706</v>
          </cell>
          <cell r="BB142">
            <v>614967706</v>
          </cell>
          <cell r="BC142">
            <v>607678030</v>
          </cell>
          <cell r="BD142">
            <v>0.98814624584530619</v>
          </cell>
          <cell r="BE142">
            <v>1812394522</v>
          </cell>
          <cell r="BF142">
            <v>1511403895</v>
          </cell>
          <cell r="BG142">
            <v>0.8339265411882546</v>
          </cell>
          <cell r="BH142">
            <v>1131499917</v>
          </cell>
          <cell r="BI142">
            <v>0.74864165743068967</v>
          </cell>
          <cell r="BJ142">
            <v>379903978</v>
          </cell>
          <cell r="BK142">
            <v>379903978</v>
          </cell>
          <cell r="BL142"/>
          <cell r="BM142"/>
          <cell r="BN142">
            <v>1923760872</v>
          </cell>
          <cell r="BO142">
            <v>1746612510</v>
          </cell>
          <cell r="BP142">
            <v>0.90791560189295706</v>
          </cell>
          <cell r="BQ142">
            <v>571093777</v>
          </cell>
          <cell r="BR142">
            <v>0.32697222407962712</v>
          </cell>
          <cell r="BS142">
            <v>371922155.13999999</v>
          </cell>
          <cell r="BT142">
            <v>5963872002</v>
          </cell>
          <cell r="BU142">
            <v>5427145966</v>
          </cell>
          <cell r="BV142">
            <v>0.91000376335709288</v>
          </cell>
          <cell r="BW142"/>
          <cell r="BX142"/>
          <cell r="BY142"/>
          <cell r="BZ142" t="str">
            <v/>
          </cell>
          <cell r="CA142"/>
        </row>
        <row r="143">
          <cell r="B143" t="str">
            <v>SACT 9.1.1</v>
          </cell>
          <cell r="C143" t="str">
            <v>9.1.1</v>
          </cell>
          <cell r="D143" t="str">
            <v>Definición y adopción del Modelo de Administración de los Recursos Naturales, con enfoque diferencial</v>
          </cell>
          <cell r="E143" t="str">
            <v>% de adopción del Modelo de Administración de los Recursos Naturales, con enfoque diferencial.
Nota: PGAR 2020-2031. Modelo de atención con enfoque étnico diferencial en procedimientos de Corantioquia.</v>
          </cell>
          <cell r="F143" t="str">
            <v>Porcentaje</v>
          </cell>
          <cell r="G143">
            <v>1</v>
          </cell>
          <cell r="H143">
            <v>0</v>
          </cell>
          <cell r="I143">
            <v>0</v>
          </cell>
          <cell r="J143">
            <v>0</v>
          </cell>
          <cell r="K143">
            <v>1</v>
          </cell>
          <cell r="L143">
            <v>0</v>
          </cell>
          <cell r="M143">
            <v>0</v>
          </cell>
          <cell r="N143">
            <v>0</v>
          </cell>
          <cell r="O143">
            <v>0</v>
          </cell>
          <cell r="P143">
            <v>0</v>
          </cell>
          <cell r="Q143">
            <v>0</v>
          </cell>
          <cell r="R143">
            <v>1</v>
          </cell>
          <cell r="S143">
            <v>0</v>
          </cell>
          <cell r="T143">
            <v>0</v>
          </cell>
          <cell r="U143">
            <v>0</v>
          </cell>
          <cell r="V143" t="str">
            <v xml:space="preserve">Se formuló el modelo ejecutando  los siguientes pasos: Diagnóstico, Definición y diseño del modelo, Validación del modelo, Presentación del modelo, Adopción del modelo.  
El modelo se adoptó a través de Resolución No. 040-RES2012-7723 de diciembre 31 de 2020
La formulación del nuevo  modelo para administración de los recursos naturales, fue construido a partir de cuatro componentes o líneas estratégicas: permisos ambientales integrados; control y seguimiento integral; atención al ciudadano y sistema de reconocimiento, promoción e incentivos, rodeado por unos aspectos transversales a todos los componentes como son gestión del conocimiento incluyendo el uso de la tecnología, gobernanza y corresponsabilidad, visión total y flexible, rediseño de procesos y educación y comunicación para la cultura.  Su propósito principal es garantizar la sostenibilidad de los recursos naturales a partir de una administración integral y efectiva en el territorio, la interacción y acompañamiento permanente con los diferentes actores y usuarios, que contribuya la consolidación de los propósitos establecidos en la visión del PGAR 2020-2031. </v>
          </cell>
          <cell r="W143" t="str">
            <v>Sin meta programada para la vigencia</v>
          </cell>
          <cell r="X143" t="str">
            <v>Sin meta programada para la vigencia</v>
          </cell>
          <cell r="Y143" t="str">
            <v>Sin meta programada para la vigencia</v>
          </cell>
          <cell r="Z143"/>
          <cell r="AA143" t="str">
            <v>contract</v>
          </cell>
          <cell r="AB143" t="str">
            <v>No aplica</v>
          </cell>
          <cell r="AC143"/>
          <cell r="AD143"/>
          <cell r="AE143"/>
          <cell r="AF143"/>
          <cell r="AG143"/>
          <cell r="AH143"/>
          <cell r="AI143">
            <v>1</v>
          </cell>
          <cell r="AJ143">
            <v>1</v>
          </cell>
          <cell r="AK143">
            <v>1</v>
          </cell>
          <cell r="AL143"/>
          <cell r="AM143">
            <v>0</v>
          </cell>
          <cell r="AN143"/>
          <cell r="AO143">
            <v>0</v>
          </cell>
          <cell r="AP143">
            <v>0</v>
          </cell>
          <cell r="AQ143">
            <v>0</v>
          </cell>
          <cell r="AR143">
            <v>0</v>
          </cell>
          <cell r="AS143">
            <v>0</v>
          </cell>
          <cell r="AT143">
            <v>0</v>
          </cell>
          <cell r="AU143" t="str">
            <v>0%</v>
          </cell>
          <cell r="AV143">
            <v>2227716608</v>
          </cell>
          <cell r="AW143">
            <v>2169129561</v>
          </cell>
          <cell r="AX143">
            <v>0.97370085279716156</v>
          </cell>
          <cell r="AY143">
            <v>1554161855</v>
          </cell>
          <cell r="AZ143">
            <v>0.71649102153377553</v>
          </cell>
          <cell r="BA143">
            <v>614967706</v>
          </cell>
          <cell r="BB143">
            <v>614967706</v>
          </cell>
          <cell r="BC143">
            <v>607678030</v>
          </cell>
          <cell r="BD143">
            <v>0.98814624584530619</v>
          </cell>
          <cell r="BE143">
            <v>1812394522</v>
          </cell>
          <cell r="BF143">
            <v>1511403895</v>
          </cell>
          <cell r="BG143">
            <v>0.8339265411882546</v>
          </cell>
          <cell r="BH143">
            <v>1131499917</v>
          </cell>
          <cell r="BI143">
            <v>0.74864165743068967</v>
          </cell>
          <cell r="BJ143">
            <v>379903978</v>
          </cell>
          <cell r="BK143">
            <v>379903978</v>
          </cell>
          <cell r="BL143"/>
          <cell r="BM143"/>
          <cell r="BN143">
            <v>1923760872</v>
          </cell>
          <cell r="BO143">
            <v>1746612510</v>
          </cell>
          <cell r="BP143">
            <v>0.90791560189295706</v>
          </cell>
          <cell r="BQ143">
            <v>571093777</v>
          </cell>
          <cell r="BR143">
            <v>0.32697222407962712</v>
          </cell>
          <cell r="BS143">
            <v>371922155.13999999</v>
          </cell>
          <cell r="BT143">
            <v>5963872002</v>
          </cell>
          <cell r="BU143">
            <v>5427145966</v>
          </cell>
          <cell r="BV143">
            <v>0.91000376335709288</v>
          </cell>
          <cell r="BW143"/>
          <cell r="BX143"/>
          <cell r="BY143"/>
          <cell r="BZ143" t="str">
            <v>RET 44: Implementación de un modelo de atención con enfoque étnico diferencial en Corantioquia, que garantice el reconocimiento, protección, cumplimiento y desarrollo de los derechos de los pueblos étnicos. (Procesos y procedimientos) (Dimensiones de gestión y operacionales)</v>
          </cell>
          <cell r="CA143"/>
        </row>
        <row r="144">
          <cell r="B144" t="str">
            <v>SACT 9.1.2</v>
          </cell>
          <cell r="C144" t="str">
            <v>9.1.2</v>
          </cell>
          <cell r="D144" t="str">
            <v>Adopción de la Metodología de Evaluación de Daños y Análisis de Necesidades Ambientales</v>
          </cell>
          <cell r="E144" t="str">
            <v>% de adopción de la Metodología de Evaluación de Daños y Análisis de Necesidades Ambientales
Nota: Indicador PND "Autoridades ambientales que adoptan la Metodología de Evaluación de Daños y Análisis de Necesidades Ambientales"</v>
          </cell>
          <cell r="F144" t="str">
            <v>Porcentaje</v>
          </cell>
          <cell r="G144">
            <v>1</v>
          </cell>
          <cell r="H144">
            <v>1</v>
          </cell>
          <cell r="I144">
            <v>1</v>
          </cell>
          <cell r="J144">
            <v>1</v>
          </cell>
          <cell r="K144">
            <v>0.5</v>
          </cell>
          <cell r="L144">
            <v>1</v>
          </cell>
          <cell r="M144">
            <v>1</v>
          </cell>
          <cell r="N144">
            <v>1</v>
          </cell>
          <cell r="O144">
            <v>0</v>
          </cell>
          <cell r="P144">
            <v>0</v>
          </cell>
          <cell r="Q144">
            <v>0</v>
          </cell>
          <cell r="R144">
            <v>0.5</v>
          </cell>
          <cell r="S144">
            <v>1</v>
          </cell>
          <cell r="T144">
            <v>1</v>
          </cell>
          <cell r="U144">
            <v>1</v>
          </cell>
          <cell r="V144" t="str">
            <v>Se priorizó el POMCA del río San Juan, del cual ya se tiene la Cartografía definitiva en un 98% y se priorizó el evento de avenida torrencial, exactamente el evento de mayo de 2015 en el municipio de Salgar, del cual ya se tiene mapeo. En el mes de diciembre de 2020 se realizó comunicación con el ministerio para iniciar con la Prueba piloto de implementación de la metodología del Ministerio,</v>
          </cell>
          <cell r="W144" t="str">
            <v xml:space="preserve">La Corporación realiza la implementación de la metodología desarrollada por el Ministerio de Ambiente, como una herramienta para la toma de decisiones que permita la recuperación de ecosistemas posterior a la materialización de un riesgo o evento como incendio forestal, movimiento en masa, avenida torrencial, inundación, creciente súbita, entre otros. En el inicio del proceso, se realizó un taller de validación de la metodología EDANA C y un ejercicio de enfoque Reducción de Riesgo de Desastre basado en Ecosistemas Eco-RRD con el Ministerio de Ambiente y Desarrollo Sostenible – MADS-, en el cual se avanzó en la evaluación de los resultados de una prueba piloto, analizando el fenómeno natural de Avenida Torrencial ocurrido en el año 2015 en la quebrada La Liboriana, enmarcada en la cuenca del Río San Juan, en el municipio de Salgar.  
Durante la vigencia 2021, se realizaron jornadas de trabajo con el equipo interno corporativo, acompañado del Ministerio de Ambiente y Desarrollo Sostenible – MADS, para ejecutar la etapa de priorización, validación de la metodología, selección y análisis del fenómeno natural de avenida torrencial en la microcuenca denominada Quebrada Ahitón en el municipio de Santa Rosa de Osos, logrando la selección de criterios de evaluación, calificación de variables, levantamiento y tratamiento de información cartográfica del área de estudio y análisis del modelo a implementar (ModelBuilder). 
Posteriormente, se evalúan los resultados obtenidos de la prueba piloto para la avenida torrencial en la microcuenca denominada Quebrada Ahitón en el municipio de Santa Rosa de Osos y se procede con la validación y adopcion a través del radicado No. 160-ACT2112-6984 del 31 de diciembre de 2021, para ser incorporado al Sistema de Gestión Ambiental   </v>
          </cell>
          <cell r="X144" t="str">
            <v>Durante la vigencia 2022, debido a las altas precipitaciones se presentaron eventos de movimientos en masa y otros, entre ello el ocurrido el 13 de julio de 2022, en el
corregimiento de San Antonio de Prado, vereda La Verde, en las instalaciones
de Pollo Coa.   Luego de la realización de visitas por parte de la Corporación que dió origen al informe técnico No 160-IT2208-2240 del 3 de agosto de 2022, y para complementar el mismo se inció la recopilación de información necesaria para aplicar la metodologia de Evaluación de Daños y Necesidades Ambiental-EDANA-, producto de esto se avanzó en la elaborión del informe respectivo y el diligenciamiento de la ficha respectiva.</v>
          </cell>
          <cell r="Y144" t="str">
            <v>Se elaboró el informe técnico radicado No 160-IT2307-9360 del 27 de julio de 2023 donde se abordó avenida torrencial de la parte alta de la cuenca del río San Juan</v>
          </cell>
          <cell r="Z144"/>
          <cell r="AA144" t="str">
            <v>contract</v>
          </cell>
          <cell r="AB144" t="str">
            <v>No aplica</v>
          </cell>
          <cell r="AC144"/>
          <cell r="AD144"/>
          <cell r="AE144"/>
          <cell r="AF144"/>
          <cell r="AG144"/>
          <cell r="AH144"/>
          <cell r="AI144">
            <v>1</v>
          </cell>
          <cell r="AJ144">
            <v>0.875</v>
          </cell>
          <cell r="AK144">
            <v>0.875</v>
          </cell>
          <cell r="AL144"/>
          <cell r="AM144">
            <v>0</v>
          </cell>
          <cell r="AN144"/>
          <cell r="AO144">
            <v>0</v>
          </cell>
          <cell r="AP144">
            <v>0</v>
          </cell>
          <cell r="AQ144">
            <v>0</v>
          </cell>
          <cell r="AR144">
            <v>0</v>
          </cell>
          <cell r="AS144">
            <v>0</v>
          </cell>
          <cell r="AT144">
            <v>0</v>
          </cell>
          <cell r="AU144" t="str">
            <v>0%</v>
          </cell>
          <cell r="AV144">
            <v>0</v>
          </cell>
          <cell r="AW144">
            <v>0</v>
          </cell>
          <cell r="AX144">
            <v>0</v>
          </cell>
          <cell r="AY144">
            <v>0</v>
          </cell>
          <cell r="AZ144">
            <v>0</v>
          </cell>
          <cell r="BA144">
            <v>0</v>
          </cell>
          <cell r="BB144">
            <v>0</v>
          </cell>
          <cell r="BC144">
            <v>0</v>
          </cell>
          <cell r="BD144" t="str">
            <v>0%</v>
          </cell>
          <cell r="BE144">
            <v>0</v>
          </cell>
          <cell r="BF144">
            <v>0</v>
          </cell>
          <cell r="BG144">
            <v>0</v>
          </cell>
          <cell r="BH144">
            <v>0</v>
          </cell>
          <cell r="BI144">
            <v>0</v>
          </cell>
          <cell r="BJ144">
            <v>0</v>
          </cell>
          <cell r="BK144">
            <v>0</v>
          </cell>
          <cell r="BL144"/>
          <cell r="BM144"/>
          <cell r="BN144">
            <v>0</v>
          </cell>
          <cell r="BO144">
            <v>0</v>
          </cell>
          <cell r="BP144">
            <v>0</v>
          </cell>
          <cell r="BQ144">
            <v>0</v>
          </cell>
          <cell r="BR144">
            <v>0</v>
          </cell>
          <cell r="BS144">
            <v>0</v>
          </cell>
          <cell r="BT144">
            <v>0</v>
          </cell>
          <cell r="BU144">
            <v>0</v>
          </cell>
          <cell r="BV144">
            <v>0</v>
          </cell>
          <cell r="BW144"/>
          <cell r="BX144"/>
          <cell r="BY144"/>
          <cell r="BZ144" t="str">
            <v/>
          </cell>
          <cell r="CA144"/>
        </row>
        <row r="145">
          <cell r="B145" t="str">
            <v>ACT 9.2</v>
          </cell>
          <cell r="C145" t="str">
            <v>9.2</v>
          </cell>
          <cell r="D145" t="str">
            <v>Implementar el Modelo de Administración de los Recursos Naturales</v>
          </cell>
          <cell r="E145"/>
          <cell r="F145" t="str">
            <v>Porcentaje</v>
          </cell>
          <cell r="G145">
            <v>1</v>
          </cell>
          <cell r="H145">
            <v>1</v>
          </cell>
          <cell r="I145">
            <v>1</v>
          </cell>
          <cell r="J145">
            <v>1</v>
          </cell>
          <cell r="K145">
            <v>0.95499999999999996</v>
          </cell>
          <cell r="L145">
            <v>0.9006707647749338</v>
          </cell>
          <cell r="M145">
            <v>0.8494385605510667</v>
          </cell>
          <cell r="N145">
            <v>0.83293560815851231</v>
          </cell>
          <cell r="O145">
            <v>0</v>
          </cell>
          <cell r="P145">
            <v>4.9664617612533102E-2</v>
          </cell>
          <cell r="Q145">
            <v>1.6163415268862207E-2</v>
          </cell>
          <cell r="R145">
            <v>0.95499999999999996</v>
          </cell>
          <cell r="S145">
            <v>0.9006707647749338</v>
          </cell>
          <cell r="T145">
            <v>0.8494385605510667</v>
          </cell>
          <cell r="U145">
            <v>0.83293560815851231</v>
          </cell>
          <cell r="V145"/>
          <cell r="W145"/>
          <cell r="X145"/>
          <cell r="Y145"/>
          <cell r="Z145"/>
          <cell r="AA145"/>
          <cell r="AB145"/>
          <cell r="AC145"/>
          <cell r="AD145"/>
          <cell r="AE145"/>
          <cell r="AF145"/>
          <cell r="AG145"/>
          <cell r="AH145"/>
          <cell r="AI145">
            <v>1</v>
          </cell>
          <cell r="AJ145">
            <v>0.90096824159147704</v>
          </cell>
          <cell r="AK145">
            <v>0.86592768139348408</v>
          </cell>
          <cell r="AL145"/>
          <cell r="AM145">
            <v>25583372688</v>
          </cell>
          <cell r="AN145">
            <v>23400255039</v>
          </cell>
          <cell r="AO145">
            <v>0.91466654238188061</v>
          </cell>
          <cell r="AP145">
            <v>22471107844</v>
          </cell>
          <cell r="AQ145">
            <v>0.9602932876820599</v>
          </cell>
          <cell r="AR145">
            <v>930796194.99000001</v>
          </cell>
          <cell r="AS145">
            <v>861408282.99000001</v>
          </cell>
          <cell r="AT145">
            <v>646546347.43000007</v>
          </cell>
          <cell r="AU145">
            <v>0.75056899288894552</v>
          </cell>
          <cell r="AV145">
            <v>24525625480</v>
          </cell>
          <cell r="AW145">
            <v>22570696969</v>
          </cell>
          <cell r="AX145">
            <v>0.92029037087783172</v>
          </cell>
          <cell r="AY145">
            <v>21617258118</v>
          </cell>
          <cell r="AZ145">
            <v>0.95775766905605475</v>
          </cell>
          <cell r="BA145">
            <v>953438851</v>
          </cell>
          <cell r="BB145">
            <v>953438851</v>
          </cell>
          <cell r="BC145">
            <v>847438153</v>
          </cell>
          <cell r="BD145">
            <v>0.88882276205881183</v>
          </cell>
          <cell r="BE145">
            <v>28142232368</v>
          </cell>
          <cell r="BF145">
            <v>26806758848</v>
          </cell>
          <cell r="BG145">
            <v>0.95254557269882612</v>
          </cell>
          <cell r="BH145">
            <v>24841285765</v>
          </cell>
          <cell r="BI145">
            <v>0.92667994313879387</v>
          </cell>
          <cell r="BJ145">
            <v>1965473083</v>
          </cell>
          <cell r="BK145">
            <v>1965473083</v>
          </cell>
          <cell r="BL145"/>
          <cell r="BM145"/>
          <cell r="BN145">
            <v>31015278158</v>
          </cell>
          <cell r="BO145">
            <v>24533738800</v>
          </cell>
          <cell r="BP145">
            <v>0.79102107919260534</v>
          </cell>
          <cell r="BQ145">
            <v>19698609141</v>
          </cell>
          <cell r="BR145">
            <v>0.80291916782777517</v>
          </cell>
          <cell r="BS145">
            <v>2390345904</v>
          </cell>
          <cell r="BT145">
            <v>109266508694</v>
          </cell>
          <cell r="BU145">
            <v>97311449656</v>
          </cell>
          <cell r="BV145">
            <v>0.89058807514862537</v>
          </cell>
          <cell r="BW145"/>
          <cell r="BX145"/>
          <cell r="BY145"/>
          <cell r="BZ145" t="str">
            <v/>
          </cell>
          <cell r="CA145"/>
        </row>
        <row r="146">
          <cell r="B146" t="str">
            <v>SACT 9.2.1</v>
          </cell>
          <cell r="C146" t="str">
            <v>9.2.1</v>
          </cell>
          <cell r="D146" t="str">
            <v>Coordinación y articulación con las autoridades ambientales de la jurisdicción de mecanismos y respuesta en la administración de los recursos naturales</v>
          </cell>
          <cell r="E146" t="str">
            <v>Número de mecanismos y respuesta de administración de recursos naturales por parte de las autoridades ambientales en la jurisdicción bajo principios de coordinación y articulación</v>
          </cell>
          <cell r="F146" t="str">
            <v>Número</v>
          </cell>
          <cell r="G146">
            <v>0.5</v>
          </cell>
          <cell r="H146">
            <v>0.7</v>
          </cell>
          <cell r="I146">
            <v>0.9</v>
          </cell>
          <cell r="J146">
            <v>1</v>
          </cell>
          <cell r="K146">
            <v>0.5</v>
          </cell>
          <cell r="L146">
            <v>2.3333333333333335</v>
          </cell>
          <cell r="M146">
            <v>2.5</v>
          </cell>
          <cell r="N146">
            <v>1</v>
          </cell>
          <cell r="O146">
            <v>0</v>
          </cell>
          <cell r="P146">
            <v>0</v>
          </cell>
          <cell r="Q146">
            <v>0</v>
          </cell>
          <cell r="R146">
            <v>1</v>
          </cell>
          <cell r="S146">
            <v>1</v>
          </cell>
          <cell r="T146">
            <v>1</v>
          </cell>
          <cell r="U146">
            <v>1</v>
          </cell>
          <cell r="V146" t="str">
            <v xml:space="preserve">Construida la estrategia de articulación con las diferentes Autoridades Ambientales que tienen injerencia en la jurisdicción de Corantioquia, se logra la firma de dos memorandos de entendimiento con las siguientes autoridades:  Área Metropolita del Valle de Aburrá - AMVA, Corporación para el Desarrollo Sostenible del Urabá-Corpouraba, Corporación Autónoma Regional de las Cuencas de los ríos Negro y Nare-Cornare, Corporación Autónoma Regional de Santander- CAS, Corporación Autónoma Regional de Risaralda, Corporación Autónoma Regional del Quindío CRQ, Corporación Autónoma Regional para el Desarrollo de Caldas, Corpocaldas, Corporación Autónoma Regional de los Valles del Sinú y del San Jorge CVS, Corporación Autónoma Regional para el Desarrollo Sostenible del Chocó, Área Metropolitana el Valle De Aburrá, Departamento de Antioquia y Terminales de Transporte de Medellín S.A.  
En el marco de estos acuerdos se ha trabajado el tema de Puestos de Control Ambiental para el control del tráfico ilegal de flora y fauna.  
Con el ANLA se han ajustados las siguientes líneas de acción:Licencias Ambientales, quejas y reclamos relacionados con licencias ambientales, transferencia de conocimiento, 
 </v>
          </cell>
          <cell r="W146" t="str">
            <v xml:space="preserve">Se continúa realizando la planeación, ejecución y seguimiento de acciones estratégicas, como parte de los mecanismos de articulación entre las diferentes autoridades ambientales. Con la ANLA, se impulsan tres líneas de acción encaminadas a los procesos de licenciamiento ambiental, desarrollo de jornadas de transferencia de conocimiento en aplicaciones para el manejo de información geográfica, procesos de evaluación y seguimiento a licencias ambientales, procesos de participación ciudadana, socialización de competencias ambientales con ente territorial y presencia en el territorio articulada a través de la unidad móvil. Con las Autoridades Ambientales del Departamento de Antioquia, se suscribe el memorando de entendimiento 040-ACU2011-594, con el fin de continuar articulando y coordinando acciones de protección ambiental en temas estratégicos para el territorio como control y seguimiento al territorio, en especial al tráfico ilegal de fauna y flora, educación ambiental, difusión de conocimiento en trámites ambientales y análisis de situaciones ambientales comunes. Con el AMVA y Terminales de Transporte de Medellín, se suscribe memorando de entendimiento 040-ACU2011-595, en el cual se viene promoviendo procesos de educación ambiental a través de la estrategia de dinamizadores ambientales, así como la gestión para promoción del sello de sostenibilidad de empresas transportadoras de pasajeros. Adicionalmente, con el AMVA, se vienen articulando acciones en la implementación de instrumentos de planificación hidrológica, a través del convenio 040-COV2012-226, asociado a proceso de reglamentación de los cuerpos de agua de La Valeria y El Salado, así mismo acciones de atención a contingencias ambientales ocasionadas por contaminación atmosférica, asociadas a PIGECA Y POECA. Se establece la alianza con el Nodo Occidental de Corporaciones Ambientales y otros actores para unificar los conceptos de Autoridad Ambiental en el territorio y reforzar el control del tráfico de fauna y flora.	</v>
          </cell>
          <cell r="X146" t="str">
            <v>Durante el 2022, se pueden evidenciar diferentes mecanismos de articulación con otras autoridades ambientales. Dichas acciones se encaminan al trabajo articulado en procesos de prevención del uso de palma de cera durante la semana santa, operativos y campañas contra el tráfico de fauna silvestre durante temporadas altas en todo el 2022. Adicionalmente el trabajo con comisiones conjuntas en cuencas como las del río Cauca. Así mismo se mantienen procesos de traslados de información por competencias y procesos legales conjuntos. Además, se evidencia el trabajo conjunto de realización de visitas e informes técnicos en proyectos licenciados en la jurisdicción.</v>
          </cell>
          <cell r="Y146" t="str">
            <v>Durante el periodo entre enero y diciembre de 2023 se han realizado diferentes actividades de articulación con las Autoridades Ambientales del ANLA, AMVA, Cornare, Corpourabá, CVS y otras corporaciones y/o entidades de control.</v>
          </cell>
          <cell r="Z146"/>
          <cell r="AA146" t="str">
            <v>contract</v>
          </cell>
          <cell r="AB146" t="str">
            <v>No aplica</v>
          </cell>
          <cell r="AC146"/>
          <cell r="AD146"/>
          <cell r="AE146"/>
          <cell r="AF146"/>
          <cell r="AG146"/>
          <cell r="AH146"/>
          <cell r="AI146">
            <v>1</v>
          </cell>
          <cell r="AJ146">
            <v>2.5</v>
          </cell>
          <cell r="AK146">
            <v>1</v>
          </cell>
          <cell r="AL146"/>
          <cell r="AM146">
            <v>0</v>
          </cell>
          <cell r="AN146"/>
          <cell r="AO146">
            <v>0</v>
          </cell>
          <cell r="AP146">
            <v>0</v>
          </cell>
          <cell r="AQ146">
            <v>0</v>
          </cell>
          <cell r="AR146">
            <v>0</v>
          </cell>
          <cell r="AS146">
            <v>0</v>
          </cell>
          <cell r="AT146">
            <v>0</v>
          </cell>
          <cell r="AU146" t="str">
            <v>0%</v>
          </cell>
          <cell r="AV146">
            <v>0</v>
          </cell>
          <cell r="AW146">
            <v>0</v>
          </cell>
          <cell r="AX146">
            <v>0</v>
          </cell>
          <cell r="AY146">
            <v>0</v>
          </cell>
          <cell r="AZ146">
            <v>0</v>
          </cell>
          <cell r="BA146">
            <v>0</v>
          </cell>
          <cell r="BB146">
            <v>0</v>
          </cell>
          <cell r="BC146">
            <v>0</v>
          </cell>
          <cell r="BD146" t="str">
            <v>0%</v>
          </cell>
          <cell r="BE146">
            <v>0</v>
          </cell>
          <cell r="BF146">
            <v>0</v>
          </cell>
          <cell r="BG146">
            <v>0</v>
          </cell>
          <cell r="BH146">
            <v>0</v>
          </cell>
          <cell r="BI146">
            <v>0</v>
          </cell>
          <cell r="BJ146">
            <v>0</v>
          </cell>
          <cell r="BK146">
            <v>0</v>
          </cell>
          <cell r="BL146"/>
          <cell r="BM146"/>
          <cell r="BN146">
            <v>0</v>
          </cell>
          <cell r="BO146">
            <v>0</v>
          </cell>
          <cell r="BP146">
            <v>0</v>
          </cell>
          <cell r="BQ146">
            <v>0</v>
          </cell>
          <cell r="BR146">
            <v>0</v>
          </cell>
          <cell r="BS146">
            <v>0</v>
          </cell>
          <cell r="BT146">
            <v>0</v>
          </cell>
          <cell r="BU146">
            <v>0</v>
          </cell>
          <cell r="BV146">
            <v>0</v>
          </cell>
          <cell r="BW146"/>
          <cell r="BX146"/>
          <cell r="BY146"/>
          <cell r="BZ146" t="str">
            <v>RET 38: Mejorar la innovación y capacidad de respuesta para la Administración Integral de los Recursos Naturales Renovables</v>
          </cell>
          <cell r="CA146"/>
        </row>
        <row r="147">
          <cell r="B147" t="str">
            <v>SACT 9.2.2</v>
          </cell>
          <cell r="C147" t="str">
            <v>9.2.2</v>
          </cell>
          <cell r="D147" t="str">
            <v>Coordinación y articulación de mecanismos de gestión territorial ambiental concertados con las autoridades internas de administración de los pueblos étnicos desde su modelo de gestión con enfoque étnico</v>
          </cell>
          <cell r="E147" t="str">
            <v xml:space="preserve">Número de mecanismos de coordinación y articulación de la gestión territorial ambiental concertados entre las autoridades internas de administración de los pueblos étnicos y la autoridad ambiental desde su modelo de gestión con enfoque étnico, en funcionamiento </v>
          </cell>
          <cell r="F147" t="str">
            <v>Número</v>
          </cell>
          <cell r="G147">
            <v>0.5</v>
          </cell>
          <cell r="H147">
            <v>1</v>
          </cell>
          <cell r="I147">
            <v>1.5</v>
          </cell>
          <cell r="J147">
            <v>2</v>
          </cell>
          <cell r="K147">
            <v>1</v>
          </cell>
          <cell r="L147">
            <v>1.48</v>
          </cell>
          <cell r="M147">
            <v>1.74</v>
          </cell>
          <cell r="N147">
            <v>2</v>
          </cell>
          <cell r="O147">
            <v>0</v>
          </cell>
          <cell r="P147">
            <v>0</v>
          </cell>
          <cell r="Q147">
            <v>0</v>
          </cell>
          <cell r="R147">
            <v>1</v>
          </cell>
          <cell r="S147">
            <v>1</v>
          </cell>
          <cell r="T147">
            <v>1</v>
          </cell>
          <cell r="U147">
            <v>1</v>
          </cell>
          <cell r="V147" t="str">
            <v xml:space="preserve">Se realizaron reuniones de articulación y concertación con los Consejeros y Expertos Comunitarios Afro y con la Asociación de Cabildos Indígenas de Antioquia -OIA- en representación de las autoridades de la jurisdicción, con el fin de establecer dos mecanismos de coordinación y articulación de gestión territorial con cada uno de los pueblos étnicos (afrodescendientes e indígenas), que resaltara la identidad cultural y diversidad étnica presente en el territorio, contribuya al fortalecimiento mutuo y se coordinen acciones para la gestión ambiental territorial.   
Se realizó la construcción del Esquema de Coordinación y Articulación con las comunidades indígenas, adoptado mediante resolución N°040-RES2012-7335. 
A través del convenio N°040-COV2010-214 con la Unión Temporal Afroambiental se deberá diseñar el esquema de coordinación entre las comunidades afrocolombianas y la corporación, y avanzar en el año 2021 con su validación, adopción y operación. </v>
          </cell>
          <cell r="W147" t="str">
            <v xml:space="preserve">En la vigencia 2021 se realizó un proceso participativo para la validación y reglamentación del Esquema de Coordinación  esquema de coordinación entre la Corporación Autónoma Regional Del Centro De Antioquia - CORANTIOQUIA y, las autoridades de los pueblos indígenas que habitan en la jurisdicción, para el desarrollo del capítulo étnico contenido en el Plan De Gestión Ambiental Regional -PGAR 2020-2031, el cual fue adoptado mediante resolución N°040-RES2012-7335.  Con las comunidades afrocolombianas se avanzó durante esta vigencia en la construcción y validación del Modelo de Coordinación con las autoridades afrocolombianas, expertos comunitarios y Corantioquia en espacios a escala jurisdiccional, territorial y local propiciados por el convenio 040-COV2010-214, con el propósito de reconocer y salvaguardar la identidad cultural y diversidad étnica presente en el territorio, contribuir al fortalecimiento mutuo y se coordinen acciones para la gestión ambiental territorial.   </v>
          </cell>
          <cell r="X147" t="str">
            <v xml:space="preserve">En la vigencia 2022 se desarrollaron espacios de concertación con los pueblos indígenas Senú y Embera Chamí para elegir los representantes que integraran el Espacio Directivo del Esquema de Coordinación entre CORANTIOQUIA y las autoridades de los pueblos indígenas que habitan en la jurisdicción, el cual fue adoptado mediante resolución N°040-RES2012-7335; y diseñar la estrategia para su operación la cual se desarrollará mediante los convenios N°040-COV2212-139 y 040-COV2212-146, de conformidad con el proceso de revisión y validación realizado con las autoridades indígenas en los años 2020 y 2021 y documentado en el convenio N°040-COV2010-182.
Con las comunidades afrocolombianas se avanzó durante esta vigencia en la construcción y validación del Modelo de Coordinación con las autoridades afrocolombianas, expertos comunitarios y Corantioquia en espacios a escala jurisdiccional, territorial y local propiciados por el convenio 040-COV2010-214, con el propósito de reconocer y salvaguardar la identidad cultural y diversidad étnica presente en el territorio, contribuir al fortalecimiento mutuo y se coordinen acciones para la gestión ambiental territorial.  
</v>
          </cell>
          <cell r="Y147" t="str">
            <v>El indicador ya se dió por cumplido con la adopción del esquema de coordinación con autoridades de las comunidades indígenas 040-RES2012-7335 y el modelo de coordinacion con las autoridades afro 040-RES2302-398.</v>
          </cell>
          <cell r="Z147"/>
          <cell r="AA147" t="str">
            <v>contract</v>
          </cell>
          <cell r="AB147" t="str">
            <v>No aplica</v>
          </cell>
          <cell r="AC147"/>
          <cell r="AD147"/>
          <cell r="AE147"/>
          <cell r="AF147"/>
          <cell r="AG147"/>
          <cell r="AH147"/>
          <cell r="AI147">
            <v>2</v>
          </cell>
          <cell r="AJ147">
            <v>2</v>
          </cell>
          <cell r="AK147">
            <v>1</v>
          </cell>
          <cell r="AL147"/>
          <cell r="AM147">
            <v>0</v>
          </cell>
          <cell r="AN147"/>
          <cell r="AO147">
            <v>0</v>
          </cell>
          <cell r="AP147">
            <v>0</v>
          </cell>
          <cell r="AQ147">
            <v>0</v>
          </cell>
          <cell r="AR147">
            <v>0</v>
          </cell>
          <cell r="AS147">
            <v>0</v>
          </cell>
          <cell r="AT147">
            <v>0</v>
          </cell>
          <cell r="AU147" t="str">
            <v>0%</v>
          </cell>
          <cell r="AV147">
            <v>0</v>
          </cell>
          <cell r="AW147">
            <v>0</v>
          </cell>
          <cell r="AX147">
            <v>0</v>
          </cell>
          <cell r="AY147">
            <v>0</v>
          </cell>
          <cell r="AZ147">
            <v>0</v>
          </cell>
          <cell r="BA147">
            <v>0</v>
          </cell>
          <cell r="BB147">
            <v>0</v>
          </cell>
          <cell r="BC147">
            <v>0</v>
          </cell>
          <cell r="BD147" t="str">
            <v>0%</v>
          </cell>
          <cell r="BE147">
            <v>0</v>
          </cell>
          <cell r="BF147">
            <v>0</v>
          </cell>
          <cell r="BG147">
            <v>0</v>
          </cell>
          <cell r="BH147">
            <v>0</v>
          </cell>
          <cell r="BI147">
            <v>0</v>
          </cell>
          <cell r="BJ147">
            <v>0</v>
          </cell>
          <cell r="BK147">
            <v>0</v>
          </cell>
          <cell r="BL147"/>
          <cell r="BM147"/>
          <cell r="BN147">
            <v>100000000</v>
          </cell>
          <cell r="BO147">
            <v>99600000</v>
          </cell>
          <cell r="BP147">
            <v>0.996</v>
          </cell>
          <cell r="BQ147">
            <v>74700000</v>
          </cell>
          <cell r="BR147">
            <v>0.75</v>
          </cell>
          <cell r="BS147">
            <v>0</v>
          </cell>
          <cell r="BT147">
            <v>100000000</v>
          </cell>
          <cell r="BU147">
            <v>99600000</v>
          </cell>
          <cell r="BV147">
            <v>0.996</v>
          </cell>
          <cell r="BW147"/>
          <cell r="BX147"/>
          <cell r="BY147"/>
          <cell r="BZ147" t="str">
            <v>RET 45: Capacidad en las autoridades étnicas para la promoción y ejercicio efectivo de derechos territoriales</v>
          </cell>
          <cell r="CA147"/>
        </row>
        <row r="148">
          <cell r="B148" t="str">
            <v>SACT 9.2.3</v>
          </cell>
          <cell r="C148" t="str">
            <v>9.2.3</v>
          </cell>
          <cell r="D148" t="str">
            <v>Definición de rutas de gestión de conflictos ambientales</v>
          </cell>
          <cell r="E148" t="str">
            <v>% de conflictos ambientales con rutas de gestión</v>
          </cell>
          <cell r="F148" t="str">
            <v>Porcentaje</v>
          </cell>
          <cell r="G148">
            <v>0.05</v>
          </cell>
          <cell r="H148">
            <v>0.1</v>
          </cell>
          <cell r="I148">
            <v>0.15</v>
          </cell>
          <cell r="J148">
            <v>0.25</v>
          </cell>
          <cell r="K148">
            <v>0.05</v>
          </cell>
          <cell r="L148">
            <v>7.5000000000000011E-2</v>
          </cell>
          <cell r="M148">
            <v>0.15</v>
          </cell>
          <cell r="N148">
            <v>0.25</v>
          </cell>
          <cell r="O148">
            <v>0</v>
          </cell>
          <cell r="P148">
            <v>0</v>
          </cell>
          <cell r="Q148">
            <v>0</v>
          </cell>
          <cell r="R148">
            <v>1</v>
          </cell>
          <cell r="S148">
            <v>0.75000000000000011</v>
          </cell>
          <cell r="T148">
            <v>1</v>
          </cell>
          <cell r="U148">
            <v>1</v>
          </cell>
          <cell r="V148" t="str">
            <v xml:space="preserve">Durante este año se trabajó en la definición de gestión de dos conflictos ambientales que significa el 100% de cumplimiento a esta subactividad. Uno, relacionado con el tema de Calidad del Aire en el municipio de Itagüí. El otro, relacionado con el tema de megaproyectos en el municipio de Jericó. Ambos conflictos, llevaron la siguiente ruta: 
Identificación, Sistematización y análisis de la información primaria y Generación de rutas de conflicto. Esta última, una vez se comprendieron a fondo los conflictos y se identificaron los actores y los motivos de la tensión en el territorios, se pasó a describir una serie de acciones que constituyen las rutas que debe asumir la corporación y otras entidades para promover la transformación del conflicto. </v>
          </cell>
          <cell r="W148" t="str">
            <v xml:space="preserve">Durante la vigencia 2021, se logró la definición de una ruta de gestión de un conflicto ambiental al uso del bosque, lo cual representa un avance físico del 75% de cumplimiento de esta subactividad.  El conflicto analizado realizado en los Municipios de Puerto Berrío, Puerto Nare y Caracolí, conllevó a una ruta para efectuar el cumplimiento del indicador y se incorporó al Observatorio de Conflictos Socioambientales, desde donde se diseñará un plan de seguimiento permanente y atención oportuna.  </v>
          </cell>
          <cell r="X148" t="str">
            <v>En el año 2022, se llegó a un acumulado de 5 rutas de gestión a los conflictos socioambientales: 
•	Proyecto Minero Quebradona en el municipio de Jericó
•	Calidad del aire: Empresas Ladrilleras y pequeños tejares en el municipio de Itagüí.
•	Problema ambiental asociado a la interacción negativa entre humanos y felinos, en los municipios de Puerto Nare, Puerto Berrio y Caracolí.
•	Deforestación en la jurisdicción de Corantioquia, en los municipios de Remedios y Segovia.
•	Olores Ofensivos en Amagá.</v>
          </cell>
          <cell r="Y148" t="str">
            <v xml:space="preserve">Durante el cuarto trimestre de 2023 se continúan las reuniones periódicas con el equipo base del observatorio, con el fin de dar seguimiento a las rutas de gestión de los conflictos socio ambientales y revisar temas técnicos y metodológicos del mismo. Reuniones establecidas durante el año de manera mensual, actas bajo radicados 140-ACT2301-410, 140-ACT2301-419, 140-ACT2303-1044; 140-ACT2303-1103; 140-ACT2304-1651; 140-2304-1807, 140-ACT2310-5495, 140-ACT2308-4519, 140-ACT2308-3940, 140-ACT2310-5871. A continuación, se señalan las cinco rutas de gestión actuales que están en proceso de construcción.
Caso 6: Problema ambiental asociado al hipopótamo como especie invasora en el municipio de Puerto Nare, Puerto Berrio y Yondó. Desde los convenios 040-COV-1022-90 y 040COV2306-82 entre el INER de la Universidad de Antioquia y Corantioquia, se realizaron los respectivos encuentros con equipo el equipo técnico y social, conformado para analizar el caso, y en el cual participan delegados de las subdirecciones de Ecosistemas, Sostenibilidad y Gestión Territorial, Participación y Cultura Ambiental, actas bajo radicados 140-ACT2304-1826, 140-ACT2305-2268, 140-ACT2305-2269, 140-ACT2306-3006, 140-ACT2308-4630, 140-ACT2310-5884, 140-ACT2310-5957. Se encuentra finalizada la ruta de gestión de conflicto, para el caso sobre hipopótamo como especie invasora. Está pendiente la formalización de esta ruta de gestión, mediante la elaboración del informe técnico y social, y la radicación de ambos documentos (informe y ruta de gestión de conflictos). 
Caso 7. Conflicto ambiental en ecosistema cenagoso ubicado en el corregimiento El Palomar del municipio de Caucasia. Se realizaron seis (6) encuentros con equipo el equipo técnico y social, conformado para analizar el caso, y en el cual participan delegados de las subdirecciones de Ecosistemas, Sostenibilidad y Gestión Territorial, Participación y Cultura Ambiental, y Oficina Territorial Panzenú. Actas bajo radicados 140-ACT2304-1825, 140-ACT2307-3528, 140-ACT2308-4411, 140-ACT2309-5075, 160PZ-ACT2310-5993. Se realizó dos (2) encuentros territoriales para aplicación de entrevistas a actores del conflicto, con el objetivo de comprender el caso, y proponer alternativas de solución al conflicto.  Se encuentra en desarrollo la aplicación del marco lógico (árbol de problemas y árbol de objetivos), lo que permitirá obtener una propuesta de ruta de gestión de conflicto para el mes de diciembre. 
Caso 8. Afectación a recurso hídrico y flora por asentamiento humano en la cuenca La Culebra del municipio de Remedios. En el marco del proceso de reglamentación de la microcuenca La Culebra en el municipio de Remedios, se realizaron seis (6) encuentros con equipo el equipo técnico y social, conformado para analizar el caso, y en el cual participan delegados de las subdirecciones de Ecosistemas, Sostenibilidad y Gestión Territorial, Participación y Cultura Ambiental, y Oficina Territorial Zenufaná. Actas bajo radicados 140-ACT2306-2931, 140-ACT2306-3210, 140-ACT2307-3615; 140-ACT2309-5311; 140-ACT2309-4916; 140-ACT2309-5312; 140-ACT2310-5870, 140-ACT2311-6196. Se realizó trabajo en campo, en el marco del proceso de reglamentación de la microcuenca La Culebra en el municipio de Remedios, con actores del sector público, y comunidades cercanas a la cueca la Culebra. Se encuentra en desarrollo la aplicación del marco lógico (árbol de problemas y árbol de objetivos), lo que permitirá obtener una propuesta de ruta de gestión de conflicto para el mes de diciembre. 
Caso 9. Prácticas insostenibles y degradación ambiental de los territorios, definidas en la gestión de riesgos, estudio de caso en el municipio de Buriticá. Proceso de investigación en el marco del convenio No 040-COV2210-90, alcance 5: “Promoción de procesos de investigación e innovación ejecutados en las temáticas priorizadas”, el cual busca identificar y profundizar el análisis en prácticas insostenibles y degradación ambiental, definidas desde la gestión del riesgo en el municipio de Buriticá. Hasta el momento, estas son las prácticas insostenibles identificadas: contaminación de aguas subterráneas y fuentes superficiales, ganadería compacta el suelo – infértil – cobertura vegetal, disminución del recurso hídrico para el consumo humano, afectación de vertimientos, remoción de cobertura vegetal, desbordamiento de fuentes hídricas por tala de árboles, deforestación, quema, manejo de residuos sólidos, manejo de residuos mineros y emisiones atmosféricas, especialmente por el uso del mercurio.
Se vanzó en un recorrido territorial y rutas de gestión donde se identificaron 16 Prácticas locales de degradación ambiental identificadas en el municipio de Buriticá, y se aplicó el instrumento de Abaco de Regnier, con el objetivo de realizar una consulta a los actores que hicieron parte de la investigación aplicada. Se estima tener la ruta de gestión de conflicto para el mes de diciembre. Se encuentra en proceso de elaboración de la ruta de gestión de conflictos, mediante un análisis de los resultados de investigación; esta ruta de gestión de conflicto estará disponible en el mes de diciembre de 2023. 
Caso 10. Conflictos socioambientales e impactos ecosistémicos en el municipio de Nechí asociados a la tierra y minería. Mediante el convenio del Modelo GOTA 040-COV2210-90, se realizó un (1) encuentro en el Municipio con la participación de diferentes actores a los cuales se les aplicó una encuesta para conocer la percepción de la minería en el Municipio y se tiene un informe del investigador de la Universidad de Antioquia respecto al Distrito Ambiental Minero del Bajo Cauca con una identificación de la situación actual en relación con los actores que desarrollan la actividad y una prospectiva del impacto ambiental minero. Acta bajo radicado 140-ACT2308-4544. 
Con los informes producto de las investigaciones aplicadas en los municipios de Buriticá y Nechí, consolidó los dos equipos con personal de ambas territoriales (Hevéxicos y Panzenu), para la construcción de manera participativa la matriz de marco lógico que oriente el diseño de la ruta de gestión y finalizarlas en el mes de diciembre. De esta manera, se estima culminar las 4 rutas de gestión de los conflictos priorizados en esta vigencia para el mes de diciembre, dando cumplimiento al 100% de las 10 rutas planeadas en el plan de acción.
</v>
          </cell>
          <cell r="Z148"/>
          <cell r="AA148" t="str">
            <v>contract</v>
          </cell>
          <cell r="AB148" t="str">
            <v>No aplica</v>
          </cell>
          <cell r="AC148"/>
          <cell r="AD148"/>
          <cell r="AE148"/>
          <cell r="AF148"/>
          <cell r="AG148"/>
          <cell r="AH148"/>
          <cell r="AI148">
            <v>0.25</v>
          </cell>
          <cell r="AJ148">
            <v>0.25</v>
          </cell>
          <cell r="AK148">
            <v>1</v>
          </cell>
          <cell r="AL148"/>
          <cell r="AM148">
            <v>0</v>
          </cell>
          <cell r="AN148"/>
          <cell r="AO148">
            <v>0</v>
          </cell>
          <cell r="AP148">
            <v>0</v>
          </cell>
          <cell r="AQ148">
            <v>0</v>
          </cell>
          <cell r="AR148">
            <v>0</v>
          </cell>
          <cell r="AS148">
            <v>0</v>
          </cell>
          <cell r="AT148">
            <v>0</v>
          </cell>
          <cell r="AU148" t="str">
            <v>0%</v>
          </cell>
          <cell r="AV148">
            <v>0</v>
          </cell>
          <cell r="AW148">
            <v>0</v>
          </cell>
          <cell r="AX148">
            <v>0</v>
          </cell>
          <cell r="AY148">
            <v>0</v>
          </cell>
          <cell r="AZ148">
            <v>0</v>
          </cell>
          <cell r="BA148">
            <v>0</v>
          </cell>
          <cell r="BB148">
            <v>0</v>
          </cell>
          <cell r="BC148">
            <v>0</v>
          </cell>
          <cell r="BD148" t="str">
            <v>0%</v>
          </cell>
          <cell r="BE148">
            <v>200000000</v>
          </cell>
          <cell r="BF148">
            <v>44705882</v>
          </cell>
          <cell r="BG148">
            <v>0.22352941000000001</v>
          </cell>
          <cell r="BH148">
            <v>44705882</v>
          </cell>
          <cell r="BI148">
            <v>1</v>
          </cell>
          <cell r="BJ148">
            <v>0</v>
          </cell>
          <cell r="BK148">
            <v>0</v>
          </cell>
          <cell r="BL148"/>
          <cell r="BM148"/>
          <cell r="BN148">
            <v>566476794</v>
          </cell>
          <cell r="BO148">
            <v>482797590</v>
          </cell>
          <cell r="BP148">
            <v>0.85228132045952798</v>
          </cell>
          <cell r="BQ148">
            <v>201180420</v>
          </cell>
          <cell r="BR148">
            <v>0.41669723330640485</v>
          </cell>
          <cell r="BS148">
            <v>0</v>
          </cell>
          <cell r="BT148">
            <v>766476794</v>
          </cell>
          <cell r="BU148">
            <v>527503472</v>
          </cell>
          <cell r="BV148">
            <v>0.68821845113813063</v>
          </cell>
          <cell r="BW148"/>
          <cell r="BX148"/>
          <cell r="BY148"/>
          <cell r="BZ148" t="str">
            <v>RET 39: Prevenir y atender el conflicto en el uso y aprovechamiento de los recursos naturales</v>
          </cell>
          <cell r="CA148"/>
        </row>
        <row r="149">
          <cell r="B149" t="str">
            <v>SACT 9.2.4</v>
          </cell>
          <cell r="C149" t="str">
            <v>9.2.4</v>
          </cell>
          <cell r="D149" t="str">
            <v>Coordinación de acciones con autoridades étnicas</v>
          </cell>
          <cell r="E149" t="str">
            <v>% de acciones coordinadas efectivamente con autoridades étnicas.
Nota: Indicador PGAR con fórmula "Acciones coordinadas efectivamente con autoridades étnicas/acciones identificadas para la coordinación".</v>
          </cell>
          <cell r="F149" t="str">
            <v>Porcentaje</v>
          </cell>
          <cell r="G149">
            <v>0.2</v>
          </cell>
          <cell r="H149">
            <v>0.3</v>
          </cell>
          <cell r="I149">
            <v>0.4</v>
          </cell>
          <cell r="J149">
            <v>0.5</v>
          </cell>
          <cell r="K149">
            <v>0.16300000000000001</v>
          </cell>
          <cell r="L149">
            <v>1</v>
          </cell>
          <cell r="M149">
            <v>0.79245283018867929</v>
          </cell>
          <cell r="N149">
            <v>0.97014925373134331</v>
          </cell>
          <cell r="O149">
            <v>0</v>
          </cell>
          <cell r="P149">
            <v>0</v>
          </cell>
          <cell r="Q149">
            <v>0</v>
          </cell>
          <cell r="R149">
            <v>0.81499999999999995</v>
          </cell>
          <cell r="S149">
            <v>1</v>
          </cell>
          <cell r="T149">
            <v>1</v>
          </cell>
          <cell r="U149">
            <v>1</v>
          </cell>
          <cell r="V149" t="str">
            <v xml:space="preserve">se realizó la formulación de estudios previos y la firma del convenio N°040-COV2010-182 entre la Asociación de Cabildos Indígenas de Antioquia -OIA y la Gerencia Indígena del Departamento de Antioquia  para el desarrollo de acciones encaminadas al fortalecimiento de capacidades y una eficiente coordinación y cooperación con las autoridades indígenas presentes en la jurisdicción de Corantioquia en el ejercicio de la gestión ambiental que incluye el saneamiento hídrico, la educación, la participación y la gestión integral y sostenible de la biodiversidad.   
De igual manera, se realizó la formulación de estudios previos y la firma del convenio N°040-COV2010-214 con la Unión Temporal Afroambiental para promocionar y fortalecer la diversidad étnica ambiental, cultural, organizacional y territorial de los consejos comunitarios de las comunidades afrocolombianas de la jurisdicción de Corantioquia, mediante el desarrollo de las acciones concertadas y establecidas en el PGAR 2020- 2031 y la ejecución de los programas y proyectos del Plan de Acción Institucional 2020 -2023. </v>
          </cell>
          <cell r="W149" t="str">
            <v xml:space="preserve">En la vigencia 2021 se realizaron reuniones de articulación y concertación con los Consejeros Étnicos, autoridades de los Consejos Comunitarios, Resguardos indígenas, y la Asociación de Cabildos Indígenas de Antioquia -OIA- en representación de las autoridades de la jurisdicción, con el fin de garantizar que la coordinación de estas acciones se establecieran con idoneidad e inclusión de las comunidades étnicas, tanto desde su definición, como desde la ejecución de las mismas, a través de la incidencia en estudios previos y en los criterios técnicos para definir la forma de contratación. 
Producto de este ejercicio de concertación y coordinación de acciones, se realizó la formulación de estudios previos y la firma de los convenios 040-COV2109-92, 040-COV2109-100, 040-COV2110-94, 040-COV2110-123, 040-COV2110-117. De igual forma,  se continuó con el proceso desarrollado a través del convenio N°040-COV2010-214 suscrito con la Unión Temporal Afroambiental para promocionar y fortalecer la diversidad étnica ambiental, cultural, alimentaria, organizacional y territorial de los consejos comunitarios de las comunidades afrocolombianas de la jurisdicción de Corantioquia, mediante el desarrollo de las acciones concertadas y establecidas en el PGAR 2020- 2031 y la ejecución de los programas y proyectos del Plan de Acción Institucional 2020 -2023. 
 </v>
          </cell>
          <cell r="X149" t="str">
            <v xml:space="preserve">Durante la vigencia 2022, se pudo avanzar en el prototipo del sistema de información para las comunidades étnicas que corresponde a las acciones A.I.39 y A.A.21 concertadas con comunidades indígenas y afrocolombianas.  
Con lo anterior, se logra un avance en 42 acciones de las concertadas con las comunidades afro e indígenas para el PA 2020-2023. 
Adicionalmente, se hicieron distintos encuentros con las comunidades étnicas para la coordinación de distintas actividades. Lo anterior, asociado principalmente a procesos de consulta previa y a los convenios o contratos en los cuales se esperan desarrollar las distintas acciones para el pueblo afro y el pueblo indígena. </v>
          </cell>
          <cell r="Y149" t="str">
            <v>Al cierre de la vigencia 2023 se presenta un total de 65 acciones coordinadas con las autoridades étnicas de la jurisdicción mediante la implementación de contratos y convenios suscritos con resguardos indígenas, consejos comunitarios, asociaciones y organizaciones étnicas, lo cual representa un cumplimiento del 97% de la meta establecida para el cuatrienio.</v>
          </cell>
          <cell r="Z149"/>
          <cell r="AA149" t="str">
            <v>contract</v>
          </cell>
          <cell r="AB149" t="str">
            <v>No aplica</v>
          </cell>
          <cell r="AC149"/>
          <cell r="AD149"/>
          <cell r="AE149"/>
          <cell r="AF149"/>
          <cell r="AG149"/>
          <cell r="AH149"/>
          <cell r="AI149">
            <v>0.5</v>
          </cell>
          <cell r="AJ149">
            <v>0.97014925373134331</v>
          </cell>
          <cell r="AK149">
            <v>1</v>
          </cell>
          <cell r="AL149"/>
          <cell r="AM149">
            <v>0</v>
          </cell>
          <cell r="AN149"/>
          <cell r="AO149">
            <v>0</v>
          </cell>
          <cell r="AP149">
            <v>0</v>
          </cell>
          <cell r="AQ149">
            <v>0</v>
          </cell>
          <cell r="AR149">
            <v>0</v>
          </cell>
          <cell r="AS149">
            <v>0</v>
          </cell>
          <cell r="AT149">
            <v>0</v>
          </cell>
          <cell r="AU149" t="str">
            <v>0%</v>
          </cell>
          <cell r="AV149">
            <v>0</v>
          </cell>
          <cell r="AW149">
            <v>0</v>
          </cell>
          <cell r="AX149">
            <v>0</v>
          </cell>
          <cell r="AY149">
            <v>0</v>
          </cell>
          <cell r="AZ149">
            <v>0</v>
          </cell>
          <cell r="BA149">
            <v>0</v>
          </cell>
          <cell r="BB149">
            <v>0</v>
          </cell>
          <cell r="BC149">
            <v>0</v>
          </cell>
          <cell r="BD149" t="str">
            <v>0%</v>
          </cell>
          <cell r="BE149">
            <v>0</v>
          </cell>
          <cell r="BF149">
            <v>0</v>
          </cell>
          <cell r="BG149">
            <v>0</v>
          </cell>
          <cell r="BH149">
            <v>0</v>
          </cell>
          <cell r="BI149">
            <v>0</v>
          </cell>
          <cell r="BJ149">
            <v>0</v>
          </cell>
          <cell r="BK149">
            <v>0</v>
          </cell>
          <cell r="BL149"/>
          <cell r="BM149"/>
          <cell r="BN149">
            <v>100000000</v>
          </cell>
          <cell r="BO149">
            <v>99600000</v>
          </cell>
          <cell r="BP149">
            <v>0.996</v>
          </cell>
          <cell r="BQ149">
            <v>92909550</v>
          </cell>
          <cell r="BR149">
            <v>0.93282680722891564</v>
          </cell>
          <cell r="BS149">
            <v>0</v>
          </cell>
          <cell r="BT149">
            <v>100000000</v>
          </cell>
          <cell r="BU149">
            <v>99600000</v>
          </cell>
          <cell r="BV149">
            <v>0.996</v>
          </cell>
          <cell r="BW149"/>
          <cell r="BX149"/>
          <cell r="BY149"/>
          <cell r="BZ149" t="str">
            <v xml:space="preserve">RET 47: Modelo de coordinación interinstitucional gubernamental para el cumplimiento de las funciones ambientales por parte de las autoridades internas de los pueblos étnicos: Infraestructura, dotación e información (Marcos legales de los pueblos étnicos) </v>
          </cell>
          <cell r="CA149"/>
        </row>
        <row r="150">
          <cell r="B150" t="str">
            <v>SACT 9.2.5</v>
          </cell>
          <cell r="C150" t="str">
            <v>9.2.5</v>
          </cell>
          <cell r="D150" t="str">
            <v>Atención efectiva de situaciones críticas en lo ambiental mediante acciones de control articuladas</v>
          </cell>
          <cell r="E150" t="str">
            <v>% de situaciones críticas en lo ambiental atendidas efectivamente mediante acciones de control articuladas</v>
          </cell>
          <cell r="F150" t="str">
            <v>Porcentaje</v>
          </cell>
          <cell r="G150">
            <v>0.2</v>
          </cell>
          <cell r="H150">
            <v>0.4</v>
          </cell>
          <cell r="I150">
            <v>0.6</v>
          </cell>
          <cell r="J150">
            <v>1</v>
          </cell>
          <cell r="K150">
            <v>0.2</v>
          </cell>
          <cell r="L150">
            <v>0.4</v>
          </cell>
          <cell r="M150">
            <v>0.6</v>
          </cell>
          <cell r="N150">
            <v>0.9</v>
          </cell>
          <cell r="O150">
            <v>0</v>
          </cell>
          <cell r="P150">
            <v>0</v>
          </cell>
          <cell r="Q150">
            <v>0</v>
          </cell>
          <cell r="R150">
            <v>1</v>
          </cell>
          <cell r="S150">
            <v>1</v>
          </cell>
          <cell r="T150">
            <v>1</v>
          </cell>
          <cell r="U150">
            <v>0.9</v>
          </cell>
          <cell r="V150" t="str">
            <v xml:space="preserve">Minería: la Corrporación continúa aunando esfuerzos con la institucionalidad minera, la Agencia Nacional de Minería, la Secretaría de Minas de la Gobernación Antioquia y el Ministerio de Minas y Energía, con el fin de apoyar los procesos de formalización, conscientes que es un mecanismo para atender la ilegalidad del sector. Igualmente, se trabaja con las administraciones municipales, como aliados para el logro de la sostenibilidad y legalidad minera, en temas de competencia y estado de los procesos de formalización minera de su jurisdicción. De otra parte, con los mineros se les capacita en temas de legalización de la actividad. 
Especies Invasoras: Caracol Gigante africano - Acatina fulica. Se han realizado dos reuniones en la Mesa Interinstitucional de tratamiento del caracol gigante africano - MITCA. Sumado a lo anterior, se diseñó material didáctico que permite aprender a identificar la especie de caracol gigante africano y a diferenciarla de las especies nativas de caracoles.  
Episodios Contaminación Atmosférica: Luego de la atención al primer episodio de contaminación atmosférica ocurrido en el Valle de Aburrá entre los meses de marzo y abril, entre los meses mayo y septiembre, se realiza toda la fase de aprestamiento como preparación de lo que fue la atención al segundo episodio de contaminación atmosférica que se presentó en el valle de Aburrá principalmente durante el mes de octubre.  
Deforestación: Como gestión inicial en atención a esta situación crítica, se actualizó base de datos de las industrias forestales con base en las visitas y gestión documental realizada obteniéndose 121 registradas y 257 no registradas, permitiendo tener un panorama claro para la priorización en los controles y seguimientos correspondientes. Por otro lado, se viene construyendo el documento propuesta de directriz para adoptar el libro de operaciones en línea con base en la resolución 1971 de 2019 y la socialización del procedimiento brindada por el MADS y ASOCARS el cual, se encuentra en revisión y aprobación por parte de Corantioquia. De igual manera, en el mes noviembre se realizaron talleres dirigidos a industrias forestales y actores principales en los aprovechamientos forestales, ubicados en los municipios de Segovia, Puerto Berrio, Puerto Nare, Guadalupe, y Carolina del Príncipe; en el mes de diciembre se adelantaron los talleres con la misma temática en los municipios de Ituango y Anorí (13). Así mismo se realizaron visitas de control y seguimiento (15) y Puestos de Control Ambiental-PCA (22). </v>
          </cell>
          <cell r="W150" t="str">
            <v>1. MINERIA ILEGAL: Atención permanente en minería ilegal, Capacitación a pequeños mineros sobre el trámite de licencia ambiental temporal, puesto de mando unificado en bajo cauca, articulación con PONAL, avances en alianza con PNUD para acompañar minería de oro artesanal.
2. CONTINGENCIA ATMOSFÉRICA: Se logran atender las dos contingencias atmosféricas en el valle de aburrá. Se intensificaron los controles y seguimientos a las fuentes fijas y móviles de contaminación.  
3. ESPECIES INVASORAS: Aprestamiento y atenciones a especies de fauna invasora en el magdalena medio (Hipopótamo, Rana Toro y Caracol Africano y garzas). 
4. DEFORESTACIÓN: Avances en estrategia para, implementar libro de operaciones en línea y reconocimiento a empresas forestales.
5. DERRAME HIDROCARBUROS: Se logra realizar entrenamiento de funcionarios para atención de derrames, mediante curso/taller que se realizó entre los meses de noviembre y diciembre.</v>
          </cell>
          <cell r="X150" t="str">
            <v>En conformidad con el plan de acción 2020-2023 y los diferentes instrumentos de planificación ambiental de la jurisdicción de Corantioquia, se han desarrollado diferentes acciones de control articuladas para la atención de situaciones críticas que generan impactos ambientales negativos en la jurisdicción, como lo son las actividades mineras, especies invasoras, contingencias atmosféricas, contingencias por derrames de sustancias peligrosas y focos de deforestación que se presentan en el territorio en el marco de los usos y aprovechamientos de los recursos naturales renovables (RNR).</v>
          </cell>
          <cell r="Y150" t="str">
            <v>Especies Invasoras
Para especies invasoras se describe en el indicador 2.5.3, reportado por la subdirección de Ecosistemas: Se desarrollaron medidas de prevención, control y manejo de dos especies de flora (ojo de poeta y retamo espinoso), estas últimas mediante contrato suscrito con la Corporación Parque ArvÍ con el No 120-CNT1904-60. Con respecto a las especies de Caracol gigante africano, Hipopotamo Rana Toro, abeja africana, se desarrollaron acciones en el marco del Convenio de asociación Universidad CES 040-COV1906-88, Otrosís (5) y Connvenio asociación Coooperativa PRECOODES 040-COV2005-11. Se desarrollaron medidas de prevención, control y manejo  para Ojo de poeta, Retamo espinoso, Caracol gigante africano, Hipopotamo, Rana Toro, Garza bueyera, abeja africana en donde se aplicaron los protocolos de disposición final, pero también se realizaron capacitaciones a la comunidad, reuniones con las mesas municipales  y divulgación en medios sobre manejo, control y disposición final de estas especies invasoras.
Minería informal
Entre las acciones efectuadas durante la vigencia del año 2023 en control a la minería informal, se elaboró un informe de alertas tempranas siguiendo la metodología implementada mediante el radicado corporativo 160-MEM2205-3499 del 06 de mayo de 2022.
El radicado del informe es el siguiente: 160-IT2303-2809
Deforestación
A partir de la metodología integral de control a la deforestación en jurisdicción de CORANTIOQUIA, se continua con la propuesta del equipo técnico forestal de la Subdirección de Sostenibilidad y Gestión Territorial para identificar en tiempo real los focos de deforestación haciendo uso de herramientas satelitales y portales web especializados, además también se han reportado alertas suministradas por el sistema de monitoreo de bosques y carbono SMByC del IDEAM en asocio con WWF. Durante el año 2023 se han elaborado 4 informes mensuales de Alertas Tempranas de Deforestación-ATD a lo largo del año identificando 75 polígonos mayores o similares a 10 hectáreas con un área total reportada de 1115,53 ha.
Contingencias por derrames
En el tercer trimestre de 2023, se avanzó en la elaboración de una cartilla para la atención a las contingencias por derrames de sustancias peligrosas, la cual servirá para capacitar y/o concientizar a los funcionarios, actores y usuarios sobre el rol como autoridad ambiental en la atención de posibles situaciones de emergencia por derrames de sustancias peligrosas que comprometan los recursos naturales en el territorio, velando por el cumplimiento de lo dispuesto en cada uno de los Planes de Contingencia establecidos. Para el cuarto trimestre se espera contar con el documento definitivo para publicar en página web. 
Contingencia atmosférica en el Valle de Aburrá 
Para la atención en el Valle de Aburrá del segundo periodo de gestión de episodios de contaminación atmosférica se realizaron las siguientes actividades:				
• Comunicación plan de acción para la implementación del POECA en la jurisdicción durante 2023: 040-COI2302-3227.				
• Declaratoria del segundo de gestión de episodios de contaminación atmosférica del Valle de Aburrá por parte del AMVA: Resolución Metropolitana N° D 00-002356 emitida por el Área Metropolitana del Valle de Aburrá-AMVA, con fecha del 5 de septiembre de 2023
• Actividades de sensibilización en calidad de aire por parte de la subdirección de Gestión Ambiental.				
• Operativos a fuentes móviles por parte de la Subdirección de Gestión Ambiental.		
• Visitas a empresas generadoras de emisiones atmosféricas: 20 Aburrá Norte y 11 Aburrá Sur.</v>
          </cell>
          <cell r="Z150"/>
          <cell r="AA150" t="str">
            <v>contract</v>
          </cell>
          <cell r="AB150" t="str">
            <v>No aplica</v>
          </cell>
          <cell r="AC150"/>
          <cell r="AD150"/>
          <cell r="AE150"/>
          <cell r="AF150"/>
          <cell r="AG150"/>
          <cell r="AH150"/>
          <cell r="AI150">
            <v>1</v>
          </cell>
          <cell r="AJ150">
            <v>0.9</v>
          </cell>
          <cell r="AK150">
            <v>0.9</v>
          </cell>
          <cell r="AL150"/>
          <cell r="AM150"/>
          <cell r="AN150"/>
          <cell r="AO150">
            <v>0</v>
          </cell>
          <cell r="AP150">
            <v>0</v>
          </cell>
          <cell r="AQ150">
            <v>0</v>
          </cell>
          <cell r="AR150">
            <v>0</v>
          </cell>
          <cell r="AS150">
            <v>0</v>
          </cell>
          <cell r="AT150">
            <v>0</v>
          </cell>
          <cell r="AU150" t="str">
            <v>0%</v>
          </cell>
          <cell r="AV150">
            <v>0</v>
          </cell>
          <cell r="AW150">
            <v>0</v>
          </cell>
          <cell r="AX150">
            <v>0</v>
          </cell>
          <cell r="AY150">
            <v>0</v>
          </cell>
          <cell r="AZ150">
            <v>0</v>
          </cell>
          <cell r="BA150">
            <v>0</v>
          </cell>
          <cell r="BB150">
            <v>0</v>
          </cell>
          <cell r="BC150">
            <v>0</v>
          </cell>
          <cell r="BD150" t="str">
            <v>0%</v>
          </cell>
          <cell r="BE150">
            <v>0</v>
          </cell>
          <cell r="BF150">
            <v>0</v>
          </cell>
          <cell r="BG150">
            <v>0</v>
          </cell>
          <cell r="BH150">
            <v>0</v>
          </cell>
          <cell r="BI150">
            <v>0</v>
          </cell>
          <cell r="BJ150">
            <v>0</v>
          </cell>
          <cell r="BK150">
            <v>0</v>
          </cell>
          <cell r="BL150"/>
          <cell r="BM150"/>
          <cell r="BN150">
            <v>0</v>
          </cell>
          <cell r="BO150">
            <v>0</v>
          </cell>
          <cell r="BP150">
            <v>0</v>
          </cell>
          <cell r="BQ150">
            <v>0</v>
          </cell>
          <cell r="BR150">
            <v>0</v>
          </cell>
          <cell r="BS150">
            <v>0</v>
          </cell>
          <cell r="BT150">
            <v>0</v>
          </cell>
          <cell r="BU150">
            <v>0</v>
          </cell>
          <cell r="BV150">
            <v>0</v>
          </cell>
          <cell r="BW150"/>
          <cell r="BX150"/>
          <cell r="BY150"/>
          <cell r="BZ150" t="str">
            <v>RET 40: Fortalecer la capacidad de control articulado en situaciones críticas ambientales territoriales</v>
          </cell>
          <cell r="CA150"/>
        </row>
        <row r="151">
          <cell r="B151" t="str">
            <v>SACT 9.2.6</v>
          </cell>
          <cell r="C151" t="str">
            <v>9.2.6</v>
          </cell>
          <cell r="D151" t="str">
            <v>Acompañamiento en la formalización de sectores estratégicos</v>
          </cell>
          <cell r="E151" t="str">
            <v>Número de sectores estratégicos con procesos de acompañamiento para su formalización</v>
          </cell>
          <cell r="F151" t="str">
            <v>Número</v>
          </cell>
          <cell r="G151">
            <v>1</v>
          </cell>
          <cell r="H151">
            <v>2</v>
          </cell>
          <cell r="I151">
            <v>2</v>
          </cell>
          <cell r="J151">
            <v>3</v>
          </cell>
          <cell r="K151">
            <v>8</v>
          </cell>
          <cell r="L151">
            <v>6</v>
          </cell>
          <cell r="M151">
            <v>8</v>
          </cell>
          <cell r="N151">
            <v>8</v>
          </cell>
          <cell r="O151">
            <v>0</v>
          </cell>
          <cell r="P151">
            <v>0</v>
          </cell>
          <cell r="Q151">
            <v>0</v>
          </cell>
          <cell r="R151">
            <v>1</v>
          </cell>
          <cell r="S151">
            <v>1</v>
          </cell>
          <cell r="T151">
            <v>1</v>
          </cell>
          <cell r="U151">
            <v>1</v>
          </cell>
          <cell r="V151" t="str">
            <v>En el marco de los procesos de acompañamiento para la formalización del uso y aprovechamiento de los recursos naturales renovables, cuyo propósito es buscar estrategias para garantizar el desarrollo sostenible del territorio y promover la corresponsabilidad, identidad y pertenencia por el territorio en el marco de la legalidad y el cumplimiento normativo, la Corporación realizó acciones  con los sectores priorizados, entre ellos el sector agrícola (cafetero, aguacatero y tomateros), constructor, hidroeléctrico, infraestructura, institucional, ladrillero, maderero, minero, pecuario (ganadero, acuícola, avícola y/o porcicultura) y textil::::ojo son 10</v>
          </cell>
          <cell r="W151" t="str">
            <v xml:space="preserve">Durante la vigencia 2021, realizó diferentes acciones de acompañamiento a los sectores estratégicos, tales como sector institucional, minero, hidroeléctrico, infraestructura, constructor, maderero, pecuario (porcícola y ganadero de leche) y agrícola (aguacatero).   </v>
          </cell>
          <cell r="X151" t="str">
            <v xml:space="preserve">Durante el cuarto trimestre del 2022, se avanzó en el acompañamiento a los diferentes sectores productivos con atención especialiazada, fimas de acuerdos de voluntades, reuniones y acompañamiento desde las oficinas territoriales, GIT de Licencias y trámites especiales y demas dependencias de la corporación. Como sectores a resaltar podemos encontrar el porcicultor, el constructor, infraestructura, PCH y el industrial. 
Con las evidencias relacionadas se puede ver que la corporación continua en relacion directa y constante con los usuarios y sectores productivos, promoviendo la legalidad y el autocontrol. 
Se puede resaltar ademas, el acompañamiento a las mesas PINES que fortalecen las relaciones institucionales y así mismo los acuerdos cero deforestación que son un paso a la legalidad y formalización del sector ganadero y panelero. </v>
          </cell>
          <cell r="Y151" t="str">
            <v>Se proyecta realizar reuniones con todos los sectores productivos durante el año 2023, para dar cumplimiento al indicador</v>
          </cell>
          <cell r="Z151"/>
          <cell r="AA151" t="str">
            <v>contract</v>
          </cell>
          <cell r="AB151" t="str">
            <v>No aplica</v>
          </cell>
          <cell r="AC151"/>
          <cell r="AD151"/>
          <cell r="AE151"/>
          <cell r="AF151"/>
          <cell r="AG151"/>
          <cell r="AH151"/>
          <cell r="AI151">
            <v>8</v>
          </cell>
          <cell r="AJ151">
            <v>30</v>
          </cell>
          <cell r="AK151">
            <v>1</v>
          </cell>
          <cell r="AL151"/>
          <cell r="AM151">
            <v>940929798</v>
          </cell>
          <cell r="AN151">
            <v>901366666</v>
          </cell>
          <cell r="AO151">
            <v>0.9579531522074296</v>
          </cell>
          <cell r="AP151">
            <v>662431470</v>
          </cell>
          <cell r="AQ151">
            <v>0.73491897913162896</v>
          </cell>
          <cell r="AR151">
            <v>238935196</v>
          </cell>
          <cell r="AS151">
            <v>227256571</v>
          </cell>
          <cell r="AT151">
            <v>222513511</v>
          </cell>
          <cell r="AU151">
            <v>0.97912905233442071</v>
          </cell>
          <cell r="AV151">
            <v>0</v>
          </cell>
          <cell r="AW151">
            <v>0</v>
          </cell>
          <cell r="AX151">
            <v>0</v>
          </cell>
          <cell r="AY151">
            <v>0</v>
          </cell>
          <cell r="AZ151">
            <v>0</v>
          </cell>
          <cell r="BA151">
            <v>0</v>
          </cell>
          <cell r="BB151">
            <v>0</v>
          </cell>
          <cell r="BC151">
            <v>0</v>
          </cell>
          <cell r="BD151" t="str">
            <v>0%</v>
          </cell>
          <cell r="BE151">
            <v>0</v>
          </cell>
          <cell r="BF151">
            <v>0</v>
          </cell>
          <cell r="BG151">
            <v>0</v>
          </cell>
          <cell r="BH151">
            <v>0</v>
          </cell>
          <cell r="BI151">
            <v>0</v>
          </cell>
          <cell r="BJ151">
            <v>0</v>
          </cell>
          <cell r="BK151">
            <v>0</v>
          </cell>
          <cell r="BL151"/>
          <cell r="BM151"/>
          <cell r="BN151">
            <v>500000000</v>
          </cell>
          <cell r="BO151">
            <v>500000000</v>
          </cell>
          <cell r="BP151">
            <v>1</v>
          </cell>
          <cell r="BQ151">
            <v>48500000</v>
          </cell>
          <cell r="BR151">
            <v>9.7000000000000003E-2</v>
          </cell>
          <cell r="BS151">
            <v>0</v>
          </cell>
          <cell r="BT151">
            <v>1440929798</v>
          </cell>
          <cell r="BU151">
            <v>1401366666</v>
          </cell>
          <cell r="BV151">
            <v>0.9725433313580486</v>
          </cell>
          <cell r="BW151"/>
          <cell r="BX151"/>
          <cell r="BY151"/>
          <cell r="BZ151" t="str">
            <v/>
          </cell>
          <cell r="CA151"/>
        </row>
        <row r="152">
          <cell r="B152" t="str">
            <v>SACT 9.2.7</v>
          </cell>
          <cell r="C152" t="str">
            <v>9.2.7</v>
          </cell>
          <cell r="D152" t="str">
            <v>Implementación del Modelo de Administración de los Recursos Naturales</v>
          </cell>
          <cell r="E152" t="str">
            <v>% de implementación del Modelo de Administración de los Recursos Naturales</v>
          </cell>
          <cell r="F152" t="str">
            <v>Porcentaje</v>
          </cell>
          <cell r="G152">
            <v>0</v>
          </cell>
          <cell r="H152">
            <v>0.5</v>
          </cell>
          <cell r="I152">
            <v>0.7</v>
          </cell>
          <cell r="J152">
            <v>1</v>
          </cell>
          <cell r="K152">
            <v>0</v>
          </cell>
          <cell r="L152">
            <v>0.49585000000000012</v>
          </cell>
          <cell r="M152">
            <v>0.55971000000000004</v>
          </cell>
          <cell r="N152">
            <v>0.93037000000000003</v>
          </cell>
          <cell r="O152">
            <v>0</v>
          </cell>
          <cell r="P152">
            <v>3.3199999999999012E-3</v>
          </cell>
          <cell r="Q152">
            <v>0</v>
          </cell>
          <cell r="R152">
            <v>0</v>
          </cell>
          <cell r="S152">
            <v>0.99170000000000025</v>
          </cell>
          <cell r="T152">
            <v>0.79958571428571434</v>
          </cell>
          <cell r="U152">
            <v>0.93037000000000003</v>
          </cell>
          <cell r="V152" t="str">
            <v>Sin meta programada para la vigencia 2020.</v>
          </cell>
          <cell r="W152" t="str">
            <v>El Modelo de Administración de los Recursos Naturales fue formulado y adoptado por la Corporación mediante Resolución 040- RES2012-7723 del 31 de diciembre de 2020, incorporando cuatro líneas de gestión denominadas Línea de gestión de permisos integrados, Línea de gestión de atención al ciudadano, Línea de gestión de control y seguimiento integral y participativo y Línea de gestión de Sistemas de incentivos y reconocimientos. Igualmente, incorpora aspectos transversales como Gobernanza, Estudio de estructura, planta de personal y funciones, Tecnología robusta, Redefinición de procesos y Definición del proceso de seguimiento y evaluación a la implementación del Modelo, los cuales corresponden a los componentes establecidos desde el Plan de Gestión Ambiental Regional.  
Durante la vigencia 2021, se logró un avance importante en la implementación del modelo de administración de los recursos naturales, principalmente en las líneas de gestión de atención al ciudadano, control y seguimiento integral y participativo, permisos integrados y sistemas de incentivos y reconocimientos, igualmente en el componente estratégico que aborda la definición del seguimiento y evaluación a la implementación del modelo</v>
          </cell>
          <cell r="X152" t="str">
            <v xml:space="preserve">En el 2023 debemos avanzar en:
•Plan de formación usuario externo
•Implementación permisos ambientales integrados
•Conformación equipos de trabajo
•Depuración y espacialización de bases de datos
•Análisis Territoriales
•Articulación modelos administración de RNR, Áreas protegidas y Participación GOTA
•Tecnología robusta
•Procesos y procedimientos 
•Consolidación de la estrategia de control y seguimiento (Unidades Territoriales, Autogestión y usuarios estratégicos)
•Formación del Talento Humano
</v>
          </cell>
          <cell r="Y152" t="str">
            <v>Se avanzó en los documentos del procedimiento para los permisos integrados que se encuentran ya elaborados y se esta en las ultimas correciones del procedimiento, se estan inciando la fase de pruebas en el aplicativo para poder pner en marcha el permiso integrado.    Tambien se logró avanzar en BD de licencias PCH, concesiones de PCH y permisos de estudio.  Asi mismo desde las OT se estan conformando BD con los permisos mas solicitado esto es concesiones de agua, vertimiento.  Igualmente se culmino el documento de la estregia de control y seguimiento y ya se encuentra integrado el Sistema de Gestión Integral.  Se realizaron los diferentes ajustes solicitados a las plataforma tecnologica y a los diferentes aplicativos corporativos.</v>
          </cell>
          <cell r="Z152"/>
          <cell r="AA152" t="str">
            <v>contract</v>
          </cell>
          <cell r="AB152" t="str">
            <v>No aplica</v>
          </cell>
          <cell r="AC152"/>
          <cell r="AD152"/>
          <cell r="AE152"/>
          <cell r="AF152"/>
          <cell r="AG152"/>
          <cell r="AH152"/>
          <cell r="AI152">
            <v>1</v>
          </cell>
          <cell r="AJ152">
            <v>0.93037000000000003</v>
          </cell>
          <cell r="AK152">
            <v>0.93037000000000003</v>
          </cell>
          <cell r="AL152"/>
          <cell r="AM152">
            <v>0</v>
          </cell>
          <cell r="AN152"/>
          <cell r="AO152">
            <v>0</v>
          </cell>
          <cell r="AP152">
            <v>0</v>
          </cell>
          <cell r="AQ152">
            <v>0</v>
          </cell>
          <cell r="AR152">
            <v>0</v>
          </cell>
          <cell r="AS152">
            <v>0</v>
          </cell>
          <cell r="AT152">
            <v>0</v>
          </cell>
          <cell r="AU152" t="str">
            <v>0%</v>
          </cell>
          <cell r="AV152">
            <v>111000863</v>
          </cell>
          <cell r="AW152">
            <v>110671032</v>
          </cell>
          <cell r="AX152">
            <v>0</v>
          </cell>
          <cell r="AY152">
            <v>0</v>
          </cell>
          <cell r="AZ152">
            <v>0</v>
          </cell>
          <cell r="BA152">
            <v>110671032</v>
          </cell>
          <cell r="BB152">
            <v>110671032</v>
          </cell>
          <cell r="BC152">
            <v>110671032</v>
          </cell>
          <cell r="BD152">
            <v>1</v>
          </cell>
          <cell r="BE152">
            <v>1478307956</v>
          </cell>
          <cell r="BF152">
            <v>1433437416</v>
          </cell>
          <cell r="BG152">
            <v>0.96964736622171033</v>
          </cell>
          <cell r="BH152">
            <v>1433437412</v>
          </cell>
          <cell r="BI152">
            <v>0.99999999720950494</v>
          </cell>
          <cell r="BJ152">
            <v>4</v>
          </cell>
          <cell r="BK152">
            <v>4</v>
          </cell>
          <cell r="BL152"/>
          <cell r="BM152"/>
          <cell r="BN152">
            <v>0</v>
          </cell>
          <cell r="BO152">
            <v>0</v>
          </cell>
          <cell r="BP152">
            <v>0</v>
          </cell>
          <cell r="BQ152">
            <v>0</v>
          </cell>
          <cell r="BR152">
            <v>0</v>
          </cell>
          <cell r="BS152">
            <v>470588239</v>
          </cell>
          <cell r="BT152">
            <v>1589308819</v>
          </cell>
          <cell r="BU152">
            <v>1544108448</v>
          </cell>
          <cell r="BV152">
            <v>0.97155973058248035</v>
          </cell>
          <cell r="BW152"/>
          <cell r="BX152"/>
          <cell r="BY152"/>
          <cell r="BZ152" t="str">
            <v/>
          </cell>
          <cell r="CA152"/>
        </row>
        <row r="153">
          <cell r="B153" t="str">
            <v>SACT 9.2.8</v>
          </cell>
          <cell r="C153" t="str">
            <v>9.2.8</v>
          </cell>
          <cell r="D153" t="str">
            <v>Formalización de actores</v>
          </cell>
          <cell r="E153" t="str">
            <v>% de formalización de actores</v>
          </cell>
          <cell r="F153" t="str">
            <v>Porcentaje</v>
          </cell>
          <cell r="G153">
            <v>0.25</v>
          </cell>
          <cell r="H153">
            <v>0.25</v>
          </cell>
          <cell r="I153">
            <v>0.25</v>
          </cell>
          <cell r="J153">
            <v>0.25</v>
          </cell>
          <cell r="K153">
            <v>0.375</v>
          </cell>
          <cell r="L153">
            <v>0.625</v>
          </cell>
          <cell r="M153">
            <v>1</v>
          </cell>
          <cell r="N153">
            <v>1</v>
          </cell>
          <cell r="O153">
            <v>0</v>
          </cell>
          <cell r="P153">
            <v>0</v>
          </cell>
          <cell r="Q153">
            <v>0</v>
          </cell>
          <cell r="R153">
            <v>1</v>
          </cell>
          <cell r="S153">
            <v>1</v>
          </cell>
          <cell r="T153">
            <v>1</v>
          </cell>
          <cell r="U153">
            <v>1</v>
          </cell>
          <cell r="V153" t="str">
            <v>Se logró la legalización del uso y aprovechamiento de los recursos naturales renovables de algunos de los actores que hacen parte de los sectores cafeteros, institucional y minero, en la obtención de los trámites ambientales requeridos para el desarrollo de sus actividades, con el fin de garantizar su uso sostenible</v>
          </cell>
          <cell r="W153" t="str">
            <v>Durante el año 2021, se logró la legalización del uso y aprovechamiento de los recursos naturales renovables de algunos de los actores que hacen parte de los sectores priorizados, como el sector institucional especialmente de centros educativos rurales con las administraciones municipales, así como de actores de sectores productivos minero, cafetero, hidroeléctrico e infraestructura.</v>
          </cell>
          <cell r="X153" t="str">
            <v>En la vigencia 2022, en el primer semestre del año 2022, se logró la legalización del uso y aprovechamiento de los recursos naturales renovables de algunos de los actores que hacen parte de los sectores priorizados, como son el sector institucional, minero, hidroeléctrico, constructor, pecuario y agrícola, específicamente en trámites de licencias ambientales, concesiones de aguas, permisos de vertimientos, ocupaciones de cauce y aprovechamientos forestales. Por lo anterior, se logra un avance del 100% de cumplimiento de la subactividad asociada a la formalización de actores en seis (6) de los ocho (8) sectores priorizados. En el segundo semestre, se avanzó en la legalización de usuarios de los sectores energéticos y comercial y de servicios.</v>
          </cell>
          <cell r="Y153" t="str">
            <v>Desde la vigencia del año 2022 se logró la legalización del uso y aprovechamiento de los recursos naturales renovables de todos de los actores que hacen parte de los sectores priorizados, como son el sector institucional, minero, hidroeléctrico, constructor, pecuario y agrícola, específicamente en trámites de licencias ambientales, concesiones de aguas, permisos de vertimientos, ocupaciones de cauce y aprovechamientos forestales. Por lo anterior, se logra un avance del 100% de cumplimiento de la subactividad asociada a la formalización de actores en ocho (8) de los ocho (8) sectores priorizados. En el segundo semestre del año 2022 y en el primer semestre del año 2023, se avanzó en la legalización de usuarios de los sectores energéticos y comercial y de servicios.</v>
          </cell>
          <cell r="Z153"/>
          <cell r="AA153" t="str">
            <v>contract</v>
          </cell>
          <cell r="AB153" t="str">
            <v>No aplica</v>
          </cell>
          <cell r="AC153"/>
          <cell r="AD153"/>
          <cell r="AE153"/>
          <cell r="AF153"/>
          <cell r="AG153"/>
          <cell r="AH153"/>
          <cell r="AI153">
            <v>1</v>
          </cell>
          <cell r="AJ153">
            <v>0.75</v>
          </cell>
          <cell r="AK153">
            <v>0.75</v>
          </cell>
          <cell r="AL153"/>
          <cell r="AM153">
            <v>400000000</v>
          </cell>
          <cell r="AN153">
            <v>334808964</v>
          </cell>
          <cell r="AO153">
            <v>0.83702240999999999</v>
          </cell>
          <cell r="AP153">
            <v>287136026</v>
          </cell>
          <cell r="AQ153">
            <v>0.85761152440351029</v>
          </cell>
          <cell r="AR153">
            <v>47672938</v>
          </cell>
          <cell r="AS153">
            <v>47672938</v>
          </cell>
          <cell r="AT153">
            <v>14664896</v>
          </cell>
          <cell r="AU153">
            <v>0.30761468907160705</v>
          </cell>
          <cell r="AV153">
            <v>0</v>
          </cell>
          <cell r="AW153">
            <v>0</v>
          </cell>
          <cell r="AX153">
            <v>0</v>
          </cell>
          <cell r="AY153">
            <v>0</v>
          </cell>
          <cell r="AZ153">
            <v>0</v>
          </cell>
          <cell r="BA153">
            <v>0</v>
          </cell>
          <cell r="BB153">
            <v>0</v>
          </cell>
          <cell r="BC153">
            <v>0</v>
          </cell>
          <cell r="BD153" t="str">
            <v>0%</v>
          </cell>
          <cell r="BE153">
            <v>0</v>
          </cell>
          <cell r="BF153">
            <v>0</v>
          </cell>
          <cell r="BG153">
            <v>0</v>
          </cell>
          <cell r="BH153">
            <v>0</v>
          </cell>
          <cell r="BI153">
            <v>0</v>
          </cell>
          <cell r="BJ153">
            <v>0</v>
          </cell>
          <cell r="BK153">
            <v>0</v>
          </cell>
          <cell r="BL153"/>
          <cell r="BM153"/>
          <cell r="BN153">
            <v>0</v>
          </cell>
          <cell r="BO153">
            <v>0</v>
          </cell>
          <cell r="BP153">
            <v>0</v>
          </cell>
          <cell r="BQ153">
            <v>0</v>
          </cell>
          <cell r="BR153">
            <v>0</v>
          </cell>
          <cell r="BS153">
            <v>0</v>
          </cell>
          <cell r="BT153">
            <v>400000000</v>
          </cell>
          <cell r="BU153">
            <v>334808964</v>
          </cell>
          <cell r="BV153">
            <v>0.83702240999999999</v>
          </cell>
          <cell r="BW153"/>
          <cell r="BX153"/>
          <cell r="BY153"/>
          <cell r="BZ153" t="str">
            <v/>
          </cell>
          <cell r="CA153"/>
        </row>
        <row r="154">
          <cell r="B154" t="str">
            <v>SACT 9.2.9</v>
          </cell>
          <cell r="C154" t="str">
            <v>9.2.9</v>
          </cell>
          <cell r="D154" t="str">
            <v>Implementación del Plan Acción sectorial Ambiental de Mercurio </v>
          </cell>
          <cell r="E154" t="str">
            <v>% de avance del Plan de Acción sectorial Ambiental de Mercurio </v>
          </cell>
          <cell r="F154" t="str">
            <v>Porcentaje</v>
          </cell>
          <cell r="G154">
            <v>0.3</v>
          </cell>
          <cell r="H154">
            <v>0.6</v>
          </cell>
          <cell r="I154">
            <v>1</v>
          </cell>
          <cell r="J154">
            <v>1</v>
          </cell>
          <cell r="K154">
            <v>0.95</v>
          </cell>
          <cell r="L154">
            <v>1</v>
          </cell>
          <cell r="M154">
            <v>1</v>
          </cell>
          <cell r="N154">
            <v>0.72857142857142865</v>
          </cell>
          <cell r="O154">
            <v>0</v>
          </cell>
          <cell r="P154">
            <v>0</v>
          </cell>
          <cell r="Q154">
            <v>0</v>
          </cell>
          <cell r="R154">
            <v>1</v>
          </cell>
          <cell r="S154">
            <v>1</v>
          </cell>
          <cell r="T154">
            <v>1</v>
          </cell>
          <cell r="U154">
            <v>0.72857142857142865</v>
          </cell>
          <cell r="V154" t="str">
            <v xml:space="preserve">Con el propósito de tener una mayor claridad sobre la calidad del compartimiento ambiental asociado a la calidad de aire en la Oficina Territorial Hevéxicos se realizó el estudio para evaluar la concentración de vapores de Mercurio (Hg) debido al auge minero, en el municipio de Buriticá. 
el total de mediciones validas, solo 4 puntos superan la barrera de 1µg Hg/m3, estos resultados confirman la presencia de Hg en el aire en la zona urbana del municipio de Buritica, a pesar de que no todos los puntos superan los límites máximos permisibles de los contaminantes tóxicos en el aire, los resultados evidencian la necesidad de un monitoreo regular que permita establecer la tendencia temporal de los niveles de Hg en el aire. 
Teniendo en cuenta que no toda la población es consciente de los impactos que se generan con la liberación de Hg al ambiente, se requiere propiciar campañas y jornadas de concienciación a los distintos grupos poblacionales de los daños a la salud ambiental y en especial a la salud de la población joven y adulta ante la exposición de Hg. 
 </v>
          </cell>
          <cell r="W154" t="str">
            <v>A nivel sectorial se brindan espacios tendientes al fortalecimiento de la cultura al no uso de mercurio, con el fin de gestionar la eliminación del mercurio y contribuir a la disminución de riesgos y afectaciones a la salud humana, buscando sinergias con el fin de generar una mayor eficiencia en los resultados. La Corporación participa activamente en el Plan de Acción Sectorial Ambiental de Mercurio del Sistema Nacional Ambiental (PASAHg), participando en la mesa de trabajo de Mercurio SINA, “Plan Sectorial Ambiental de Mercurio 2021, en la que intervienen los institutos Humboldt, Sinchi, Ideam, Anla, MADS, INVEMAR y Corantioquia. .Considerando que aún persiste la utilización del Mercurio en las actividades no licitas de beneficio de oro en algunos territorios en la jurisdicción de la Corporación, se realizaran algunos monitoreos en el territorio rural de los municipios de Buritica, Zaragoza y Segovia, con el fin de rastrear emisiones fugitivas al ambiente del mercurio gaseoso, que pueda a coaccionar daño a los grupos poblacionales a la salud ambiental y en especial a la salud de la población joven y adulta ante la exposición de Hg.</v>
          </cell>
          <cell r="X154" t="str">
            <v xml:space="preserve">En el mes de diciembre, específicamente el día 21 de diciembre de 2022, se llevó a cabo el evento “Estrategias para la eliminación del uso de mercurio en los procesos de beneficio de oro” para el cual fueron convocados funcionarios de 20 municipios de la jurisdicción de la Corporación con el fin de fortalecer los equipos técnicos que se encargan del sector minero. En este espacio se abordaron temas como: beneficio del oro sin el uso del mercurio, cálculo de huella hídrica en el sector minero, formalización minera, protocolo para manejo y decomiso de mercurio. </v>
          </cell>
          <cell r="Y154" t="str">
            <v>IV Trimestre 2023: Se firmo el contrato 110-CNT2304-104 con objeto "Desarrollar acciones encaminadas a la identificación y fortalecimiento de negocios verdes, implementación de buenas prácticas ambientales en sectores productivos, procesos de formación y asistencia técnica en la gestión de residuos y eliminación del uso mercurio en la jurisdicción de corantioquia", donde en el 3.2.4 Alcance 04. Formación en temas asociados a la eliminación del uso del mercurio en la jurisdicción de Corantioquia. El día 28 de Septiembre, en el marco de la semana ambiental de la economia circular de CORANTIOQUIA, se realizó el taller "Mercurio, el camino a su eliminación", que conto con la participación de la Secretaría de Minas y de la Seccional de Salud de La Gorbernación de Antioquia y  el Programa de las Naciones Unidas para el Desarrollo PNUD. Desde la subdirección de Sostenibilidad se atendio la solicitud de capacitación 160-COE2304-14661 sobre el uso del Mercurio en el municipio de Segovia el 9 de Junio de 2023. Se realizaron moritoreo de Mercurio a nueve usuarios estrategicos, como evidencia se presentan los siguientes reportes de monitoreo 110-RE2303-416, 110-RE2302-343, 110-RE2305-823, 110-RE2305-852, 110-RE2305-826, 110-RE2305-850, 110-RE2305-825, 110-RE2305-829, 110-RE2305-847, 110-RE2305-827, 110-RE2305-830, 110-RE2305-831, 110-RE2305-832, 110-RE2305-851, 110-RE2305-849</v>
          </cell>
          <cell r="Z154"/>
          <cell r="AA154" t="str">
            <v>contract</v>
          </cell>
          <cell r="AB154" t="str">
            <v>No aplica</v>
          </cell>
          <cell r="AC154"/>
          <cell r="AD154"/>
          <cell r="AE154"/>
          <cell r="AF154"/>
          <cell r="AG154"/>
          <cell r="AH154"/>
          <cell r="AI154">
            <v>1</v>
          </cell>
          <cell r="AJ154">
            <v>0.72857142857142865</v>
          </cell>
          <cell r="AK154">
            <v>0.72857142857142865</v>
          </cell>
          <cell r="AL154"/>
          <cell r="AM154">
            <v>300000000</v>
          </cell>
          <cell r="AN154">
            <v>257917143</v>
          </cell>
          <cell r="AO154">
            <v>0.85972380999999998</v>
          </cell>
          <cell r="AP154">
            <v>58552333</v>
          </cell>
          <cell r="AQ154">
            <v>0.227019934847836</v>
          </cell>
          <cell r="AR154">
            <v>199364810</v>
          </cell>
          <cell r="AS154">
            <v>175183794</v>
          </cell>
          <cell r="AT154">
            <v>175183794</v>
          </cell>
          <cell r="AU154">
            <v>1</v>
          </cell>
          <cell r="AV154">
            <v>0</v>
          </cell>
          <cell r="AW154">
            <v>0</v>
          </cell>
          <cell r="AX154">
            <v>0</v>
          </cell>
          <cell r="AY154">
            <v>0</v>
          </cell>
          <cell r="AZ154">
            <v>0</v>
          </cell>
          <cell r="BA154">
            <v>0</v>
          </cell>
          <cell r="BB154">
            <v>0</v>
          </cell>
          <cell r="BC154">
            <v>0</v>
          </cell>
          <cell r="BD154" t="str">
            <v>0%</v>
          </cell>
          <cell r="BE154">
            <v>104162645</v>
          </cell>
          <cell r="BF154">
            <v>103745994</v>
          </cell>
          <cell r="BG154">
            <v>0.99599999596784428</v>
          </cell>
          <cell r="BH154">
            <v>41749840</v>
          </cell>
          <cell r="BI154">
            <v>0.40242363478632243</v>
          </cell>
          <cell r="BJ154">
            <v>61996154</v>
          </cell>
          <cell r="BK154">
            <v>61996154</v>
          </cell>
          <cell r="BL154"/>
          <cell r="BM154"/>
          <cell r="BN154">
            <v>0</v>
          </cell>
          <cell r="BO154">
            <v>0</v>
          </cell>
          <cell r="BP154">
            <v>0</v>
          </cell>
          <cell r="BQ154">
            <v>0</v>
          </cell>
          <cell r="BR154">
            <v>0</v>
          </cell>
          <cell r="BS154">
            <v>30280841</v>
          </cell>
          <cell r="BT154">
            <v>404162645</v>
          </cell>
          <cell r="BU154">
            <v>361663137</v>
          </cell>
          <cell r="BV154">
            <v>0.89484553180316806</v>
          </cell>
          <cell r="BW154"/>
          <cell r="BX154"/>
          <cell r="BY154"/>
          <cell r="BZ154" t="str">
            <v/>
          </cell>
          <cell r="CA154"/>
        </row>
        <row r="155">
          <cell r="B155" t="str">
            <v>SACT 9.2.10</v>
          </cell>
          <cell r="C155" t="str">
            <v>9.2.10</v>
          </cell>
          <cell r="D155" t="str">
            <v>Resolución de solicitudes de licencias ambientales dentro de los tiempos establecidos en la normatividad vigente</v>
          </cell>
          <cell r="E155" t="str">
            <v>% de las solicitudes de licencias ambientales competencia de Corantioquia resueltas dentro de los tiempos establecidos en la normatividad vigente</v>
          </cell>
          <cell r="F155" t="str">
            <v>Porcentaje</v>
          </cell>
          <cell r="G155">
            <v>0.6</v>
          </cell>
          <cell r="H155">
            <v>0.7</v>
          </cell>
          <cell r="I155">
            <v>0.75</v>
          </cell>
          <cell r="J155">
            <v>0.8</v>
          </cell>
          <cell r="K155">
            <v>0.63</v>
          </cell>
          <cell r="L155">
            <v>0.56521739130434778</v>
          </cell>
          <cell r="M155">
            <v>0.30909090909090908</v>
          </cell>
          <cell r="N155">
            <v>0.25</v>
          </cell>
          <cell r="O155">
            <v>0</v>
          </cell>
          <cell r="P155">
            <v>0</v>
          </cell>
          <cell r="Q155">
            <v>0</v>
          </cell>
          <cell r="R155">
            <v>1</v>
          </cell>
          <cell r="S155">
            <v>0.80745341614906829</v>
          </cell>
          <cell r="T155">
            <v>0.41212121212121211</v>
          </cell>
          <cell r="U155">
            <v>0.3125</v>
          </cell>
          <cell r="V155" t="str">
            <v xml:space="preserve">A la fecha de corte han ingresado 27 trámites de solicitud y modificación de licencia ambientales con acto de inicio, de las cuales se han decidido 17.
 </v>
          </cell>
          <cell r="W155" t="str">
            <v xml:space="preserve">En la vigencia 2021 ingresaron 23 trámites de solicitud y modificación de licencias ambientales con acto de inicio (incluyendo las ingresadas en el último trimestre del año 2020), de las cuales trece (13) se decidieron en los tiempos de ley, lo que equivale al 56.52% de las solicitudes, alcanzando así, el 80.75% de la meta estipulada para la vigencia 2021. </v>
          </cell>
          <cell r="X155" t="str">
            <v xml:space="preserve">De las 55 solicitudes de licenciamiento nuevas para el 2022, se decidieron 28 trámites, lo cual corresponde a un 50,90 % de las mismas. Igualmente, de dicho número de solicitudes, 17 fueron decididas en el tiempo de ley, lo cual corresponde con un porcentaje del 30,91 % para la vigencia del año 2022. </v>
          </cell>
          <cell r="Y155" t="str">
            <v xml:space="preserve">1. La fecha de corte para el indicador, corresponde a noviembre 10 de 2023.
2. El período de análisis para el año 2023, abarca desde el último trimestre de 2022 hasta la fecha de corte antes descrita.
3. Para dicho período, se tiene un total de 36 solicitudes de licencia ambiental, de las cuales, 14  corresponden a licencias globales, 10 a licencias temporales y 12 modificaciones.
4. Se han resuelto 9 licencias en tiempos de ley, y 4 licencia por fuera de tiempos de ley.
5. Al 10 de noviembre, 23 licencias (entre globales, temporales y modificaciones) se encuentran en proceso de evaluación, de las cuales, se proyecta que 17 estén decididas dentro de los tiempos de ley antes del 31 de diciembre de 2023, para lo cual, el % de cumplimiento se incrementaría al 49,05 %
</v>
          </cell>
          <cell r="Z155"/>
          <cell r="AA155" t="str">
            <v>contract</v>
          </cell>
          <cell r="AB155" t="str">
            <v>No aplica</v>
          </cell>
          <cell r="AC155"/>
          <cell r="AD155"/>
          <cell r="AE155"/>
          <cell r="AF155"/>
          <cell r="AG155"/>
          <cell r="AH155"/>
          <cell r="AI155">
            <v>0.8</v>
          </cell>
          <cell r="AJ155">
            <v>0.25</v>
          </cell>
          <cell r="AK155">
            <v>0.3125</v>
          </cell>
          <cell r="AL155"/>
          <cell r="AM155">
            <v>0</v>
          </cell>
          <cell r="AN155"/>
          <cell r="AO155">
            <v>0</v>
          </cell>
          <cell r="AP155">
            <v>0</v>
          </cell>
          <cell r="AQ155">
            <v>0</v>
          </cell>
          <cell r="AR155">
            <v>0</v>
          </cell>
          <cell r="AS155">
            <v>0</v>
          </cell>
          <cell r="AT155">
            <v>0</v>
          </cell>
          <cell r="AU155" t="str">
            <v>0%</v>
          </cell>
          <cell r="AV155">
            <v>300000000</v>
          </cell>
          <cell r="AW155">
            <v>300000000</v>
          </cell>
          <cell r="AX155">
            <v>0</v>
          </cell>
          <cell r="AY155">
            <v>0</v>
          </cell>
          <cell r="AZ155">
            <v>0</v>
          </cell>
          <cell r="BA155">
            <v>300000000</v>
          </cell>
          <cell r="BB155">
            <v>300000000</v>
          </cell>
          <cell r="BC155">
            <v>216979161</v>
          </cell>
          <cell r="BD155">
            <v>0.72326387000000003</v>
          </cell>
          <cell r="BE155">
            <v>0</v>
          </cell>
          <cell r="BF155">
            <v>0</v>
          </cell>
          <cell r="BG155">
            <v>0</v>
          </cell>
          <cell r="BH155">
            <v>0</v>
          </cell>
          <cell r="BI155">
            <v>0</v>
          </cell>
          <cell r="BJ155">
            <v>0</v>
          </cell>
          <cell r="BK155">
            <v>0</v>
          </cell>
          <cell r="BL155"/>
          <cell r="BM155"/>
          <cell r="BN155">
            <v>0</v>
          </cell>
          <cell r="BO155">
            <v>0</v>
          </cell>
          <cell r="BP155">
            <v>0</v>
          </cell>
          <cell r="BQ155">
            <v>0</v>
          </cell>
          <cell r="BR155">
            <v>0</v>
          </cell>
          <cell r="BS155">
            <v>0</v>
          </cell>
          <cell r="BT155">
            <v>300000000</v>
          </cell>
          <cell r="BU155">
            <v>300000000</v>
          </cell>
          <cell r="BV155">
            <v>1</v>
          </cell>
          <cell r="BW155"/>
          <cell r="BX155"/>
          <cell r="BY155"/>
          <cell r="BZ155" t="str">
            <v/>
          </cell>
          <cell r="CA155"/>
        </row>
        <row r="156">
          <cell r="B156" t="str">
            <v>SACT 9.2.11</v>
          </cell>
          <cell r="C156" t="str">
            <v>9.2.11</v>
          </cell>
          <cell r="D156" t="str">
            <v>Atención de los tramites ambientales en los tiempos establecidos</v>
          </cell>
          <cell r="E156" t="str">
            <v>Tiempo promedio de trámite para la resolución de autorizaciones ambientales otorgadas por la Corporación (días).</v>
          </cell>
          <cell r="F156" t="str">
            <v>Número</v>
          </cell>
          <cell r="G156">
            <v>90</v>
          </cell>
          <cell r="H156">
            <v>90</v>
          </cell>
          <cell r="I156">
            <v>90</v>
          </cell>
          <cell r="J156">
            <v>90</v>
          </cell>
          <cell r="K156">
            <v>65.23</v>
          </cell>
          <cell r="L156">
            <v>36.30512469716961</v>
          </cell>
          <cell r="M156">
            <v>58.470928200761371</v>
          </cell>
          <cell r="N156">
            <v>77.20216233702952</v>
          </cell>
          <cell r="O156">
            <v>0</v>
          </cell>
          <cell r="P156">
            <v>0</v>
          </cell>
          <cell r="Q156">
            <v>0</v>
          </cell>
          <cell r="R156">
            <v>1</v>
          </cell>
          <cell r="S156">
            <v>1</v>
          </cell>
          <cell r="T156">
            <v>1</v>
          </cell>
          <cell r="U156">
            <v>1</v>
          </cell>
          <cell r="V156" t="str">
            <v>Se aperturaron 1835 trámites ambientales (Licencia Ambiental, Concesión de Agua, Permiso de Vertimiento, Aprovechamiento Forestal, Permiso de Emisiones, Permisos de Estudio y Permisos de Ocupación de Cauce), de los cuales se han resuelto 881 en un tiempo promedio de 67 días</v>
          </cell>
          <cell r="W156" t="str">
            <v>Durante el año 2021, ingresasron 1.717 trámites ambientales, de los cuales, se decidieron 1.435 y de este total se decidieron sin superar el tiempo establecido.</v>
          </cell>
          <cell r="X156" t="str">
            <v>Durante el año 2022, se decidieron 1.582 trámites ambientales de los asuntos concesiones de aguas, permisos de estudio, licencias ambientales, aprovechamiento forestal, permisos de emisiones, permisos de vertimientos y permisos de ocupación de cause, y en promedio se decidieron en un tiempo de 58.6 días, logrando así el cumplimiento de la meta en un 100%.</v>
          </cell>
          <cell r="Y156" t="str">
            <v>Durante la vigencia del año 2023, se han decidido un total 965 trámites de los asuntos concesión de aguas, permisos de estudio, licencias ambientales, aprovechamiento forestal, permisos de emisiones atmosféricas, permisos de vertimientos y permisos de ocupación de cauce, en un tiempo promedio de 77 días.</v>
          </cell>
          <cell r="Z156"/>
          <cell r="AA156" t="str">
            <v>contract</v>
          </cell>
          <cell r="AB156" t="str">
            <v>No aplica</v>
          </cell>
          <cell r="AC156"/>
          <cell r="AD156"/>
          <cell r="AE156"/>
          <cell r="AF156"/>
          <cell r="AG156"/>
          <cell r="AH156"/>
          <cell r="AI156">
            <v>90</v>
          </cell>
          <cell r="AJ156">
            <v>77.20216233702952</v>
          </cell>
          <cell r="AK156">
            <v>1</v>
          </cell>
          <cell r="AL156"/>
          <cell r="AM156">
            <v>23942442890</v>
          </cell>
          <cell r="AN156">
            <v>21906162266</v>
          </cell>
          <cell r="AO156">
            <v>0.91495100840981891</v>
          </cell>
          <cell r="AP156">
            <v>21462988015</v>
          </cell>
          <cell r="AQ156">
            <v>0.97976942535079092</v>
          </cell>
          <cell r="AR156">
            <v>444823250.99000001</v>
          </cell>
          <cell r="AS156">
            <v>411294979.99000001</v>
          </cell>
          <cell r="AT156">
            <v>234184146.43000001</v>
          </cell>
          <cell r="AU156">
            <v>0.56938245741704363</v>
          </cell>
          <cell r="AV156">
            <v>23814624617</v>
          </cell>
          <cell r="AW156">
            <v>21860025937</v>
          </cell>
          <cell r="AX156">
            <v>0.91792443880871777</v>
          </cell>
          <cell r="AY156">
            <v>21490023708</v>
          </cell>
          <cell r="AZ156">
            <v>0.98307402607543393</v>
          </cell>
          <cell r="BA156">
            <v>370002229</v>
          </cell>
          <cell r="BB156">
            <v>370002229</v>
          </cell>
          <cell r="BC156">
            <v>357754279</v>
          </cell>
          <cell r="BD156">
            <v>0.96689763185183408</v>
          </cell>
          <cell r="BE156">
            <v>25483472371</v>
          </cell>
          <cell r="BF156">
            <v>24348580160</v>
          </cell>
          <cell r="BG156">
            <v>0.95546555844204739</v>
          </cell>
          <cell r="BH156">
            <v>22797267066</v>
          </cell>
          <cell r="BI156">
            <v>0.93628732830391048</v>
          </cell>
          <cell r="BJ156">
            <v>1551313094</v>
          </cell>
          <cell r="BK156">
            <v>1551313094</v>
          </cell>
          <cell r="BL156"/>
          <cell r="BM156"/>
          <cell r="BN156">
            <v>28127169097</v>
          </cell>
          <cell r="BO156">
            <v>21730108943</v>
          </cell>
          <cell r="BP156">
            <v>0.77256651275715127</v>
          </cell>
          <cell r="BQ156">
            <v>18223355817</v>
          </cell>
          <cell r="BR156">
            <v>0.83862238633048158</v>
          </cell>
          <cell r="BS156">
            <v>1549778694</v>
          </cell>
          <cell r="BT156">
            <v>101367708975</v>
          </cell>
          <cell r="BU156">
            <v>89844877306</v>
          </cell>
          <cell r="BV156">
            <v>0.88632640724037826</v>
          </cell>
          <cell r="BW156"/>
          <cell r="BX156"/>
          <cell r="BY156" t="str">
            <v>Tiempo promedio de trámite para la resolución de autorizaciones ambientales otorgadas por la Corporación (días).</v>
          </cell>
          <cell r="BZ156" t="str">
            <v/>
          </cell>
          <cell r="CA156"/>
        </row>
        <row r="157">
          <cell r="B157" t="str">
            <v>SACT 9.2.12</v>
          </cell>
          <cell r="C157" t="str">
            <v>9.2.12</v>
          </cell>
          <cell r="D157" t="str">
            <v>Atención de procesos sancionatorios (Modificado por el acuerdo del consejo directivo 625 del 2021)</v>
          </cell>
          <cell r="E157" t="str">
            <v>% de procesos sancionatorios resueltos</v>
          </cell>
          <cell r="F157" t="str">
            <v>Porcentaje</v>
          </cell>
          <cell r="G157">
            <v>0.2</v>
          </cell>
          <cell r="H157">
            <v>1</v>
          </cell>
          <cell r="I157">
            <v>1</v>
          </cell>
          <cell r="J157">
            <v>1</v>
          </cell>
          <cell r="K157">
            <v>0.13900000000000001</v>
          </cell>
          <cell r="L157">
            <v>0.16078218359587182</v>
          </cell>
          <cell r="M157">
            <v>0.20579360289680146</v>
          </cell>
          <cell r="N157">
            <v>0.25578231292517006</v>
          </cell>
          <cell r="O157" t="str">
            <v>0%</v>
          </cell>
          <cell r="P157">
            <v>0</v>
          </cell>
          <cell r="Q157">
            <v>0.20314394919102219</v>
          </cell>
          <cell r="R157">
            <v>0.69500000000000006</v>
          </cell>
          <cell r="S157">
            <v>0.16078218359587182</v>
          </cell>
          <cell r="T157">
            <v>0.20579360289680146</v>
          </cell>
          <cell r="U157">
            <v>0.25578231292517006</v>
          </cell>
          <cell r="V157" t="str">
            <v xml:space="preserve">Se tuvo un total de 245 expedientes de procesos sancionatorios ambientales resueltos, incluyendo dentro de estos 6 expedientes que fueron archivados y se encontraban dentro de la línea base. </v>
          </cell>
          <cell r="W157" t="str">
            <v>Para el año 2021 se inicio con un total de expediente sancionatorios con acto de inicio de 1.694 y durante el año 2021 se elaboraron 141 acto de inicio de procesos sancionatorios, para un total de 1.841 expedientes y de estse total se decidieron 296, equivalente al 16%.</v>
          </cell>
          <cell r="X157" t="str">
            <v>Del total de expedientes, los cuales ascienden a un total de 1.657, se decidieron 341.</v>
          </cell>
          <cell r="Y157" t="str">
            <v>Para la vigencia 2023, se inició con una línea base de 1313 (expedientes sancionatorios con acto de inicio al 31 de diciembre de 2022 y sin una decisión) y en el transcurso de la vigencia se iniciaron 157 para un total de 1470 expedientes de sancionatorio para decidir.
Al 31 de octubre se han decidido 376 expedientes, lo que corresponde a una ejecución del 25.5% y para el 31 de diciembre de 2023, se proyecta decidir un total de 403 expedientes, alcanzando así una ejecución del 27%
Sin embargo, la Corporación continúa desarrollando las acciones necesarias para avanzar la culminación de estos procesos.</v>
          </cell>
          <cell r="Z157"/>
          <cell r="AA157" t="str">
            <v>contract</v>
          </cell>
          <cell r="AB157" t="str">
            <v>No aplica</v>
          </cell>
          <cell r="AC157"/>
          <cell r="AD157"/>
          <cell r="AE157"/>
          <cell r="AF157"/>
          <cell r="AG157"/>
          <cell r="AH157"/>
          <cell r="AI157">
            <v>0.35</v>
          </cell>
          <cell r="AJ157">
            <v>0.25578231292517006</v>
          </cell>
          <cell r="AK157">
            <v>0.73080660835762878</v>
          </cell>
          <cell r="AL157"/>
          <cell r="AM157">
            <v>0</v>
          </cell>
          <cell r="AN157"/>
          <cell r="AO157">
            <v>0</v>
          </cell>
          <cell r="AP157">
            <v>0</v>
          </cell>
          <cell r="AQ157">
            <v>0</v>
          </cell>
          <cell r="AR157">
            <v>0</v>
          </cell>
          <cell r="AS157">
            <v>0</v>
          </cell>
          <cell r="AT157">
            <v>0</v>
          </cell>
          <cell r="AU157" t="str">
            <v>0%</v>
          </cell>
          <cell r="AV157">
            <v>300000000</v>
          </cell>
          <cell r="AW157">
            <v>300000000</v>
          </cell>
          <cell r="AX157">
            <v>0</v>
          </cell>
          <cell r="AY157">
            <v>127234410</v>
          </cell>
          <cell r="AZ157">
            <v>0.42411470000000001</v>
          </cell>
          <cell r="BA157">
            <v>172765590</v>
          </cell>
          <cell r="BB157">
            <v>172765590</v>
          </cell>
          <cell r="BC157">
            <v>162033681</v>
          </cell>
          <cell r="BD157">
            <v>0.93788167539612488</v>
          </cell>
          <cell r="BE157">
            <v>800000000</v>
          </cell>
          <cell r="BF157">
            <v>800000000</v>
          </cell>
          <cell r="BG157">
            <v>1</v>
          </cell>
          <cell r="BH157">
            <v>447836169</v>
          </cell>
          <cell r="BI157">
            <v>0.55979521124999998</v>
          </cell>
          <cell r="BJ157">
            <v>352163831</v>
          </cell>
          <cell r="BK157">
            <v>352163831</v>
          </cell>
          <cell r="BL157"/>
          <cell r="BM157"/>
          <cell r="BN157">
            <v>1221632267</v>
          </cell>
          <cell r="BO157">
            <v>1221632267</v>
          </cell>
          <cell r="BP157">
            <v>1</v>
          </cell>
          <cell r="BQ157">
            <v>1057963354</v>
          </cell>
          <cell r="BR157">
            <v>0.86602440241536283</v>
          </cell>
          <cell r="BS157">
            <v>339698130</v>
          </cell>
          <cell r="BT157">
            <v>2321632267</v>
          </cell>
          <cell r="BU157">
            <v>2321632267</v>
          </cell>
          <cell r="BV157">
            <v>1</v>
          </cell>
          <cell r="BW157"/>
          <cell r="BX157"/>
          <cell r="BY157" t="str">
            <v>% de procesos sancionatorios resueltos</v>
          </cell>
          <cell r="BZ157" t="str">
            <v/>
          </cell>
          <cell r="CA157"/>
        </row>
        <row r="158">
          <cell r="B158" t="str">
            <v>SACT 9.2.13</v>
          </cell>
          <cell r="C158" t="str">
            <v>9.2.13</v>
          </cell>
          <cell r="D158" t="str">
            <v>Seguimiento a autorizaciones ambientales</v>
          </cell>
          <cell r="E158" t="str">
            <v>% de autorizaciones ambientales con seguimiento</v>
          </cell>
          <cell r="F158" t="str">
            <v>Porcentaje</v>
          </cell>
          <cell r="G158">
            <v>1</v>
          </cell>
          <cell r="H158">
            <v>1</v>
          </cell>
          <cell r="I158">
            <v>1</v>
          </cell>
          <cell r="J158">
            <v>1</v>
          </cell>
          <cell r="K158">
            <v>0.94399999999999995</v>
          </cell>
          <cell r="L158">
            <v>0.9987843423292001</v>
          </cell>
          <cell r="M158">
            <v>0.97552377785167943</v>
          </cell>
          <cell r="N158">
            <v>0.70093916456405947</v>
          </cell>
          <cell r="O158">
            <v>0</v>
          </cell>
          <cell r="P158">
            <v>0</v>
          </cell>
          <cell r="Q158">
            <v>0</v>
          </cell>
          <cell r="R158">
            <v>0.94399999999999995</v>
          </cell>
          <cell r="S158">
            <v>0.9987843423292001</v>
          </cell>
          <cell r="T158">
            <v>0.97552377785167943</v>
          </cell>
          <cell r="U158">
            <v>0.70093916456405947</v>
          </cell>
          <cell r="V158" t="str">
            <v xml:space="preserve">El Ministerio de Ambiente y Desarrollo Territorial definió, dentro del indicador “Índice de Evaluación del Desempeño Institucional – IDEI”, para las Corporaciones que la meta para el control y seguimiento; específicamente en los trámites ambientales Concesión de Aguas, Licencias Ambientales, Aprovechamientos Forestales y Vertimientos, sería del 100% de los trámites decididos, vigentes y en firme. Situación que llevó a desarrollar nuevas estrategias que contribuyeran al logro de las nuevas metas que implicaban mayor número de actuaciones. </v>
          </cell>
          <cell r="W158" t="str">
            <v>Durante el año 2021, se realizaron acciones de control y seguimiento a los trámites ambientales de los asuntos Concesión de aguas, Permisos de Estudios, Licencias Ambientales, Aprovechamientos Forestales, Permisos de Emisiones, Permisos de Vertimientos y Permisos de Ocupación de Cauce que al 31 de diciembre de 2020 se encontrasen otorgados, vigentes y en firme. Logrando así, un cumplimiento de acciones control y seguimientos del 100% en todos los trámites identificados excepto en los permisos de ocupación de cauce, donde se alcanzó una ejecución del 98%</v>
          </cell>
          <cell r="X158" t="str">
            <v>Del total de expedientes, los cuales ascienden a un total de 15.034, tienen acciones de control y seguimiento durante el año 2022 un total de 14.667, equivalente a un 97.6%</v>
          </cell>
          <cell r="Y158" t="str">
            <v>En el semestre se han presentado 31 solicitudes, todas ellas con el abogado respectivo que realiza la representación judicial de la entidad en los estrados judiciales y ante la Procuraduría. Tenemos que el 90.3% de las solicitudes corresponden a demandas y el 9.7% a conciliaciones prejudiciales.</v>
          </cell>
          <cell r="Z158"/>
          <cell r="AA158" t="str">
            <v>contract</v>
          </cell>
          <cell r="AB158" t="str">
            <v>No aplica</v>
          </cell>
          <cell r="AC158"/>
          <cell r="AD158"/>
          <cell r="AE158"/>
          <cell r="AF158"/>
          <cell r="AG158"/>
          <cell r="AH158"/>
          <cell r="AI158">
            <v>1</v>
          </cell>
          <cell r="AJ158">
            <v>0.90481182118623482</v>
          </cell>
          <cell r="AK158">
            <v>0.90481182118623482</v>
          </cell>
          <cell r="AL158"/>
          <cell r="AM158">
            <v>0</v>
          </cell>
          <cell r="AN158"/>
          <cell r="AO158">
            <v>0</v>
          </cell>
          <cell r="AP158">
            <v>0</v>
          </cell>
          <cell r="AQ158">
            <v>0</v>
          </cell>
          <cell r="AR158">
            <v>0</v>
          </cell>
          <cell r="AS158">
            <v>0</v>
          </cell>
          <cell r="AT158">
            <v>0</v>
          </cell>
          <cell r="AU158" t="str">
            <v>0%</v>
          </cell>
          <cell r="AV158">
            <v>0</v>
          </cell>
          <cell r="AW158">
            <v>0</v>
          </cell>
          <cell r="AX158">
            <v>0</v>
          </cell>
          <cell r="AY158">
            <v>0</v>
          </cell>
          <cell r="AZ158">
            <v>0</v>
          </cell>
          <cell r="BA158">
            <v>0</v>
          </cell>
          <cell r="BB158">
            <v>0</v>
          </cell>
          <cell r="BC158">
            <v>0</v>
          </cell>
          <cell r="BD158" t="str">
            <v>0%</v>
          </cell>
          <cell r="BE158">
            <v>76289396</v>
          </cell>
          <cell r="BF158">
            <v>76289396</v>
          </cell>
          <cell r="BG158">
            <v>1</v>
          </cell>
          <cell r="BH158">
            <v>76289396</v>
          </cell>
          <cell r="BI158">
            <v>1</v>
          </cell>
          <cell r="BJ158">
            <v>0</v>
          </cell>
          <cell r="BK158">
            <v>0</v>
          </cell>
          <cell r="BL158"/>
          <cell r="BM158"/>
          <cell r="BN158">
            <v>400000000</v>
          </cell>
          <cell r="BO158">
            <v>400000000</v>
          </cell>
          <cell r="BP158">
            <v>1</v>
          </cell>
          <cell r="BQ158">
            <v>0</v>
          </cell>
          <cell r="BR158">
            <v>0</v>
          </cell>
          <cell r="BS158">
            <v>0</v>
          </cell>
          <cell r="BT158">
            <v>476289396</v>
          </cell>
          <cell r="BU158">
            <v>476289396</v>
          </cell>
          <cell r="BV158">
            <v>1</v>
          </cell>
          <cell r="BW158"/>
          <cell r="BX158"/>
          <cell r="BY158" t="str">
            <v>% de autorizaciones ambientales con seguimiento</v>
          </cell>
          <cell r="BZ158" t="str">
            <v/>
          </cell>
          <cell r="CA158"/>
        </row>
        <row r="159">
          <cell r="B159" t="str">
            <v>ACT 9.3</v>
          </cell>
          <cell r="C159" t="str">
            <v>9.3</v>
          </cell>
          <cell r="D159" t="str">
            <v>Implementar estrategia de apropiación y colaboración social en la administración ambiental a partir de procesos educativos, de reconocimiento del territorio, monitoreo participativo y sensibilización de actores</v>
          </cell>
          <cell r="E159"/>
          <cell r="F159" t="str">
            <v>Porcentaje</v>
          </cell>
          <cell r="G159">
            <v>1</v>
          </cell>
          <cell r="H159">
            <v>1</v>
          </cell>
          <cell r="I159">
            <v>1</v>
          </cell>
          <cell r="J159">
            <v>1</v>
          </cell>
          <cell r="K159">
            <v>0.8</v>
          </cell>
          <cell r="L159">
            <v>1</v>
          </cell>
          <cell r="M159">
            <v>1</v>
          </cell>
          <cell r="N159">
            <v>1</v>
          </cell>
          <cell r="O159">
            <v>0.19999999999999996</v>
          </cell>
          <cell r="P159">
            <v>0</v>
          </cell>
          <cell r="Q159">
            <v>0</v>
          </cell>
          <cell r="R159">
            <v>0.8</v>
          </cell>
          <cell r="S159">
            <v>1</v>
          </cell>
          <cell r="T159">
            <v>1</v>
          </cell>
          <cell r="U159">
            <v>1</v>
          </cell>
          <cell r="V159"/>
          <cell r="W159"/>
          <cell r="X159"/>
          <cell r="Y159"/>
          <cell r="Z159"/>
          <cell r="AA159"/>
          <cell r="AB159"/>
          <cell r="AC159"/>
          <cell r="AD159"/>
          <cell r="AE159"/>
          <cell r="AF159"/>
          <cell r="AG159"/>
          <cell r="AH159"/>
          <cell r="AI159">
            <v>1</v>
          </cell>
          <cell r="AJ159">
            <v>1</v>
          </cell>
          <cell r="AK159">
            <v>1</v>
          </cell>
          <cell r="AL159"/>
          <cell r="AM159">
            <v>346756737</v>
          </cell>
          <cell r="AN159">
            <v>345424682</v>
          </cell>
          <cell r="AO159">
            <v>0.99615853173748148</v>
          </cell>
          <cell r="AP159">
            <v>311096543</v>
          </cell>
          <cell r="AQ159">
            <v>0.90062048027013886</v>
          </cell>
          <cell r="AR159">
            <v>34328139</v>
          </cell>
          <cell r="AS159">
            <v>34328139</v>
          </cell>
          <cell r="AT159">
            <v>23182050</v>
          </cell>
          <cell r="AU159">
            <v>0.67530750793103</v>
          </cell>
          <cell r="AV159">
            <v>344813934</v>
          </cell>
          <cell r="AW159">
            <v>344813934</v>
          </cell>
          <cell r="AX159">
            <v>1</v>
          </cell>
          <cell r="AY159">
            <v>163760652</v>
          </cell>
          <cell r="AZ159">
            <v>0.47492469373351948</v>
          </cell>
          <cell r="BA159">
            <v>181053282</v>
          </cell>
          <cell r="BB159">
            <v>181053282</v>
          </cell>
          <cell r="BC159">
            <v>155766967</v>
          </cell>
          <cell r="BD159">
            <v>0.86033771539142823</v>
          </cell>
          <cell r="BE159">
            <v>382000000</v>
          </cell>
          <cell r="BF159">
            <v>353489222</v>
          </cell>
          <cell r="BG159">
            <v>0.92536445549738222</v>
          </cell>
          <cell r="BH159">
            <v>347860352</v>
          </cell>
          <cell r="BI159">
            <v>0.9840762613124312</v>
          </cell>
          <cell r="BJ159">
            <v>5628870</v>
          </cell>
          <cell r="BK159">
            <v>5628870</v>
          </cell>
          <cell r="BL159"/>
          <cell r="BM159"/>
          <cell r="BN159">
            <v>522671108</v>
          </cell>
          <cell r="BO159">
            <v>447080084</v>
          </cell>
          <cell r="BP159">
            <v>0.85537554526545589</v>
          </cell>
          <cell r="BQ159">
            <v>364851478</v>
          </cell>
          <cell r="BR159">
            <v>0.81607633857382922</v>
          </cell>
          <cell r="BS159">
            <v>0</v>
          </cell>
          <cell r="BT159">
            <v>1596241779</v>
          </cell>
          <cell r="BU159">
            <v>1490807922</v>
          </cell>
          <cell r="BV159">
            <v>0.93394869224256782</v>
          </cell>
          <cell r="BW159"/>
          <cell r="BX159"/>
          <cell r="BY159"/>
          <cell r="BZ159" t="str">
            <v/>
          </cell>
          <cell r="CA159"/>
        </row>
        <row r="160">
          <cell r="B160" t="str">
            <v>SACT 9.3.1</v>
          </cell>
          <cell r="C160" t="str">
            <v>9.3.1</v>
          </cell>
          <cell r="D160" t="str">
            <v>Implementación de la estrategia de apropiación y colaboración social en la administración ambiental a partir de procesos educativos, de reconocimiento del territorio, monitoreo participativo y sensibilización de actores</v>
          </cell>
          <cell r="E160" t="str">
            <v>% de implementación de la estrategia de apropiación y colaboración social en la administración ambiental</v>
          </cell>
          <cell r="F160" t="str">
            <v>Porcentaje</v>
          </cell>
          <cell r="G160">
            <v>0.25</v>
          </cell>
          <cell r="H160">
            <v>0.5</v>
          </cell>
          <cell r="I160">
            <v>0.75</v>
          </cell>
          <cell r="J160">
            <v>1</v>
          </cell>
          <cell r="K160">
            <v>0.2</v>
          </cell>
          <cell r="L160">
            <v>0.52674999999999994</v>
          </cell>
          <cell r="M160">
            <v>0.75</v>
          </cell>
          <cell r="N160">
            <v>1</v>
          </cell>
          <cell r="O160">
            <v>0.05</v>
          </cell>
          <cell r="P160">
            <v>0</v>
          </cell>
          <cell r="Q160">
            <v>0</v>
          </cell>
          <cell r="R160">
            <v>0.8</v>
          </cell>
          <cell r="S160">
            <v>1</v>
          </cell>
          <cell r="T160">
            <v>1</v>
          </cell>
          <cell r="U160">
            <v>1</v>
          </cell>
          <cell r="V160" t="str">
            <v xml:space="preserve">Se realizó la revisión y sistematización de información como: normatividad étnica, capítulo étnico PGAR 2020-2031, acciones étnicas afro e indígenas, planes de etnodesarrollo y planes de vida  y cartografía de Consejos Comunitarios Afrocolombianos y comunidades, cabildos y resguardos Indígenas para la formulación de la estrategia; y la construcción de la línea base mediante el diseño, aplicación, tabulación y  análisis de encuestas con representantes legales, presidentes, miembros de juntas de gobierno o promotores de 93 Consejos Comunitarios y con gobernadores indígenas, miembros del cabildo o líderes de 36 comunidades indígenas. 
Se realizaron reuniones de articulación con la Gerencia de Afrodescendientes y la Gerencia Indígena de la Gobernación de Antioquia para revisar posibilidades de coordinación y aunar de recursos y esfuerzos para la realización de acciones conjuntas con estos grupos étnicos; y se realizaron reuniones semanales durante el segundo semestre con los Consejeros y Expertos Comunitarios Afro y con la Asociación de Cabildos Indígenas de Antioquia para el diseño del proceso a realizar en el año 2020 y construcción de criterios e instancia de coordinación y relacionamientos  y también para la caracterización, focalización y análisis de información territorial, poblacional y dinámicas comunitarias.
Se realizó la formulación de estudios previos para el desarrollo de la estrategia de administración ambiental y colaboración social con comunidades indígenas y afrocolombianas, lo cual se materializó con la firma de los convenios N°040-COV2010-182 con la Asociación de Cabildos Indígenas de Antioquia -OIA y la Gerencia Indígena del Departamento de Antioquia; y el convenio N°040-COV2010-214 con la Unión Temporal Afroambiental.  </v>
          </cell>
          <cell r="W160" t="str">
            <v xml:space="preserve">En la vigencia 2021 se realizó el levantamiento de la línea base de comunidades indígenas y se presentan avances en la recolección de información comunidades afrocolombianas cuyo ejercicio fue desarrollado a través del diligenciamiento de un instrumento en 65 cabildos y 80 consejos comunitarios para establecer el estado actual de las comunidades étnicas en materia de fortalecimiento organizativo y capacidades para la apropiación y colaboración social en la administración ambiental.  Asimismo, como parte de la estrategia, se construyó el marco político y normativo para la participación de autoridades étnicas en la administración ambiental y en el marco del proceso de desarrollado con la Organización Indígena de Antioquia se elaboró un documento como parte de la sistematización de la estrategia. Como parte de la implementación de la estrategia, se desarrolló un ejercicio de capacitación e implementación de encuentros educativos y de participación a escala local, zonal, territorial y jurisdiccional con comunidades indígenas y afrocolombianas a través de los convenios N°040-COV2010-182, 040-COV2010-214 para la formación de autoridades y construcción, validación y operación del esquema o mecanismo de coordinación entre las autoridades de los pueblos étnicos y Corantioquia para el desarrollo del capítulo étnico contenido en el Plan De Gestión Ambiental Regional -PGAR 2020-2031. Finalmente, se informa que durante esta vigencia se desarrollaron acciones para el fortalecimiento de la corresponsabilidad ambiental, la cultura, la participación y comunicación; el control y el seguimiento ambiental entre otros actores estratégicos de las territoriales de Aburrá Norte, Aburrá Sur, Panzenú Tahamies, Zenufaná, Cartama, Citará y Hevéxicos 
Mediante el  Convenio 040-COV2108-62, celebrado entre CORANTIOQUIA y el Instituto de Estudios Regionales de la Universidad de Antioquia, se avanzó en el fortalecimiento de capacidades para la apropiación y colaboración social en la administración ambiental desde el cumplimiento de tres alcances que tenían como propósito educar ambientalmente a integrantes de juntas de acción comunal, acueductos comuntarios  y actores participantes de los procesos de formulación y aprobación de planes de ordenamiento territorial en temáticas asociadas con la participación en la planificación hídrica y en el ordenamiento territorial, como elementos fundamemtales de la administración ambiental. En los tres alcances mencionados se logró realizar caracterización y diagnósticos de actores, construcción e implementación de estrategias educativas y se avanzó en procesos de sistematización. 
 </v>
          </cell>
          <cell r="X160" t="str">
            <v xml:space="preserve">Durante este trimestre se mantuvieron las acciones para el fortalecimiento de la corresponsabilidad ambiental, la cultura, la participación y comunicación; el control y el seguimiento ambiental (120 informes técnicos) entre otros actores estratégicos de las territoriales de Aburrá Norte y Aburrá Sur, Panzenú, Tahamies, Zenufaná, Cartama, Citará y Hevéxicos, ejecutadas por los enlaces territoriales mediante los contratos 140–CNT2201– 69, 140–CNT2201–76, 140–CNT2201–77, 140–CNT2201–81, 140-CNT2209-128, 140–CNT2201–84 y 140–CNT2201–83, acompañamiento, asesoría, actividades, capacitaciones y encuentros con diferentes actores territoriales, mesas ambientales, generación BIO +,  Guardianes de la naturaleza, PRAES, ECOESCUELAS, CIDEAM, grupos ecológicos, comunidades afrocolombianas, ASOCOMUNALES, mujeres, tierra y vida, organizaciones campesinas, ONG, Hogares ecológicos, bomberos voluntarios, administraciones municipales, Articulación Policía Nacional, Ejército Nacional, Medios de comunicación, Empresas de servicios públicos, Juntas de Acueducto, Viveros, estudiantes universitarios, sector público y sector privado.  </v>
          </cell>
          <cell r="Y160" t="str">
            <v>En el cuarto trimestre del año 2023, la estrategia de apropiación y colaboración social en la administración ambiental se desarrolla a partir de procesos educativos, de reconocimiento del territorio, monitoreo participativo y sensibilización de actores, ejecutadas por los enlaces territoriales (siete) adscritos a la Subdirección de Sostenibilidad y Gestión Territorial, en cada una de las oficinas territoriales: Hevéxicos, Tahamíes, Cartama, Citará, Panzenú, Zenufana, Aburra Norte y Sur, mediante los contratos: 160-CNT2302-75, 160-CNT2302-76, 160-CNT2302-80, 160-CNT2302-81, 160-CNT2302-82, 160-CNT2302-83, 160-CNT2302-84. 
Dentro de las acciones efectuadas se encuentra: educación y relacionamiento entre actores a partir del ejercicio de autoridad ambiental, atención al ciudadano, jornadas de notificación y atención descentralizada, presencia institucional a través de la Unidad Móvil de Atención al Ciudadano -UMAC, informes de control y seguimiento participativo al territorio y a los actores, atención de PQRSD, participación en puestos de control, sensibilización a actores en el territorio y acompañamiento a las mesas ambientales, CIDEAM, Ecoescuelas, estrategias de edu-comunicación asociadas a los medios locales de los municipios y apoyo a convocatorias institucionales. Acciones reportadas en los informes de actividades bajo radicados: Octubre: 180-COE2311-45719, 180-COE2311-45667, 180-COE2311-45690, 180-COE2311-45350, 180-COE2311-45874, 180-COE2311-45714, 180-COE2311-45411 Los informes de gestión de los meses de noviembre y diciembre los enlaces territoriales los entregaran en las fechas indicadas.
Dentro de las actividades de apropiación del modelo de administración de los recursos naturales y colaboración social en la administración ambiental, de manera consolidada se presentaron hasta el 30 de octubre de 2023, las siguientes actividades: 394 (78%) informes técnicos de control y seguimiento; atención y respuesta a 155 PQRSD; 65 atenciones descentralizadas tanto de notificaciones como con la UMAC; participación en 65 puestos de control; 31 (86%) actividades de Sembraton; 58 acompañamientos a Mesas Ambientales y CIDEAM; 7 (100%) base de datos de grupos de jóvenes para impulsar la convocatoria Generación Bio+; 44 (80%) acompañamientos a Ecoescuelas y 54 espacios de edu-comunicación en temas ambientales de interés de la ciudadanía, a través de programas radicales, televisivos, foros, entre otros. Se espera para el mes de diciembre dar cumplimiento al 100% de los informes técnicos de control y seguimiento, acompañamiento a Ecoescuelas y actividades de Sembraton.</v>
          </cell>
          <cell r="Z160"/>
          <cell r="AA160" t="str">
            <v>contract</v>
          </cell>
          <cell r="AB160" t="str">
            <v>No aplica</v>
          </cell>
          <cell r="AC160"/>
          <cell r="AD160"/>
          <cell r="AE160"/>
          <cell r="AF160"/>
          <cell r="AG160"/>
          <cell r="AH160"/>
          <cell r="AI160">
            <v>1</v>
          </cell>
          <cell r="AJ160">
            <v>1</v>
          </cell>
          <cell r="AK160">
            <v>1</v>
          </cell>
          <cell r="AL160"/>
          <cell r="AM160">
            <v>346756737</v>
          </cell>
          <cell r="AN160">
            <v>345424682</v>
          </cell>
          <cell r="AO160">
            <v>0.99615853173748148</v>
          </cell>
          <cell r="AP160">
            <v>311096543</v>
          </cell>
          <cell r="AQ160">
            <v>0.90062048027013886</v>
          </cell>
          <cell r="AR160">
            <v>34328139</v>
          </cell>
          <cell r="AS160">
            <v>34328139</v>
          </cell>
          <cell r="AT160">
            <v>23182050</v>
          </cell>
          <cell r="AU160">
            <v>0.67530750793103</v>
          </cell>
          <cell r="AV160">
            <v>344813934</v>
          </cell>
          <cell r="AW160">
            <v>344813934</v>
          </cell>
          <cell r="AX160">
            <v>1</v>
          </cell>
          <cell r="AY160">
            <v>163760652</v>
          </cell>
          <cell r="AZ160">
            <v>0.47492469373351948</v>
          </cell>
          <cell r="BA160">
            <v>181053282</v>
          </cell>
          <cell r="BB160">
            <v>181053282</v>
          </cell>
          <cell r="BC160">
            <v>155766967</v>
          </cell>
          <cell r="BD160">
            <v>0.86033771539142823</v>
          </cell>
          <cell r="BE160">
            <v>382000000</v>
          </cell>
          <cell r="BF160">
            <v>353489222</v>
          </cell>
          <cell r="BG160">
            <v>0.92536445549738222</v>
          </cell>
          <cell r="BH160">
            <v>347860352</v>
          </cell>
          <cell r="BI160">
            <v>0.9840762613124312</v>
          </cell>
          <cell r="BJ160">
            <v>5628870</v>
          </cell>
          <cell r="BK160">
            <v>5628870</v>
          </cell>
          <cell r="BL160"/>
          <cell r="BM160"/>
          <cell r="BN160">
            <v>522671108</v>
          </cell>
          <cell r="BO160">
            <v>447080084</v>
          </cell>
          <cell r="BP160">
            <v>0.85537554526545589</v>
          </cell>
          <cell r="BQ160">
            <v>364851478</v>
          </cell>
          <cell r="BR160">
            <v>0.81607633857382922</v>
          </cell>
          <cell r="BS160">
            <v>0</v>
          </cell>
          <cell r="BT160">
            <v>1596241779</v>
          </cell>
          <cell r="BU160">
            <v>1490807922</v>
          </cell>
          <cell r="BV160">
            <v>0.93394869224256782</v>
          </cell>
          <cell r="BW160"/>
          <cell r="BX160"/>
          <cell r="BY160"/>
          <cell r="BZ160" t="str">
            <v/>
          </cell>
          <cell r="CA160"/>
        </row>
        <row r="161">
          <cell r="B161" t="str">
            <v>PROY 10</v>
          </cell>
          <cell r="C161">
            <v>10</v>
          </cell>
          <cell r="D161" t="str">
            <v>Proyecto 10. Fortaleciendo los actores para la gestión</v>
          </cell>
          <cell r="E161"/>
          <cell r="F161" t="str">
            <v>Porcentaje</v>
          </cell>
          <cell r="G161">
            <v>1</v>
          </cell>
          <cell r="H161">
            <v>1</v>
          </cell>
          <cell r="I161">
            <v>1</v>
          </cell>
          <cell r="J161">
            <v>1</v>
          </cell>
          <cell r="K161">
            <v>0.88400000000000001</v>
          </cell>
          <cell r="L161">
            <v>0.93914371605193669</v>
          </cell>
          <cell r="M161">
            <v>0.97576691072512112</v>
          </cell>
          <cell r="N161">
            <v>0.96821920598159317</v>
          </cell>
          <cell r="O161">
            <v>0</v>
          </cell>
          <cell r="P161">
            <v>5.7755084974025948E-2</v>
          </cell>
          <cell r="Q161">
            <v>0</v>
          </cell>
          <cell r="R161">
            <v>0.88400000000000001</v>
          </cell>
          <cell r="S161">
            <v>0.93914371605193669</v>
          </cell>
          <cell r="T161">
            <v>0.97576691072512112</v>
          </cell>
          <cell r="U161">
            <v>0.96821920598159317</v>
          </cell>
          <cell r="V161"/>
          <cell r="W161"/>
          <cell r="X161"/>
          <cell r="Y161"/>
          <cell r="Z161"/>
          <cell r="AA161"/>
          <cell r="AB161"/>
          <cell r="AC161"/>
          <cell r="AD161"/>
          <cell r="AE161"/>
          <cell r="AF161"/>
          <cell r="AG161"/>
          <cell r="AH161"/>
          <cell r="AI161">
            <v>1</v>
          </cell>
          <cell r="AJ161">
            <v>0.69972765669426451</v>
          </cell>
          <cell r="AK161">
            <v>0.94799120563587691</v>
          </cell>
          <cell r="AL161"/>
          <cell r="AM161">
            <v>19219594635</v>
          </cell>
          <cell r="AN161">
            <v>16224501548</v>
          </cell>
          <cell r="AO161">
            <v>0.8441646068046742</v>
          </cell>
          <cell r="AP161">
            <v>13396332624</v>
          </cell>
          <cell r="AQ161">
            <v>0.82568531207982598</v>
          </cell>
          <cell r="AR161">
            <v>2881145345.6199999</v>
          </cell>
          <cell r="AS161">
            <v>2842485375.4500003</v>
          </cell>
          <cell r="AT161">
            <v>2498939376.8199997</v>
          </cell>
          <cell r="AU161">
            <v>0.87913886854189605</v>
          </cell>
          <cell r="AV161">
            <v>21101704253</v>
          </cell>
          <cell r="AW161">
            <v>18445103408.299999</v>
          </cell>
          <cell r="AX161">
            <v>0.87410491527847489</v>
          </cell>
          <cell r="AY161">
            <v>15655911928.67</v>
          </cell>
          <cell r="AZ161">
            <v>0.84878417768181724</v>
          </cell>
          <cell r="BA161">
            <v>2793640246</v>
          </cell>
          <cell r="BB161">
            <v>2793640246</v>
          </cell>
          <cell r="BC161">
            <v>2233434316</v>
          </cell>
          <cell r="BD161">
            <v>0.79947098385265747</v>
          </cell>
          <cell r="BE161">
            <v>27936370446</v>
          </cell>
          <cell r="BF161">
            <v>24927689344</v>
          </cell>
          <cell r="BG161">
            <v>0.89230236233387328</v>
          </cell>
          <cell r="BH161">
            <v>18485223079</v>
          </cell>
          <cell r="BI161">
            <v>0.74155381286670774</v>
          </cell>
          <cell r="BJ161">
            <v>6442466265</v>
          </cell>
          <cell r="BK161">
            <v>6442466265</v>
          </cell>
          <cell r="BL161"/>
          <cell r="BM161"/>
          <cell r="BN161">
            <v>32235924270</v>
          </cell>
          <cell r="BO161">
            <v>26425220241</v>
          </cell>
          <cell r="BP161">
            <v>0.81974445713636113</v>
          </cell>
          <cell r="BQ161">
            <v>15664479706</v>
          </cell>
          <cell r="BR161">
            <v>0.59278520909717169</v>
          </cell>
          <cell r="BS161">
            <v>6296377208.1899996</v>
          </cell>
          <cell r="BT161">
            <v>100493593604</v>
          </cell>
          <cell r="BU161">
            <v>86022514541.300003</v>
          </cell>
          <cell r="BV161">
            <v>0.85599998424054768</v>
          </cell>
          <cell r="BW161"/>
          <cell r="BX161" t="str">
            <v>3299 – Fortalecimiento de la gestión y dirección del Sector Ambiente y Desarrollo Sostenible.
3204 – Gestión de la información y el conocimiento ambiental.</v>
          </cell>
          <cell r="BY161"/>
          <cell r="BZ161" t="str">
            <v/>
          </cell>
          <cell r="CA161" t="str">
            <v>16 - Paz Justicia e Instituciones Sólidas</v>
          </cell>
        </row>
        <row r="162">
          <cell r="B162" t="str">
            <v>ACT 10.1</v>
          </cell>
          <cell r="C162" t="str">
            <v>10.1</v>
          </cell>
          <cell r="D162" t="str">
            <v>Consolidar los sistemas de información integrados e interconectados con los sistemas de información de otras instituciones, con enfoque diferencial</v>
          </cell>
          <cell r="E162"/>
          <cell r="F162" t="str">
            <v>Porcentaje</v>
          </cell>
          <cell r="G162">
            <v>1</v>
          </cell>
          <cell r="H162">
            <v>1</v>
          </cell>
          <cell r="I162">
            <v>1</v>
          </cell>
          <cell r="J162">
            <v>1</v>
          </cell>
          <cell r="K162">
            <v>0.55800000000000005</v>
          </cell>
          <cell r="L162">
            <v>0.72796710084811977</v>
          </cell>
          <cell r="M162">
            <v>1</v>
          </cell>
          <cell r="N162">
            <v>0.96010616906619484</v>
          </cell>
          <cell r="O162">
            <v>0.22099999999999997</v>
          </cell>
          <cell r="P162">
            <v>6.8008224787970056E-2</v>
          </cell>
          <cell r="Q162">
            <v>0</v>
          </cell>
          <cell r="R162">
            <v>0.55800000000000005</v>
          </cell>
          <cell r="S162">
            <v>0.72796710084811977</v>
          </cell>
          <cell r="T162">
            <v>1</v>
          </cell>
          <cell r="U162">
            <v>0.96010616906619484</v>
          </cell>
          <cell r="V162"/>
          <cell r="W162"/>
          <cell r="X162"/>
          <cell r="Y162"/>
          <cell r="Z162"/>
          <cell r="AA162"/>
          <cell r="AB162"/>
          <cell r="AC162"/>
          <cell r="AD162"/>
          <cell r="AE162"/>
          <cell r="AF162"/>
          <cell r="AG162"/>
          <cell r="AH162"/>
          <cell r="AI162">
            <v>1</v>
          </cell>
          <cell r="AJ162">
            <v>0.88377037367557121</v>
          </cell>
          <cell r="AK162">
            <v>0.77340411271079645</v>
          </cell>
          <cell r="AL162"/>
          <cell r="AM162">
            <v>1064692984</v>
          </cell>
          <cell r="AN162">
            <v>782521339</v>
          </cell>
          <cell r="AO162">
            <v>0.73497369735649543</v>
          </cell>
          <cell r="AP162">
            <v>775965427</v>
          </cell>
          <cell r="AQ162">
            <v>0.99162206616834514</v>
          </cell>
          <cell r="AR162">
            <v>6555912</v>
          </cell>
          <cell r="AS162">
            <v>6555912</v>
          </cell>
          <cell r="AT162">
            <v>4881447</v>
          </cell>
          <cell r="AU162">
            <v>0.7445870231327083</v>
          </cell>
          <cell r="AV162">
            <v>867118709</v>
          </cell>
          <cell r="AW162">
            <v>769395919</v>
          </cell>
          <cell r="AX162">
            <v>0.88730171660959978</v>
          </cell>
          <cell r="AY162">
            <v>711415639</v>
          </cell>
          <cell r="AZ162">
            <v>0.92464181500292053</v>
          </cell>
          <cell r="BA162">
            <v>57980280</v>
          </cell>
          <cell r="BB162">
            <v>57980280</v>
          </cell>
          <cell r="BC162">
            <v>56025966</v>
          </cell>
          <cell r="BD162">
            <v>0.96629347081455974</v>
          </cell>
          <cell r="BE162">
            <v>1168598611</v>
          </cell>
          <cell r="BF162">
            <v>623578326</v>
          </cell>
          <cell r="BG162">
            <v>0.53361207186990234</v>
          </cell>
          <cell r="BH162">
            <v>610041106</v>
          </cell>
          <cell r="BI162">
            <v>0.97829106715938041</v>
          </cell>
          <cell r="BJ162">
            <v>13537220</v>
          </cell>
          <cell r="BK162">
            <v>13537220</v>
          </cell>
          <cell r="BL162"/>
          <cell r="BM162"/>
          <cell r="BN162">
            <v>383444054</v>
          </cell>
          <cell r="BO162">
            <v>303878760</v>
          </cell>
          <cell r="BP162">
            <v>0.79249829754825196</v>
          </cell>
          <cell r="BQ162">
            <v>242232884</v>
          </cell>
          <cell r="BR162">
            <v>0.79713660803407249</v>
          </cell>
          <cell r="BS162">
            <v>12746910.23</v>
          </cell>
          <cell r="BT162">
            <v>3483854358</v>
          </cell>
          <cell r="BU162">
            <v>2479374344</v>
          </cell>
          <cell r="BV162">
            <v>0.71167565840018387</v>
          </cell>
          <cell r="BW162"/>
          <cell r="BX162"/>
          <cell r="BY162"/>
          <cell r="BZ162" t="str">
            <v/>
          </cell>
          <cell r="CA162"/>
        </row>
        <row r="163">
          <cell r="B163" t="str">
            <v>SACT 10.1.1</v>
          </cell>
          <cell r="C163" t="str">
            <v>10.1.1</v>
          </cell>
          <cell r="D163" t="str">
            <v>Promoción de desarrollos tecnológicos del manejo de información que soporte la gestión ambiental con enfoque étnico</v>
          </cell>
          <cell r="E163" t="str">
            <v>Número de desarrollos tecnológicos para el manejo de información que soporte la gestión ambiental con enfoque étnico</v>
          </cell>
          <cell r="F163" t="str">
            <v>Número</v>
          </cell>
          <cell r="G163">
            <v>0</v>
          </cell>
          <cell r="H163">
            <v>2</v>
          </cell>
          <cell r="I163">
            <v>0</v>
          </cell>
          <cell r="J163">
            <v>0</v>
          </cell>
          <cell r="K163">
            <v>0</v>
          </cell>
          <cell r="L163">
            <v>0.4</v>
          </cell>
          <cell r="M163">
            <v>0</v>
          </cell>
          <cell r="N163">
            <v>0</v>
          </cell>
          <cell r="O163">
            <v>0</v>
          </cell>
          <cell r="P163">
            <v>0.2</v>
          </cell>
          <cell r="Q163">
            <v>0.2</v>
          </cell>
          <cell r="R163">
            <v>0</v>
          </cell>
          <cell r="S163">
            <v>0</v>
          </cell>
          <cell r="T163">
            <v>0</v>
          </cell>
          <cell r="U163">
            <v>0</v>
          </cell>
          <cell r="V163" t="str">
            <v>Sin meta programada para la vigencia 2020</v>
          </cell>
          <cell r="W163" t="str">
            <v>En estos desarrollos se tienen los siguientes avances: La Fase de levantamiento y análisis de requerimientos tiene un avance del 12% sobre un 20%, y la Fase de Diseño tiene un avance del 8% sobre un 20%.
De acuerdo a los anterior se podría decir que tenemos un avance del 20%, esto equivale a 0.4 de la meta.
1.	Se tiene una primera versión del informe de levantamiento de requerimientos, producto del análisis realizado con los servidores públicos de Corantioquia, y de las necesidades expuestas por las comunidades Afrocolombianas (18 de noviembre 2021) e Indígena (23 de noviembre de 2021). Este informe ha sido revisado y ajustado con la subdirección de Participación y Cultura Ambiental. Si bien se tiene un significativo avance en esta etapa, se considera que este ejercicio está sujeto a mejora en la medida que se concrete el alcance del desarrollo. Por lo anterior se estima un avance del 12% en esta fase
2.	En adición a lo anterior, se ha avanzado el diseño del prototipo del sistema. Con base en el análisis de los requerimientos se han generado ilustraciones o vistas de la interfaz del sistema, lo que permita concretar con los usuarios e interesados la versión final del desarrollo. Se estima que el avance en esta fase es del 8%.</v>
          </cell>
          <cell r="X163" t="str">
            <v xml:space="preserve">En las fases comprendidas para esta solución tecnológica, con respecto a la fase de análisis de levantamiento de requerimientos de software y prototipado del producto, se tiene lo siguiente: 
Se avanzó en el análisis de la información suministrada en los encuentros por parte de las comunidades Indígena y Afrodescendientes y con las subdirecciones por medio de entrevistas cortas, realizadas en 2021. Se elabora un documento consolidado con los requerimientos identificados, y la construye prototipo interactivo, es decir, una versión inicial de lo que se proyecta desarrollar. 
En un espacio concertado con la Sub. Participación y Cultura y la Sub. Administrativa y financiera, se expuso el prototipo para evaluar y validar si lo proyectado a la fecha cumple los objetivos de las partes interesadas. En esto espacio se recibió retroalimentación respecto a nuevas funcionalidades y la presentación de la solución, los cuales ya se tuvieron encuentra en esta última versión del prototipo. 
Se tenía previsto realizar este desarrollo mediante un convenio con el Politecnico Jaime Isaza Cadavid, no obstante, después de varias sesiones de trabajo no se logró perfeccionar el convenio. </v>
          </cell>
          <cell r="Y163" t="str">
            <v xml:space="preserve">Actualmente el desarrollo se está realizando por módulos realizando entregas semanales, de acuerdo con los lineamientos de diseño definidos por la Oficina Asesora de Comunicaciones, las orientaciones de la Subdirección de Participación y Cultura Ambiental con respecto al contenido y distribución de los mismos, y el desarrollo por parte de la Subdirección de Planeación.
En la presente vigencia, en articulación con la Subdirección de Participación y Cultura, se define el alcance para la primera versión para los módulos de seguridad, cartografía, recursos y comunidades étnicas. Se logra la definición de los atributos para cada uno de los puntos relacionados en el levantamiento de requerimientos y la priorización de estos requerimientos, igual que en los atributos para reportes de los sistemas de información, y la definición de aspectos de diseño de interfaz. Lo cual se puede evidenciar en las actas 140-ACT2304-1663, 140-ACT2304-1664 y 090-ACT2311-6370, aportando a las fases de planificación y diseño.
Con respecto a la fase de implementación, se dispuso del servidor y se instaló las herramientas que soportarán la aplicación, las cuales son necesarias para su estructura. Se acuerda entre la Subdirección de Participación y Cultura Ambiental y la Subdirección de Planeación, mostrar avances de la implementación y de esa forma obtener la retroalimentación necesaria para cada requerimiento entregado. Esto se puede evidenciar en el acta 090-ACT2311-6247. De igual forma, se avanza en el desarrollo del módulo para el inicio de sesión, registro y consulta de usuarios, así como en la documentación de estructuración de estos componentes, tal como se indica en el acta 090-ACT2311-6372. 
</v>
          </cell>
          <cell r="Z163"/>
          <cell r="AA163" t="str">
            <v>contract</v>
          </cell>
          <cell r="AB163" t="str">
            <v>No aplica</v>
          </cell>
          <cell r="AC163"/>
          <cell r="AD163"/>
          <cell r="AE163"/>
          <cell r="AF163"/>
          <cell r="AG163"/>
          <cell r="AH163"/>
          <cell r="AI163">
            <v>2</v>
          </cell>
          <cell r="AJ163">
            <v>0.8</v>
          </cell>
          <cell r="AK163">
            <v>0.4</v>
          </cell>
          <cell r="AL163"/>
          <cell r="AM163">
            <v>0</v>
          </cell>
          <cell r="AN163"/>
          <cell r="AO163">
            <v>0</v>
          </cell>
          <cell r="AP163">
            <v>0</v>
          </cell>
          <cell r="AQ163">
            <v>0</v>
          </cell>
          <cell r="AR163">
            <v>0</v>
          </cell>
          <cell r="AS163">
            <v>0</v>
          </cell>
          <cell r="AT163">
            <v>0</v>
          </cell>
          <cell r="AU163" t="str">
            <v>0%</v>
          </cell>
          <cell r="AV163">
            <v>332935141</v>
          </cell>
          <cell r="AW163">
            <v>307541377</v>
          </cell>
          <cell r="AX163">
            <v>0.92372759473894051</v>
          </cell>
          <cell r="AY163">
            <v>249561097</v>
          </cell>
          <cell r="AZ163">
            <v>0.81147161215968677</v>
          </cell>
          <cell r="BA163">
            <v>57980280</v>
          </cell>
          <cell r="BB163">
            <v>57980280</v>
          </cell>
          <cell r="BC163">
            <v>56025966</v>
          </cell>
          <cell r="BD163">
            <v>0.96629347081455974</v>
          </cell>
          <cell r="BE163">
            <v>193000000</v>
          </cell>
          <cell r="BF163">
            <v>168421716</v>
          </cell>
          <cell r="BG163">
            <v>0.87265137823834193</v>
          </cell>
          <cell r="BH163">
            <v>154884496</v>
          </cell>
          <cell r="BI163">
            <v>0.91962307283462186</v>
          </cell>
          <cell r="BJ163">
            <v>13537220</v>
          </cell>
          <cell r="BK163">
            <v>13537220</v>
          </cell>
          <cell r="BL163"/>
          <cell r="BM163"/>
          <cell r="BN163">
            <v>206418424</v>
          </cell>
          <cell r="BO163">
            <v>166537253</v>
          </cell>
          <cell r="BP163">
            <v>0.80679451849705042</v>
          </cell>
          <cell r="BQ163">
            <v>104891377</v>
          </cell>
          <cell r="BR163">
            <v>0.62983731934139686</v>
          </cell>
          <cell r="BS163">
            <v>12746910.23</v>
          </cell>
          <cell r="BT163">
            <v>732353565</v>
          </cell>
          <cell r="BU163">
            <v>642500346</v>
          </cell>
          <cell r="BV163">
            <v>0.8773089620994744</v>
          </cell>
          <cell r="BW163"/>
          <cell r="BX163"/>
          <cell r="BY163"/>
          <cell r="BZ163" t="str">
            <v>RET 49: Creación de un servidor y plataforma de información étnica, que articule y evidencie la situación territorial ambiental y la gestión en los territorios étnicos</v>
          </cell>
          <cell r="CA163"/>
        </row>
        <row r="164">
          <cell r="B164" t="str">
            <v>SACT 10.1.2</v>
          </cell>
          <cell r="C164" t="str">
            <v>10.1.2</v>
          </cell>
          <cell r="D164" t="str">
            <v xml:space="preserve">Integración e interconexión de Sistemas de información </v>
          </cell>
          <cell r="E164" t="str">
            <v xml:space="preserve">% de integración e interconexión de los sistemas de información </v>
          </cell>
          <cell r="F164" t="str">
            <v>Porcentaje</v>
          </cell>
          <cell r="G164">
            <v>0.25</v>
          </cell>
          <cell r="H164">
            <v>0.5</v>
          </cell>
          <cell r="I164">
            <v>0.75</v>
          </cell>
          <cell r="J164">
            <v>1</v>
          </cell>
          <cell r="K164">
            <v>0.125</v>
          </cell>
          <cell r="L164">
            <v>1</v>
          </cell>
          <cell r="M164">
            <v>1</v>
          </cell>
          <cell r="N164">
            <v>1</v>
          </cell>
          <cell r="O164">
            <v>0.125</v>
          </cell>
          <cell r="P164">
            <v>0</v>
          </cell>
          <cell r="Q164">
            <v>0</v>
          </cell>
          <cell r="R164">
            <v>0.5</v>
          </cell>
          <cell r="S164">
            <v>1</v>
          </cell>
          <cell r="T164">
            <v>1</v>
          </cell>
          <cell r="U164">
            <v>1</v>
          </cell>
          <cell r="V164" t="str">
            <v xml:space="preserve">En el aplicativo sirena, se ajustó el trámite de concesión de aguas y se levanta el requerimiento con prototipo para el trámite vertimiento con la información requerida por el IDEAM para luego terminar su integración a través de web de services. </v>
          </cell>
          <cell r="W164" t="str">
            <v>En la vigencia 2021, se desarrollaron los siguientes aplicativos Web integrados con la aplicación SIRENA: Autogestión de Trámites en Línea y el tablero de control de Trámites Ambientales. El aplicativo Web de Fauna está integrado con  el aplicativo Sembratón.
Adicionalmente, se desarrollaron los siguientes tableros de control integrados con las aplicaciones SAFIX y PGAR: Plan de Acción y Procesos Contractuales.</v>
          </cell>
          <cell r="X164" t="str">
            <v xml:space="preserve">Se han diseñado los siguientes tableros de control para la visualización de información corporativa de proyectos estratégicos, los cuales están integrados con el Sistema de Información Misional SIRENA, financiados con recursos propios y administrados por la Subdirección de Planeación de la corporación:  
1. Seguimiento a los tiempos (Trámites Ambientales) 
2. Trámites Ambientales 
3. Seguimiento a PQRSD 
4. Seguimiento a procesos contractuales
5. Indice de Evaluación del Desempeño Institucional -IEDI
6. Tablero de control Plan de Acción 2020-2023
7. Programa Protección de datos personales
8. Visor de proyectos Corantioquia BPC 
9. Alerta para los supervisores - Proceso contractual
10. Identificación problemáticas ambientales a partir de la percepción social
11. Línea base de riesgos y priorización de municipios a intervenir
</v>
          </cell>
          <cell r="Y164" t="str">
            <v xml:space="preserve">Se recibió por parte del MADS capacitación relacionada con la Plataforma VITAL: 
- Identificación y definición de todas las funcionalidades del aplicativo SILA
- Condiciones de radicación (recepción de trámites y traslado de trámites por competencia)
- Cargue de documentos y condiciones de capacidad de carga de archivos
- Revisión del alcance de los trámites y mecanismos de participación que se ofrecen desde el aplicativo VITAL  -SIAC
Por otro lado, se han diseñado los siguientes tableros de control para la visualización de información corporativa de proyectos estratégicos, los cuales están integrados con el Sistema de Información Misional SIRENA, financiados con recursos propios y administrados por la Subdirección de Planeación de la corporación:  
1. Seguimiento a los tiempos (Trámites Ambientales) 
2. Trámites Ambientales 
3. Seguimiento a PQRSD 
4. Seguimiento a procesos contractuales
5. Indice de Evaluación del Desempeño Institucional -IEDI
6. Tablero de control Plan de Acción 2020-2023
7. Programa Protección de datos personales
8. Visor de proyectos Corantioquia BPC 
9. Alerta para los supervisores - Proceso contractual
10. Identificación problemáticas ambientales a partir de la percepción social
11. Línea base de riesgos y priorización de municipios a intervenir
</v>
          </cell>
          <cell r="Z164"/>
          <cell r="AA164" t="str">
            <v>contract</v>
          </cell>
          <cell r="AB164" t="str">
            <v>No aplica</v>
          </cell>
          <cell r="AC164"/>
          <cell r="AD164"/>
          <cell r="AE164"/>
          <cell r="AF164"/>
          <cell r="AG164"/>
          <cell r="AH164"/>
          <cell r="AI164">
            <v>1</v>
          </cell>
          <cell r="AJ164">
            <v>1</v>
          </cell>
          <cell r="AK164">
            <v>1</v>
          </cell>
          <cell r="AL164"/>
          <cell r="AM164">
            <v>682659629</v>
          </cell>
          <cell r="AN164">
            <v>438304907</v>
          </cell>
          <cell r="AO164">
            <v>0.64205482260911606</v>
          </cell>
          <cell r="AP164">
            <v>431748995</v>
          </cell>
          <cell r="AQ164">
            <v>0.985042576764946</v>
          </cell>
          <cell r="AR164">
            <v>6555912</v>
          </cell>
          <cell r="AS164">
            <v>6555912</v>
          </cell>
          <cell r="AT164">
            <v>4881447</v>
          </cell>
          <cell r="AU164">
            <v>0.7445870231327083</v>
          </cell>
          <cell r="AV164">
            <v>169921112</v>
          </cell>
          <cell r="AW164">
            <v>120546366</v>
          </cell>
          <cell r="AX164">
            <v>0.7094254773944747</v>
          </cell>
          <cell r="AY164">
            <v>120546366</v>
          </cell>
          <cell r="AZ164">
            <v>1</v>
          </cell>
          <cell r="BA164">
            <v>0</v>
          </cell>
          <cell r="BB164">
            <v>0</v>
          </cell>
          <cell r="BC164">
            <v>0</v>
          </cell>
          <cell r="BD164" t="str">
            <v>0%</v>
          </cell>
          <cell r="BE164">
            <v>539410832</v>
          </cell>
          <cell r="BF164">
            <v>105335317</v>
          </cell>
          <cell r="BG164">
            <v>0.19527846077811059</v>
          </cell>
          <cell r="BH164">
            <v>105335317</v>
          </cell>
          <cell r="BI164">
            <v>1</v>
          </cell>
          <cell r="BJ164">
            <v>0</v>
          </cell>
          <cell r="BK164">
            <v>0</v>
          </cell>
          <cell r="BL164"/>
          <cell r="BM164"/>
          <cell r="BN164">
            <v>0</v>
          </cell>
          <cell r="BO164">
            <v>0</v>
          </cell>
          <cell r="BP164">
            <v>0</v>
          </cell>
          <cell r="BQ164">
            <v>0</v>
          </cell>
          <cell r="BR164">
            <v>0</v>
          </cell>
          <cell r="BS164">
            <v>0</v>
          </cell>
          <cell r="BT164">
            <v>1391991573</v>
          </cell>
          <cell r="BU164">
            <v>664186590</v>
          </cell>
          <cell r="BV164">
            <v>0.47714842739209601</v>
          </cell>
          <cell r="BW164"/>
          <cell r="BX164"/>
          <cell r="BY164"/>
          <cell r="BZ164" t="str">
            <v/>
          </cell>
          <cell r="CA164"/>
        </row>
        <row r="165">
          <cell r="B165" t="str">
            <v>SACT 10.1.3</v>
          </cell>
          <cell r="C165" t="str">
            <v>10.1.3</v>
          </cell>
          <cell r="D165" t="str">
            <v>Actualización y reporte de la información en el SIAC</v>
          </cell>
          <cell r="E165" t="str">
            <v>% de actualización y reporte de la información en el SIAC</v>
          </cell>
          <cell r="F165" t="str">
            <v>Porcentaje</v>
          </cell>
          <cell r="G165">
            <v>0.9</v>
          </cell>
          <cell r="H165">
            <v>0.92</v>
          </cell>
          <cell r="I165">
            <v>0.95</v>
          </cell>
          <cell r="J165">
            <v>1</v>
          </cell>
          <cell r="K165">
            <v>0.55500000000000005</v>
          </cell>
          <cell r="L165">
            <v>0.90518919834081091</v>
          </cell>
          <cell r="M165">
            <v>0.95966150212604362</v>
          </cell>
          <cell r="N165">
            <v>0.92021233813238967</v>
          </cell>
          <cell r="O165">
            <v>0</v>
          </cell>
          <cell r="P165">
            <v>0</v>
          </cell>
          <cell r="Q165">
            <v>0</v>
          </cell>
          <cell r="R165">
            <v>0.6166666666666667</v>
          </cell>
          <cell r="S165">
            <v>0.98390130254435959</v>
          </cell>
          <cell r="T165">
            <v>1</v>
          </cell>
          <cell r="U165">
            <v>0.92021233813238967</v>
          </cell>
          <cell r="V165" t="str">
            <v xml:space="preserve">Los datos reportados son: 
•	RUA: 105 registros validados y transmitidos.
•	SIRH: 869 registros entre los que se encuentran fuente, usuarios, concesiones, vertimientos y PUEAA.
•	SISAIRE: 7.958 registros reportados.
•	SNIF: 148 registros reportado.
•	RESPEL: 372 registros validados.
Para el reporte del SISAIRE se presentaron dificultades toda ves que las estaciones estuvieron en operación aproximadamente hasta mediados del mes de marzo, esto debido a que presentaron fallas técnicas o problemas en la telemetría, los cuales no fue posible atender en su momento a causa de la cuarentena por COVID declarada por el Gobierno Nacional. 
En SIRH y SNIF se presentaron dificultades para el cargue de información. 
</v>
          </cell>
          <cell r="W165" t="str">
            <v xml:space="preserve">  Respecto a SNIF: Se han realizado 7 registros de incendios de la cobertura vegetal. En cuanto al módulo de aprovechamiento forestal se reportaron y validaron 96 registros. Es importante mencionar que persisten los problemas con la plataforma lo que dificulta el reporte de parte de la información. Cumplida la fecha de reporte se tiene que: RUA (mes de Julio) se han validado 104 registros y RESPEL (mes de agosto) se han validado 352 registros. Respecto a SISAIRE se registran y validan en el año 13348 registros. Con base en el reporte de septiembre de RURH, se realiza la diferencia de los registros reportados por Corantioquia entre diciembre 2020 y diciembre de 2021. Esta diferencia da como resultado 241 nuevos registros. Es importante indicar que la información SIRH, ha tenido dificultades para cargar, inicialmente por los ajustes que venía realizando IDEAM en la plataforma, y actualmente por el ajuste.</v>
          </cell>
          <cell r="X165" t="str">
            <v xml:space="preserve">En cuanto al módulo de aprovechamiento forestal y el módulo de incendios se reportaron 11 registros. Es importante mencionar que persisten los problemas con la plataforma SNIF lo que dificulta el reporte de parte de la información. Cumplida la fecha de reporte se tiene que: RUA (mes de Julio) se han validado 132 registros y RESPEL (mes de agosto) se han validado 414 registros. Respecto a SISAIRE se registran y validan hasta diciembre se tienen 14.271 registros. Al respecto es preciso mencionar que durante el mes de septiembre se presentaron algunas fallas técnicas en las estaciones de monitoreo de calidad del aire ubicadas en Caucasia y Yondó. Con base en el reporte mensual de RURH a diciembre 2022, se realiza la diferencia de los registros reportados por Corantioquia entre diciembre 2021 y noviembre de 2022 (pues a la fecha del presente informe aún no estaba disponible el boletín de diciembre 2022). Esta diferencia da como resultado 140 nuevos registros. Es importante indicar que la información SIRH, ha tenido dificultades para cargar, por los ajustes que venía realizando IDEAM en la plataforma.	</v>
          </cell>
          <cell r="Y165" t="str">
            <v>Respecto a SNIF: Con respecto a incendios de la cobertura vegetal, en lo corrido de la vigencia se han reportado y validado 6 registros. Existe 1 registro de incendio registrado y no validado, debido a un error en la plataforma, lo cual ya fue resportado al IDEAM. 
En cuanto al modulo de aprovechamiento forestal, decomisos y registro de plantaciones, se reportaron y validaron 70 registros a la fecha. Se encuentran 6 registros de decomiso pendientes por validación. 
Con respecto a RUA, se revisan y transmiten 121 establecimientos registrados en el RUA Manufacturero a cierre del tercer trimestre. 
Con respecto a RESPEL, se revisan y transmiten 438 establecimientos. 
Respecto a SISAIRE se registran y validan un total de la vigencia de 11548. 
Respecto al reporte de SIRH, se reportó 15 registros de PUEAA y 1 registro de concesión de agua.</v>
          </cell>
          <cell r="Z165"/>
          <cell r="AA165" t="str">
            <v>contract</v>
          </cell>
          <cell r="AB165" t="str">
            <v>No aplica</v>
          </cell>
          <cell r="AC165"/>
          <cell r="AD165"/>
          <cell r="AE165"/>
          <cell r="AF165"/>
          <cell r="AG165"/>
          <cell r="AH165"/>
          <cell r="AI165">
            <v>1</v>
          </cell>
          <cell r="AJ165">
            <v>0.92021233813238967</v>
          </cell>
          <cell r="AK165">
            <v>0.92021233813238967</v>
          </cell>
          <cell r="AL165"/>
          <cell r="AM165">
            <v>382033355</v>
          </cell>
          <cell r="AN165">
            <v>344216432</v>
          </cell>
          <cell r="AO165">
            <v>0.90101146272947819</v>
          </cell>
          <cell r="AP165">
            <v>344216432</v>
          </cell>
          <cell r="AQ165">
            <v>1</v>
          </cell>
          <cell r="AR165">
            <v>0</v>
          </cell>
          <cell r="AS165">
            <v>0</v>
          </cell>
          <cell r="AT165">
            <v>0</v>
          </cell>
          <cell r="AU165" t="str">
            <v>0%</v>
          </cell>
          <cell r="AV165">
            <v>364262456</v>
          </cell>
          <cell r="AW165">
            <v>341308176</v>
          </cell>
          <cell r="AX165">
            <v>0.93698422765809275</v>
          </cell>
          <cell r="AY165">
            <v>341308176</v>
          </cell>
          <cell r="AZ165">
            <v>1</v>
          </cell>
          <cell r="BA165">
            <v>0</v>
          </cell>
          <cell r="BB165">
            <v>0</v>
          </cell>
          <cell r="BC165">
            <v>0</v>
          </cell>
          <cell r="BD165" t="str">
            <v>0%</v>
          </cell>
          <cell r="BE165">
            <v>436187779</v>
          </cell>
          <cell r="BF165">
            <v>349821293</v>
          </cell>
          <cell r="BG165">
            <v>0.80199700643148919</v>
          </cell>
          <cell r="BH165">
            <v>349821293</v>
          </cell>
          <cell r="BI165">
            <v>1</v>
          </cell>
          <cell r="BJ165">
            <v>0</v>
          </cell>
          <cell r="BK165">
            <v>0</v>
          </cell>
          <cell r="BL165"/>
          <cell r="BM165"/>
          <cell r="BN165">
            <v>177025630</v>
          </cell>
          <cell r="BO165">
            <v>137341507</v>
          </cell>
          <cell r="BP165">
            <v>0.77582837581202224</v>
          </cell>
          <cell r="BQ165">
            <v>137341507</v>
          </cell>
          <cell r="BR165">
            <v>1</v>
          </cell>
          <cell r="BS165">
            <v>0</v>
          </cell>
          <cell r="BT165">
            <v>1359509220</v>
          </cell>
          <cell r="BU165">
            <v>1172687408</v>
          </cell>
          <cell r="BV165">
            <v>0.86258143067245985</v>
          </cell>
          <cell r="BW165"/>
          <cell r="BX165"/>
          <cell r="BY165" t="str">
            <v>% de actualización y reporte de la información en el SIAC</v>
          </cell>
          <cell r="BZ165" t="str">
            <v/>
          </cell>
          <cell r="CA165"/>
        </row>
        <row r="166">
          <cell r="B166" t="str">
            <v>ACT 10.2</v>
          </cell>
          <cell r="C166" t="str">
            <v>10.2</v>
          </cell>
          <cell r="D166" t="str">
            <v>Consolidar la Corporación como una organización moderna e innovadora</v>
          </cell>
          <cell r="E166"/>
          <cell r="F166" t="str">
            <v>Porcentaje</v>
          </cell>
          <cell r="G166">
            <v>1</v>
          </cell>
          <cell r="H166">
            <v>1</v>
          </cell>
          <cell r="I166">
            <v>1</v>
          </cell>
          <cell r="J166">
            <v>1</v>
          </cell>
          <cell r="K166">
            <v>0.94699999999999995</v>
          </cell>
          <cell r="L166">
            <v>0.94904061219570979</v>
          </cell>
          <cell r="M166">
            <v>0.96546952425346788</v>
          </cell>
          <cell r="N166">
            <v>0.91759696328114815</v>
          </cell>
          <cell r="O166">
            <v>0</v>
          </cell>
          <cell r="P166">
            <v>3.1327492502637437E-2</v>
          </cell>
          <cell r="Q166">
            <v>0</v>
          </cell>
          <cell r="R166">
            <v>0.94699999999999995</v>
          </cell>
          <cell r="S166">
            <v>0.94904061219570979</v>
          </cell>
          <cell r="T166">
            <v>0.96546952425346788</v>
          </cell>
          <cell r="U166">
            <v>0.91759696328114815</v>
          </cell>
          <cell r="V166"/>
          <cell r="W166"/>
          <cell r="X166"/>
          <cell r="Y166"/>
          <cell r="Z166"/>
          <cell r="AA166"/>
          <cell r="AB166"/>
          <cell r="AC166"/>
          <cell r="AD166"/>
          <cell r="AE166"/>
          <cell r="AF166"/>
          <cell r="AG166"/>
          <cell r="AH166"/>
          <cell r="AI166">
            <v>1</v>
          </cell>
          <cell r="AJ166">
            <v>0.95260864805824086</v>
          </cell>
          <cell r="AK166">
            <v>0.941352392216532</v>
          </cell>
          <cell r="AL166"/>
          <cell r="AM166">
            <v>9730973556</v>
          </cell>
          <cell r="AN166">
            <v>7666602963</v>
          </cell>
          <cell r="AO166">
            <v>0.78785569798130484</v>
          </cell>
          <cell r="AP166">
            <v>6321427459</v>
          </cell>
          <cell r="AQ166">
            <v>0.82454086764477197</v>
          </cell>
          <cell r="AR166">
            <v>1324655236.49</v>
          </cell>
          <cell r="AS166">
            <v>1322458385.47</v>
          </cell>
          <cell r="AT166">
            <v>1150804721.24</v>
          </cell>
          <cell r="AU166">
            <v>0.87020108449840217</v>
          </cell>
          <cell r="AV166">
            <v>12540017294</v>
          </cell>
          <cell r="AW166">
            <v>10421773480.299999</v>
          </cell>
          <cell r="AX166">
            <v>0.83108126854709263</v>
          </cell>
          <cell r="AY166">
            <v>9189140240.1800003</v>
          </cell>
          <cell r="AZ166">
            <v>0.88172519365825663</v>
          </cell>
          <cell r="BA166">
            <v>1232633240</v>
          </cell>
          <cell r="BB166">
            <v>1232633240</v>
          </cell>
          <cell r="BC166">
            <v>1045346951</v>
          </cell>
          <cell r="BD166">
            <v>0.84806000445030993</v>
          </cell>
          <cell r="BE166">
            <v>18547531446</v>
          </cell>
          <cell r="BF166">
            <v>16650895837</v>
          </cell>
          <cell r="BG166">
            <v>0.89774188470730254</v>
          </cell>
          <cell r="BH166">
            <v>11925743592</v>
          </cell>
          <cell r="BI166">
            <v>0.71622234075236801</v>
          </cell>
          <cell r="BJ166">
            <v>4725152245</v>
          </cell>
          <cell r="BK166">
            <v>4725152245</v>
          </cell>
          <cell r="BL166"/>
          <cell r="BM166"/>
          <cell r="BN166">
            <v>21340603273</v>
          </cell>
          <cell r="BO166">
            <v>17282891520</v>
          </cell>
          <cell r="BP166">
            <v>0.80985955733810988</v>
          </cell>
          <cell r="BQ166">
            <v>11308989762</v>
          </cell>
          <cell r="BR166">
            <v>0.65434593215568593</v>
          </cell>
          <cell r="BS166">
            <v>4594161815</v>
          </cell>
          <cell r="BT166">
            <v>62159125569</v>
          </cell>
          <cell r="BU166">
            <v>52022163800.300003</v>
          </cell>
          <cell r="BV166">
            <v>0.8369191703405251</v>
          </cell>
          <cell r="BW166"/>
          <cell r="BX166"/>
          <cell r="BY166"/>
          <cell r="BZ166" t="str">
            <v/>
          </cell>
          <cell r="CA166"/>
        </row>
        <row r="167">
          <cell r="B167" t="str">
            <v>SACT 10.2.1</v>
          </cell>
          <cell r="C167" t="str">
            <v>10.2.1</v>
          </cell>
          <cell r="D167" t="str">
            <v>Formulación e implementación del Plan Anticorrupción y de Atención al Ciudadano – PAAC</v>
          </cell>
          <cell r="E167" t="str">
            <v>% de formulación e implementación del Plan Anticorrupción y de Atención al Ciudadano – PAAC</v>
          </cell>
          <cell r="F167" t="str">
            <v>Porcentaje</v>
          </cell>
          <cell r="G167">
            <v>1</v>
          </cell>
          <cell r="H167">
            <v>1</v>
          </cell>
          <cell r="I167">
            <v>1</v>
          </cell>
          <cell r="J167">
            <v>1</v>
          </cell>
          <cell r="K167">
            <v>0.90300000000000002</v>
          </cell>
          <cell r="L167">
            <v>1</v>
          </cell>
          <cell r="M167">
            <v>0.97899999999999998</v>
          </cell>
          <cell r="N167">
            <v>0.91428571428571426</v>
          </cell>
          <cell r="O167">
            <v>0</v>
          </cell>
          <cell r="P167">
            <v>0</v>
          </cell>
          <cell r="Q167">
            <v>0</v>
          </cell>
          <cell r="R167">
            <v>0.90300000000000002</v>
          </cell>
          <cell r="S167">
            <v>1</v>
          </cell>
          <cell r="T167">
            <v>0.97899999999999998</v>
          </cell>
          <cell r="U167">
            <v>0.91428571428571426</v>
          </cell>
          <cell r="V167" t="str">
            <v xml:space="preserve">Se resalta que: 1.  no hay fallos disciplinarios ni quejas asociados a riesgos de corrupción 2.La formalización del Comité de Gestión y Desempeño mediante la Resolución n.° 040-RES2012-7361  3. La inscripción de la totalidad de trámites en el SUIT, así como el registro de los datos de operación.   4. El tiempo promedio de resolución de trámites ambientales se encuentra en 67 días hábiles   5. a Audiencia Pública de Rendición de Cuentas 2019, desarrollada de manera virtual el 24 de marzo de 2020  6. Se avanzó en la actualización de las encuestas de satisfacción, incorporando a los viveros corporativos, y la inclusión de los canales virtuales de atención  7. se realizó el convenio °040-COV2010-182 con el propósito de contar con cartillas informativas en Emberá Chamí, Emberá Katío u otro idioma  8. El 71% equivalente a 315 funcionarios, que han cursado y obtenido la Certificación en el “Módulo de Fundamentos Generales del MIPG”. 
Se encuentra pendiente aplicar la metodología para priorización de trámites a racionalizar, y la publicación del plan de participación ciudadana, acciones que son tenidas en cuenta para la formulación del Plan Anticorrupción y Atención al Ciudadano 2021. 
 </v>
          </cell>
          <cell r="W167" t="str">
            <v xml:space="preserve">En el seguimiento a los controles y a las acciones para mitigar los riesgos de corrupción, se presentan las siguientes fortalezas: Al mes de diciembre de 2021 no se han proferido fallos disciplinarios relacionados con actos de corrupción. Se destaca la implementación de la declaración del compromiso con la independencia, imparcialidad y confidencialidad, a través de la firma del formato (F-PMA-04), el desarrollo 79 Comités Directivos de Contratación, con el objetivo de monitorear y asegurar la transparencia en los procesos contractuales, y el diseño de una pieza gráfica con el fin de socializar los controles orientados a prevenir la materialización de estos riesgos.
Las acciones a de mejora sugeridas por la Oficina de Control Interno en este componente, están asociadas a la revisión de controles propuestos, específicamente asociados a la gestión del talento humano y del laboratorio ambiental, acción desarrollada durante la formulación de este documento.
Con relación  la estrategia antitrámites, en el seguimiento y evaluación al PAAC (070-MEM2201-203, 2022), se destaca la campaña comunicacional "Cero intermediarios", con mensajes permanentes a la ciudadanía sobre el acceso directo y transparente a los servicios de Corantioquia, así mismo, el correo denunciacorrupcion@corantioquia.gov.co, a través del cual la ciudadanía  puede comunicar presuntos actos irregulares. 
La inscripción de la estrategia de racionalización de trámites, el seguimiento y monitoreo en el SUIT, permitió desarrollar una estrategia integral y trazable, como puede visualizarse en el  memorando (070–MEM2112–8743, 2021) por medio del cual la Oficina de Control Interno presentó los resultados de la evaluación a la estrategia de racionalización de trámites en el SUIT, con un valor ejecutado del 100 %. 
Sumado a lo anterior, asociado al componente de rendición de cuentas se hace reconocimiento del seguimiento periódico y oportuno al Plan de Acción 2020-2023, los eventos con transmisión de microprogramas por el canal Tele Antioquia, el plan de medios para difusión de mensajes ambientales e institucionales en emisoras regionales y locales y El Consultorio Ambiental, como mecanismo para dar a conocer los logros y retos corporativos. El informe de ejecución del Plan de Acción 2020-2023 fue aprobado en sesión ordinaria 325 del consejo directivo, llevada a cabo el día 29 de julio de 2021, se evidencia en (180-CON2107-2269, 2021).
El Modelo de participación ciudadana fue formulado y validado por los grupos de interés de la corporación y se realizaron ejercicios de rendición de cuentas por parte del SGI y la Oficina Asesora de Comunicaciones.
Adicionalmente, con respecto al componente de atención al ciudadano, es importante la estandarización a través del procedimiento de atención al ciudadano (P-PAC-01) del análisis de recurrencia de PQRSDIF y la generación del informe de caracterización de usuarios (090-MEM2112-8269, 2021). Se actualizó el módulo de PQRSDIF en el aplicativo Sirena, con el fin de mejorar el análisis de las solicitudes presentadas por el usuario. Se cuenta con el desarrollo de chatbots y asesores virtuales, los cuales están pendientes por incorporar en la página web.
El informe de seguimiento a PQRSDIF fue actualizado en el primer semestre de 2021, realizándose un análisis de tendencias comparativo con años anteriores (070-MEM2107-5185, 2021). Desde el Grupo Interno de Trabajo Servicio De Orientación al Ciudadano, se solicitó la designación formal de dos funcionarios responsables para el manejo de las PQRSDIF en el aplicativo E-Sirena, con el fin incrementar el autocontrol y monitoreo a estas solicitudes. 
Para el primer semestre de 2021, las dependencias que recibieron mayor proporción de PQRSDIF fueron: la Oficina Territorial Aburrá Norte (16,7 %), la Subdirección de Ecosistemas (11,7 %) y la Oficina Territorial de Tahamíes (9,7 %). Las peticiones son la tipología de PQRSDIF más interpuestas por los usuarios, seguida por solicitud de información. El tiempo promedio de respuesta fue de 12 días hábiles.
La recomendación general a las dependencias de la Oficina de Control Interno es priorizar la respuesta de la PQRSDIF teniendo en cuenta la temática, urgencia de la situación y la antigüedad en que fueron radicadas.
Por otro lado, en cuanto al componente transparencia y acceso a la información pública, se resalta el proceso de ajustes realizados en los contenidos publicados en el portal web, sección Ley de Transparencia, de acuerdo con la nueva estructura de publicación de contenidos indicados en el anexo 2 - Estándares de publicación y divulgación de información, de conformidad con lo indicado en los artículos 4 y 5 de la (Resolución 1519, 2020), así como la designación de enlaces por dependencias, responsables de aportar la información que se debe mantener actualizada en el portal web corporativo, botón de ley de transparencia y acceso a información pública, así como las acciones desarrolladas con el fin de realizar el rediseño y optimización del sitio web de Corantioquia, ajustándolo de acuerdo con los criterios de la normatividad vigente. 
De igual manera, se resalta la estrategia de publicación abierta en la página Web, dirigida a usuarios, personal de la corporación y comunidad interesada en temas ambientales, que se alimenta permanentemente con contenidos sobre la gestión institucional y las diversas acciones que se realizan en los 80 municipios que tiene como jurisdicción. 
Para facilitar la participación de la población rural en diferentes procesos se ha empleado la Red Social WhatsApp, la cual es de fácil acceso y permite tener mayor cercanía en el territorio. El CIA se ha fortalecido implementando estrategias de virtualidad como subir la información a la nube, de modo que los usuarios en cualquier momento puedan acceder a esta, adicionalmente se han implementado estrategias cómo miércoles del conocimiento y la atención al usuario de manera remota, como llamadas tanto a usuarios internos como externos.
Para concluir, desde el componente de otras iniciativas, el informe de la Oficina de Control Interno Respecto a la implementación de iniciativas adicionales, señala como logros la adopción del Código de Integridad Corporativo en la Corporación Autónoma Regional del Centro de Antioquia mediante (Resolución n.° 040-RES2112-9588, 2021) y la capacitación a 213 servidores públicos en materia de supervisión e interventoría y seguimiento contratos.
</v>
          </cell>
          <cell r="X167" t="str">
            <v xml:space="preserve">Mediante el informe n.° 070-MEM2301-110 la Oficina de Control Interno dio a conocer el informe de seguimiento al cuarto trimestre de 2022, conceptuando que el PAAC alcanzó en la vigencia un nivel de desempeño satisfactorio, con una calificación de satisfactorio, tanto en el componente de riesgos de corrupción (4.97), como en el de los demás componentes (4,89).
Para la prevención de la materialización de riesgos de corrupción, el informe destaca las conciliaciones bancarias realizadas mensualmente por El Grupo Interno de Trabajo de Contabilidad y Costos, adscrito a la Subdirección Administrativa y Financiera; de igual forma, las reuniones bimensuales del Comité de Conciliación, y la implementación de la evaluación de desempeño para personas en provisionalidad y libre nombramiento y remoción. Se resalta además que no se ha materializado ninguno de los riesgos identificados en la matriz, debido a la implementación de los controles establecidos.
Entre los principales logros alcanzados durante la vigencia, están la consolidación del equipo impulsor de la política de integridad, alcanzar el 100 % del inventario de trámites y OPAS inscritos en el SUIT, la implementación del tablero de seguimiento a PQRSD, el fortalecimiento de la atención al ciudadano a través de la consulta especializada y la unidad móvil de atención, el rediseño y optimización del sitio web de Corantioquia, el Plan de Gestión del Conocimiento y la Innovación 2022-2023, la publicación de información de interés en lenguas nativas con el apoyo de la Subdirección de Participación y Cultura Ambiental y la Oficina Asesora de Comunicaciones, y la solicitud de acceso a la ventanilla única de registro – VUR.
Teniendo en cuenta que mediante el artículo 31, parágrafo 3 de la Ley 2195 de 2022 se derogó el Plan Anticorrupción y de Atención al Ciudadano – PAAC y en su lugar se debe formular el Programa de Transparencia y Ética Pública -PTEP con un enfoque de riesgos y en articulación con el Modelo Integrado de Planeación y Gestión – MIPG, en noviembre se dio inicio a la formulación de éste, con participación de las dependencias (090-MEM2212-9155), y fue socializado al Comité Directivo en sesión del Comité de Gestión y Desempeño del 26 de diciembre de 2022.
</v>
          </cell>
          <cell r="Y167" t="str">
            <v xml:space="preserve">La corporación tiene el compromiso de lograr el 100 % de las acciones propuestas en el PTEP, y en caso contrario, se busca dar continuidad en la próxima vigencia a las acciones en curso. En el último cuatrimestre se realizaron campañas comunicacionales y un concurso de la política de integridad, con la finalidad de promover la apropiación de los valores y conductas que fortalecen la cultura organizacional; se avanza en la implementación de controles para la prevención del lavado de activos y la financiación del terrorismo, iniciando con la actualización de los estudios previos. Se destaca que, a la fecha, no se cuenta con riesgos de corrupción materializados en la entidad.
Otra medida importante es la actualización de los formatos más utilizados (oficio, memorando) para que cumplan con criterios de usabilidad web, disminuyendo las barreras de acceso a la información, se participó en la jornada de capacitación de lenguaje claro el 12 de noviembre, dirigido por la Secretaría de Transparencia y se contó con participación de los enlaces y auditores. Asimismo, se formalizó el modelo de control y seguimiento, y se avanza en la estructuración de Coranforms, instrumento que busca reducir los tiempos utilizados en la elaboración de informes técnicos, requeridos para los permisos ambientales.
Durante la última semana de noviembre y la primera de noviembre, se estará convocando a las dependencias para la formulación del programa de transparencia y ética pública (PTEP) 2024. De igual manera, se desarrollará la rendición de cuentas por los líderes de proceso e instancias de participación, como lo son: el Copasst, Comité de Convivencia, entre otros.
Nota: El seguimiento a las medidas para la implementación del PTEP se realizan cuatrimestralmente y es un ejercicio liderado por la Oficina de Control Interno. La próxima evaluación se publica en enero de 2024.
</v>
          </cell>
          <cell r="Z167"/>
          <cell r="AA167" t="str">
            <v>contract</v>
          </cell>
          <cell r="AB167" t="str">
            <v>No aplica</v>
          </cell>
          <cell r="AC167"/>
          <cell r="AD167"/>
          <cell r="AE167"/>
          <cell r="AF167"/>
          <cell r="AG167"/>
          <cell r="AH167"/>
          <cell r="AI167">
            <v>1</v>
          </cell>
          <cell r="AJ167">
            <v>0.94907142857142857</v>
          </cell>
          <cell r="AK167">
            <v>0.94907142857142857</v>
          </cell>
          <cell r="AL167"/>
          <cell r="AM167">
            <v>58920140</v>
          </cell>
          <cell r="AN167">
            <v>55184012</v>
          </cell>
          <cell r="AO167">
            <v>0.93658996736939182</v>
          </cell>
          <cell r="AP167">
            <v>55184012</v>
          </cell>
          <cell r="AQ167">
            <v>1</v>
          </cell>
          <cell r="AR167">
            <v>0</v>
          </cell>
          <cell r="AS167">
            <v>0</v>
          </cell>
          <cell r="AT167">
            <v>0</v>
          </cell>
          <cell r="AU167" t="str">
            <v>0%</v>
          </cell>
          <cell r="AV167">
            <v>61100192</v>
          </cell>
          <cell r="AW167">
            <v>59885241</v>
          </cell>
          <cell r="AX167">
            <v>0.98011543073383467</v>
          </cell>
          <cell r="AY167">
            <v>59885241</v>
          </cell>
          <cell r="AZ167">
            <v>1</v>
          </cell>
          <cell r="BA167">
            <v>0</v>
          </cell>
          <cell r="BB167">
            <v>0</v>
          </cell>
          <cell r="BC167">
            <v>0</v>
          </cell>
          <cell r="BD167" t="str">
            <v>0%</v>
          </cell>
          <cell r="BE167">
            <v>64569106</v>
          </cell>
          <cell r="BF167">
            <v>57088990</v>
          </cell>
          <cell r="BG167">
            <v>0.88415332868322505</v>
          </cell>
          <cell r="BH167">
            <v>57088990</v>
          </cell>
          <cell r="BI167">
            <v>1</v>
          </cell>
          <cell r="BJ167">
            <v>0</v>
          </cell>
          <cell r="BK167">
            <v>0</v>
          </cell>
          <cell r="BL167"/>
          <cell r="BM167"/>
          <cell r="BN167">
            <v>170234246</v>
          </cell>
          <cell r="BO167">
            <v>124248381</v>
          </cell>
          <cell r="BP167">
            <v>0.72986713260973357</v>
          </cell>
          <cell r="BQ167">
            <v>124248381</v>
          </cell>
          <cell r="BR167">
            <v>1</v>
          </cell>
          <cell r="BS167">
            <v>0</v>
          </cell>
          <cell r="BT167">
            <v>354823684</v>
          </cell>
          <cell r="BU167">
            <v>296406624</v>
          </cell>
          <cell r="BV167">
            <v>0.83536313207322432</v>
          </cell>
          <cell r="BW167"/>
          <cell r="BX167"/>
          <cell r="BY167"/>
          <cell r="BZ167" t="str">
            <v/>
          </cell>
          <cell r="CA167"/>
        </row>
        <row r="168">
          <cell r="B168" t="str">
            <v>SACT 10.2.2</v>
          </cell>
          <cell r="C168" t="str">
            <v>10.2.2</v>
          </cell>
          <cell r="D168" t="str">
            <v>Formulación e implementación del Plan Institucional de Archivos de la Entidad-PINAR</v>
          </cell>
          <cell r="E168" t="str">
            <v>% de formulación e implementación del Plan Institucional de Archivos de la Entidad-PINAR</v>
          </cell>
          <cell r="F168" t="str">
            <v>Porcentaje</v>
          </cell>
          <cell r="G168">
            <v>0.5</v>
          </cell>
          <cell r="H168">
            <v>0.7</v>
          </cell>
          <cell r="I168">
            <v>0.85</v>
          </cell>
          <cell r="J168">
            <v>1</v>
          </cell>
          <cell r="K168">
            <v>0.5</v>
          </cell>
          <cell r="L168">
            <v>0.7</v>
          </cell>
          <cell r="M168">
            <v>0.85</v>
          </cell>
          <cell r="N168">
            <v>0.75</v>
          </cell>
          <cell r="O168">
            <v>0</v>
          </cell>
          <cell r="P168">
            <v>0</v>
          </cell>
          <cell r="Q168">
            <v>0</v>
          </cell>
          <cell r="R168">
            <v>1</v>
          </cell>
          <cell r="S168">
            <v>1</v>
          </cell>
          <cell r="T168">
            <v>1</v>
          </cell>
          <cell r="U168">
            <v>0.75</v>
          </cell>
          <cell r="V168" t="str">
            <v>Se realizó la implementación de este Instrumento Archivístico, a través de la contratación de personal de apoyo y con la formulación del Plan Institucional de Archivo – PINAR, además se cumplió con el diagnóstico integral de archivos del Archivo General de la Nación, el cual fue reportado en abril de 2020; se construyó el instrumento SIC Sistema integrado de conservación documental, el cual se presentará al comité interno de archivo.</v>
          </cell>
          <cell r="W168" t="str">
            <v>En la vigencia 2021, se ejecutaron los contratos 190-CNT2101-13 y 190-CNT2101-16, dando continuidad a actividades propias en cumplimiento de las normas archivísticas que debemos implementar, socializar y cumplir en materia documental, así como el acompañamiento a las dependencias en aplicación y actualización de instrumentos archivísticos.  
Se adelanto el proceso de selección abreviada 190-SA2109-23 cuyo objeto “Prestar los servicios de almacenamiento, custodia y administración del archivo físico de la sede central y oficinas territoriales de la Corporación Autónoma Regional del Centro de Antioquia” suscribiendo contrato 190-CNT2111-140 con la empresa GRM COLOMBIA, se hizo entrega en custodia de 810 cajas con información de la Oficina Territorial Aburrá Sur (462), Oficina Territorial Aburrá Norte (130) y Procesos Contractuales (218).</v>
          </cell>
          <cell r="X168" t="str">
            <v>En la vigencia 2022, se ejecutaron los contratos 190-CNT2201-25 y 190-CNT2201-75, dando continuidad a actividades propias en cumplimiento de las normas archivísticas que debemos implementar, socializar y cumplir en materia documental, así como el acompañamiento a las dependencias y oficinas territoriales en aplicación y actualización de instrumentos archivísticos.</v>
          </cell>
          <cell r="Y168" t="str">
            <v>En este trimestre se continuaron con la ejecucion de las actividades propuestas para el cumplimiento del Plan de Acción, destacando el cumplimiento del Plan de Mejormiento que le hace seguimiento la Oficina de Control Interno. Además las capacitaciones a las dependencias y oficinas territoriales en materia documental, en especial las visitas que se realizaron a las Oficinas Territoriales Cartama, Tahamies y Aburrá Norte donde se indicó como hacer la transferencia documental para la Sede Central.</v>
          </cell>
          <cell r="Z168"/>
          <cell r="AA168" t="str">
            <v>contract</v>
          </cell>
          <cell r="AB168" t="str">
            <v>No aplica</v>
          </cell>
          <cell r="AC168"/>
          <cell r="AD168"/>
          <cell r="AE168"/>
          <cell r="AF168"/>
          <cell r="AG168"/>
          <cell r="AH168"/>
          <cell r="AI168">
            <v>1</v>
          </cell>
          <cell r="AJ168">
            <v>0.85</v>
          </cell>
          <cell r="AK168">
            <v>0.85</v>
          </cell>
          <cell r="AL168"/>
          <cell r="AM168">
            <v>465216881</v>
          </cell>
          <cell r="AN168">
            <v>326951120</v>
          </cell>
          <cell r="AO168">
            <v>0.70279289800749944</v>
          </cell>
          <cell r="AP168">
            <v>326951120</v>
          </cell>
          <cell r="AQ168">
            <v>1</v>
          </cell>
          <cell r="AR168">
            <v>0</v>
          </cell>
          <cell r="AS168">
            <v>0</v>
          </cell>
          <cell r="AT168">
            <v>0</v>
          </cell>
          <cell r="AU168" t="str">
            <v>0%</v>
          </cell>
          <cell r="AV168">
            <v>616437282</v>
          </cell>
          <cell r="AW168">
            <v>603910912</v>
          </cell>
          <cell r="AX168">
            <v>0.97967940881291471</v>
          </cell>
          <cell r="AY168">
            <v>545507239</v>
          </cell>
          <cell r="AZ168">
            <v>0.90329091288219676</v>
          </cell>
          <cell r="BA168">
            <v>58403673</v>
          </cell>
          <cell r="BB168">
            <v>58403673</v>
          </cell>
          <cell r="BC168">
            <v>45882611</v>
          </cell>
          <cell r="BD168">
            <v>0.78561173712482091</v>
          </cell>
          <cell r="BE168">
            <v>1407080413</v>
          </cell>
          <cell r="BF168">
            <v>1379320300</v>
          </cell>
          <cell r="BG168">
            <v>0.98027112541435113</v>
          </cell>
          <cell r="BH168">
            <v>891309206</v>
          </cell>
          <cell r="BI168">
            <v>0.64619451044112086</v>
          </cell>
          <cell r="BJ168">
            <v>488011094</v>
          </cell>
          <cell r="BK168">
            <v>488011094</v>
          </cell>
          <cell r="BL168"/>
          <cell r="BM168"/>
          <cell r="BN168">
            <v>1531927432</v>
          </cell>
          <cell r="BO168">
            <v>1259754142</v>
          </cell>
          <cell r="BP168">
            <v>0.82233277875005761</v>
          </cell>
          <cell r="BQ168">
            <v>907265398</v>
          </cell>
          <cell r="BR168">
            <v>0.72019243100849439</v>
          </cell>
          <cell r="BS168">
            <v>487032160</v>
          </cell>
          <cell r="BT168">
            <v>4020662008</v>
          </cell>
          <cell r="BU168">
            <v>3569936474</v>
          </cell>
          <cell r="BV168">
            <v>0.88789768125169899</v>
          </cell>
          <cell r="BW168"/>
          <cell r="BX168"/>
          <cell r="BY168"/>
          <cell r="BZ168" t="str">
            <v/>
          </cell>
          <cell r="CA168"/>
        </row>
        <row r="169">
          <cell r="B169" t="str">
            <v>SACT 10.2.3</v>
          </cell>
          <cell r="C169" t="str">
            <v>10.2.3</v>
          </cell>
          <cell r="D169" t="str">
            <v>Formulación e implementación del Plan Anual de Adquisiciones</v>
          </cell>
          <cell r="E169" t="str">
            <v>% de formulación e implementación del Plan Anual de Adquisiciones</v>
          </cell>
          <cell r="F169" t="str">
            <v>Porcentaje</v>
          </cell>
          <cell r="G169">
            <v>1</v>
          </cell>
          <cell r="H169">
            <v>1</v>
          </cell>
          <cell r="I169">
            <v>1</v>
          </cell>
          <cell r="J169">
            <v>1</v>
          </cell>
          <cell r="K169">
            <v>0.90500000000000003</v>
          </cell>
          <cell r="L169">
            <v>1</v>
          </cell>
          <cell r="M169">
            <v>1</v>
          </cell>
          <cell r="N169">
            <v>0.91666666666666663</v>
          </cell>
          <cell r="O169">
            <v>0</v>
          </cell>
          <cell r="P169">
            <v>0</v>
          </cell>
          <cell r="Q169">
            <v>0</v>
          </cell>
          <cell r="R169">
            <v>0.90500000000000003</v>
          </cell>
          <cell r="S169">
            <v>1</v>
          </cell>
          <cell r="T169">
            <v>1</v>
          </cell>
          <cell r="U169">
            <v>0.91666666666666663</v>
          </cell>
          <cell r="V169" t="str">
            <v>Se publicaron en el SECOP II, todos los procesos contractuales, de acuerdo con las necesidades de bienes, obras y servicios, requeridos por las diferentes dependencias y áreas de la Corporación; permitiendo esto de manera eficiente y efectiva atender cada una de las solicitudes realizadas al Grupo interno de trabajo de Recursos Físicos adscrito a la Subdirección Administrativa y Financiera.    
Es importante resaltar que solo dos de los 21 procesos de contratación, se declararon desiertos en reiteradas ocasiones por razones ajenas a la Corporación, teniendo en cuenta que los proponentes incumplieron con los requisitos exigidos dentro de cada proceso</v>
          </cell>
          <cell r="W169" t="str">
            <v>La Corporación elaboró su Plan Anual de Adquisiciones, en el cual plasmó todas las necesidades que permitieran el logro de este objetivo durante la vigencia 2021, logrando de esta manera una respuesta oportuna a los requerimientos y necesidades que se derivaron del ejercicio de la Administración.  El cumplimiento de las metas establecidas dentro del Plan de Acción se logró a través de las siguientes contrataciones: Servicio de Vigilancia, Servicio de  Aseo y Cafeteria, servicios de Transporte, adquisición de papelería, adquisición de recipientes para separación de recipientes, intermediación y pólizas de seguros, recarga y adquisición de extintores, mantenimiento de equipos ofimáticos, arrendamientos entre otros.</v>
          </cell>
          <cell r="X169" t="str">
            <v xml:space="preserve">Al 31 de diciembre de 2022, se publicaron en el SECOP II, todos los procesos contractuales, de acuerdo con las necesidades de bienes, obras y servicios, requeridos por las diferentes dependencias y áreas de la Corporación; permitiendo esto de manera eficiente y efectiva atender cada una de las solicitudes realizadas al Grupo interno de trabajo de Recursos Físicos adscrito a la Subdirección Administrativa y Financiera en un 100%.  </v>
          </cell>
          <cell r="Y169" t="str">
            <v xml:space="preserve">El Grupo Interno de Trabajo de Recursos Físicos, tiene como objetivo principal atender todas las solicitudes a nivel tanto administrativo como misional frente a la logística y funcionamiento de los bienes y servicios a nivel corporativo, ello permite cubrir la demanda frente a las necesidades de las diferentes áreas, garantizando una óptima gestión, evitando traumatismos y/o la suspensión de las actividades laborales en las diferentes dependencias.
En atención a lo anterior la Subdireccion Administrativa y Financiera cuenta con el indicador del El Plan Anual de Adquisiciones; herramienta que facilita a la Corporación identificar, registrar, programar y divulgar las necesidades de bienes, obras y servicios, de manera planificada y ordenada, permitiendo incrementar la eficiencia y eficacia de los procesos contractuales.  
Para este tercer trimestre con corte al 30 de septiembre adicional a las contrataciones iniciales, se llevaron a cabo contrataciones que permitieron continuar con las contrataciones sin interrumpir los servicios; entre ella tenemos Recarga, Compra de extintores, Prestación del servicio integral aseo y cafetería, Prestación del servicio de apoyo a la operación del recurso de transporte.  
</v>
          </cell>
          <cell r="Z169"/>
          <cell r="AA169" t="str">
            <v>contract</v>
          </cell>
          <cell r="AB169" t="str">
            <v>No aplica</v>
          </cell>
          <cell r="AC169"/>
          <cell r="AD169"/>
          <cell r="AE169"/>
          <cell r="AF169"/>
          <cell r="AG169"/>
          <cell r="AH169"/>
          <cell r="AI169">
            <v>1</v>
          </cell>
          <cell r="AJ169">
            <v>0.95541666666666669</v>
          </cell>
          <cell r="AK169">
            <v>0.95541666666666669</v>
          </cell>
          <cell r="AL169"/>
          <cell r="AM169">
            <v>2384515082</v>
          </cell>
          <cell r="AN169">
            <v>2164480919</v>
          </cell>
          <cell r="AO169">
            <v>0.90772372770423093</v>
          </cell>
          <cell r="AP169">
            <v>1680156541</v>
          </cell>
          <cell r="AQ169">
            <v>0.77623994106459482</v>
          </cell>
          <cell r="AR169">
            <v>459347509.35000002</v>
          </cell>
          <cell r="AS169">
            <v>457150678.35000002</v>
          </cell>
          <cell r="AT169">
            <v>390779729.69999999</v>
          </cell>
          <cell r="AU169">
            <v>0.8548160337647237</v>
          </cell>
          <cell r="AV169">
            <v>4085068787</v>
          </cell>
          <cell r="AW169">
            <v>3431321610</v>
          </cell>
          <cell r="AX169">
            <v>0.83996666614759752</v>
          </cell>
          <cell r="AY169">
            <v>3262342583</v>
          </cell>
          <cell r="AZ169">
            <v>0.95075395249820371</v>
          </cell>
          <cell r="BA169">
            <v>168979027</v>
          </cell>
          <cell r="BB169">
            <v>168979027</v>
          </cell>
          <cell r="BC169">
            <v>89994062</v>
          </cell>
          <cell r="BD169">
            <v>0.53257533551782144</v>
          </cell>
          <cell r="BE169">
            <v>5646854960</v>
          </cell>
          <cell r="BF169">
            <v>5468379140</v>
          </cell>
          <cell r="BG169">
            <v>0.96839376586360915</v>
          </cell>
          <cell r="BH169">
            <v>4601553520</v>
          </cell>
          <cell r="BI169">
            <v>0.84148399410359831</v>
          </cell>
          <cell r="BJ169">
            <v>866825620</v>
          </cell>
          <cell r="BK169">
            <v>866825620</v>
          </cell>
          <cell r="BL169"/>
          <cell r="BM169"/>
          <cell r="BN169">
            <v>8877499303</v>
          </cell>
          <cell r="BO169">
            <v>7560263295</v>
          </cell>
          <cell r="BP169">
            <v>0.85162082664936256</v>
          </cell>
          <cell r="BQ169">
            <v>4734273627</v>
          </cell>
          <cell r="BR169">
            <v>0.62620486116284124</v>
          </cell>
          <cell r="BS169">
            <v>793726514</v>
          </cell>
          <cell r="BT169">
            <v>20993938132</v>
          </cell>
          <cell r="BU169">
            <v>18624444964</v>
          </cell>
          <cell r="BV169">
            <v>0.88713441217642242</v>
          </cell>
          <cell r="BW169"/>
          <cell r="BX169"/>
          <cell r="BY169"/>
          <cell r="BZ169" t="str">
            <v/>
          </cell>
          <cell r="CA169"/>
        </row>
        <row r="170">
          <cell r="B170" t="str">
            <v>SACT 10.2.4</v>
          </cell>
          <cell r="C170" t="str">
            <v>10.2.4</v>
          </cell>
          <cell r="D170" t="str">
            <v>Formulación e implementación del Plan Anual de Vacantes</v>
          </cell>
          <cell r="E170" t="str">
            <v>% de formulación e implementación del Plan Anual de Vacantes</v>
          </cell>
          <cell r="F170" t="str">
            <v>Porcentaje</v>
          </cell>
          <cell r="G170">
            <v>1</v>
          </cell>
          <cell r="H170">
            <v>1</v>
          </cell>
          <cell r="I170">
            <v>1</v>
          </cell>
          <cell r="J170">
            <v>1</v>
          </cell>
          <cell r="K170">
            <v>1</v>
          </cell>
          <cell r="L170">
            <v>1</v>
          </cell>
          <cell r="M170">
            <v>1</v>
          </cell>
          <cell r="N170">
            <v>1</v>
          </cell>
          <cell r="O170">
            <v>0</v>
          </cell>
          <cell r="P170">
            <v>0</v>
          </cell>
          <cell r="Q170">
            <v>0</v>
          </cell>
          <cell r="R170">
            <v>1</v>
          </cell>
          <cell r="S170">
            <v>1</v>
          </cell>
          <cell r="T170">
            <v>1</v>
          </cell>
          <cell r="U170">
            <v>1</v>
          </cell>
          <cell r="V170" t="str">
            <v xml:space="preserve">La formulación del Plan anual de vacantes 2020 de la Corporación fue adoptada mediante Resolución No. 040-RES2005-2485 del 07 de mayo de 2020 como anexo al Plan Estratégico de Talento Humano 2020 y publicado en la página Web de Corantioquia. 
A 31 de diciembre de 2020 la Corporación cuenta con 124 vacantes definitivas de su planta de empleos de 461 cargos, las cuales fueron reportadas a la CNSC a través de SIMO (Sistema de Apoyo para la Igualdad, el Mérito y la Oportunidad), con el fin de hacer parte de la próxima convocatoria pública a realizarse a través de concurso de ascenso (concurso cerrado) y a nivel nacional (concurso abierto). 
Dentro de las vacantes definitivas reportadas en SIMO se tiene la provisión actual de algunas de ellas, mediante provisionalidad y encargo y otras sin proveer. 
  </v>
          </cell>
          <cell r="W170" t="str">
            <v xml:space="preserve">El Plan Anual de Vacantes (PAV) se define como un instrumento de gestión que tiene como finalidad la administración y actualización de la información sobre los cargos en vacancia definitiva de la Entidad y el número de cargos existentes que deban ser objeto de provisión de manera tal, que se pueda proyectar y programar su provisión y contar con la respectiva disponibilidad presupuestal para garantizar el adecuado funcionamiento de la entidad. 
La formulación del PAV 2021 de la Corporación fue adoptada mediante Resolución No. 040-RES2101-445 del 29 de enero de 2021 y publicada en la página Web de Corantioquia. 
A 31 de diciembre de 2021 la Corporación cuenta con 120 vacantes definitivas de su planta de empleos de 461 cargos, dentro de la convocatoria de la  CNSC 
 Se adelantó el proceso de convocatoria por parte de la Comisión, la cual tiene proyectado publicar las listas de elegibles en el mes de marzo de 2022. </v>
          </cell>
          <cell r="X170" t="str">
            <v>La formulación del PAV 2022 de la Corporación fue adoptada mediante Resolución No. 040-RES2201-472 del 31 de enero de 2022, la cual fue publicada en la misma fecha en la página Web de Corantioquia. 
A 31 de diciembre de 2022, la Corporación cuenta con 35 vacantes definitivas de su planta de cargos de 461 empleos reportadas en SIMO, lo que representa un 7,6% de cargos pendientes por proveer con titulares de carrera administrativa. En el año 2022, se avanzó significativamente en la provisión de vacantes definitivas dentro del proceso de selección de entidades de la Rama Ejecutiva del Orden Nacional y Corporaciones Autónomas Regionales No. 1445 de 2020, adelantado por la CNSC, a través de la modalidad de ascenso y por concurso abierto a nivel nacional.</v>
          </cell>
          <cell r="Y170" t="str">
            <v>La formulación del PAV 2023 de la Corporación fue adoptada mediante Resolución No. 040RES-2301-321 del 31 de enero de 2023, la cual fue publicada en la misma fecha en la página Web de Corantioquia.
A 31 de octubre de 2023 la Corporación cuenta con 88 vacantes definitivas de su planta de empleos de 461 cargos publicadas en SIMO, de las cuales, 6 vacantes se encuentran dentro del Proceso de Selección de Entidades de la Rama Ejecutiva del Orden Nacional y Corporaciones Autónomas Regionales No. 1445 de 2020, adelantado por la CNSC, a través de concurso de ascenso (concurso cerrado) y a nivel nacional (concurso abierto) y 82 vacantes son definitivas, posterior a la convocatoria en mención.</v>
          </cell>
          <cell r="Z170"/>
          <cell r="AA170" t="str">
            <v>contract</v>
          </cell>
          <cell r="AB170" t="str">
            <v>No aplica</v>
          </cell>
          <cell r="AC170"/>
          <cell r="AD170"/>
          <cell r="AE170"/>
          <cell r="AF170"/>
          <cell r="AG170"/>
          <cell r="AH170"/>
          <cell r="AI170">
            <v>1</v>
          </cell>
          <cell r="AJ170">
            <v>1</v>
          </cell>
          <cell r="AK170">
            <v>1</v>
          </cell>
          <cell r="AL170"/>
          <cell r="AM170">
            <v>180849007</v>
          </cell>
          <cell r="AN170">
            <v>163249649</v>
          </cell>
          <cell r="AO170">
            <v>0.90268479605199048</v>
          </cell>
          <cell r="AP170">
            <v>163249649</v>
          </cell>
          <cell r="AQ170">
            <v>1</v>
          </cell>
          <cell r="AR170">
            <v>0</v>
          </cell>
          <cell r="AS170">
            <v>0</v>
          </cell>
          <cell r="AT170">
            <v>0</v>
          </cell>
          <cell r="AU170" t="str">
            <v>0%</v>
          </cell>
          <cell r="AV170">
            <v>291908406</v>
          </cell>
          <cell r="AW170">
            <v>148818819</v>
          </cell>
          <cell r="AX170">
            <v>0.50981340701781641</v>
          </cell>
          <cell r="AY170">
            <v>148818819</v>
          </cell>
          <cell r="AZ170">
            <v>1</v>
          </cell>
          <cell r="BA170">
            <v>0</v>
          </cell>
          <cell r="BB170">
            <v>0</v>
          </cell>
          <cell r="BC170">
            <v>0</v>
          </cell>
          <cell r="BD170" t="str">
            <v>0%</v>
          </cell>
          <cell r="BE170">
            <v>313481302</v>
          </cell>
          <cell r="BF170">
            <v>172213970</v>
          </cell>
          <cell r="BG170">
            <v>0.54935962336917943</v>
          </cell>
          <cell r="BH170">
            <v>172213970</v>
          </cell>
          <cell r="BI170">
            <v>1</v>
          </cell>
          <cell r="BJ170">
            <v>0</v>
          </cell>
          <cell r="BK170">
            <v>0</v>
          </cell>
          <cell r="BL170"/>
          <cell r="BM170"/>
          <cell r="BN170">
            <v>135844376</v>
          </cell>
          <cell r="BO170">
            <v>91684061</v>
          </cell>
          <cell r="BP170">
            <v>0.67491981412612911</v>
          </cell>
          <cell r="BQ170">
            <v>91684061</v>
          </cell>
          <cell r="BR170">
            <v>1</v>
          </cell>
          <cell r="BS170">
            <v>0</v>
          </cell>
          <cell r="BT170">
            <v>922083091</v>
          </cell>
          <cell r="BU170">
            <v>575966499</v>
          </cell>
          <cell r="BV170">
            <v>0.62463622272409725</v>
          </cell>
          <cell r="BW170"/>
          <cell r="BX170"/>
          <cell r="BY170"/>
          <cell r="BZ170" t="str">
            <v/>
          </cell>
          <cell r="CA170"/>
        </row>
        <row r="171">
          <cell r="B171" t="str">
            <v>SACT 10.2.5</v>
          </cell>
          <cell r="C171" t="str">
            <v>10.2.5</v>
          </cell>
          <cell r="D171" t="str">
            <v>Formulación e implementación del Plan de Previsión de Recursos Humanos</v>
          </cell>
          <cell r="E171" t="str">
            <v>% de formulación e implementación del Plan de Previsión de Recursos Humanos</v>
          </cell>
          <cell r="F171" t="str">
            <v>Porcentaje</v>
          </cell>
          <cell r="G171">
            <v>1</v>
          </cell>
          <cell r="H171">
            <v>1</v>
          </cell>
          <cell r="I171">
            <v>1</v>
          </cell>
          <cell r="J171">
            <v>1</v>
          </cell>
          <cell r="K171">
            <v>0.98299999999999998</v>
          </cell>
          <cell r="L171">
            <v>0.98373101952277664</v>
          </cell>
          <cell r="M171">
            <v>0.97139588100686503</v>
          </cell>
          <cell r="N171">
            <v>0.96420824295010843</v>
          </cell>
          <cell r="O171">
            <v>0</v>
          </cell>
          <cell r="P171">
            <v>0</v>
          </cell>
          <cell r="Q171">
            <v>0</v>
          </cell>
          <cell r="R171">
            <v>0.98299999999999998</v>
          </cell>
          <cell r="S171">
            <v>0.98373101952277664</v>
          </cell>
          <cell r="T171">
            <v>0.97139588100686503</v>
          </cell>
          <cell r="U171">
            <v>0.96420824295010843</v>
          </cell>
          <cell r="V171" t="str">
            <v xml:space="preserve">La formulación del PPRH 2020 de la Corporación fue adoptada mediante Resolución No. 040-RES2005-2485 del 07 de mayo de 2020 como anexo al Plan Estratégico de Talento Humano 2020.
A 31 de diciembre de 2020 la Corporación cuenta con 16 vacantes sin proveer. Se realizaron entre enero 01 y diciembre 31 de 2020, 8 procesos de Encargo, permitiendo de esta manera cubrir algunas vacantes e incentivando de esta manera a los servidores públicos, con la oportunidad de ocupar otros empleos dentro de la planta corporativa. 
La Corporación suscribió el Contrato No. 150-CNT2004-61 de 2020 con la Escuela Superior de Administración Pública – ESAP con el objeto de realizar un estudio técnico para el fortalecimiento de la capacidad institucional, a partir de un proceso de modernización corporativa, que permita enfrentar los retos institucionales del PGAR 2020 – 2031 y cumplir las metas planteadas en el Plan de Acción 2020 – 2023. 
  </v>
          </cell>
          <cell r="W171" t="str">
            <v xml:space="preserve">El Plan de Previsión de Recursos Humanos (PPRH) tiene la finalidad de identificar las necesidades de personal para diseñar estrategias de planeación anual de la provisión del talento humano dentro de la planta global de personal de la Corporación y que son asignadas en cada una de las dependencias que la conforman. 
La formulación del PPRH 2021 de la Corporación fue adoptada mediante Resolución No. 040-RES2101-445 del 29 de enero de 2021 y publicada en la página Web de Corantioquia. 
A 31 de diciembre de 2021 la Corporación cuenta con 18 vacantes sin proveer. Se realizaron entre enero 01 y diciembre 31 de 2021, seis (6) procesos de Encargo, permitiendo de esta manera cubrir dieciocho (18) vacantes e incentivando de esta manera a los servidores públicos, con la oportunidad de ocupar otros empleos dentro de la planta corporativa. 
 </v>
          </cell>
          <cell r="X171" t="str">
            <v xml:space="preserve">El Plan de Previsión de Recursos Humanos (PPRH) tiene la finalidad de identificar las necesidades de personal para diseñar estrategias de planeación anual de la provisión del talento humano dentro de la planta global de personal de la Corporación y que son asignadas en cada una de las dependencias que la conforman.
La formulación del PPRH 2022 de la Corporación fue adoptada mediante Resolución No. 040-RES2201-472  del 31 de enero de 2022 y publicada en la página Web de Corantioquia.
A 31 de diciembre de 2022 la Corporación cuenta con 51 vacantes sin proveer, que representan el 11% de la planta de personal, de las cuales, 35 son vacantes definitivas y, 16 son vacantes temporales. Se realizaron entre enero y diciembre de 2022, 18 procesos de Encargo, permitiendo de esta manera cubrir 56 vacantes e incentivando de esta manera a los servidores públicos, con la oportunidad de ocupar otros empleos dentro de la planta corporativa.
</v>
          </cell>
          <cell r="Y171" t="str">
            <v xml:space="preserve">La formulación del PPRH 2023 de la Corporación fue adoptada mediante Resolución No. 040RES-2301-321 del 31 de enero de 2023, la cual fue publicada en la misma fecha en la página Web de Corantioquia.
A 31 de octubre de 2023 la Corporación cuenta con 33 vacantes sin proveer. Se han realizado 20 procesos de Encargo, beneficiandose 50 servidores públicos  con la oportunidad de ocupar otros empleos dentro de la planta corporativa.
</v>
          </cell>
          <cell r="Z171"/>
          <cell r="AA171" t="str">
            <v>contract</v>
          </cell>
          <cell r="AB171" t="str">
            <v>No aplica</v>
          </cell>
          <cell r="AC171"/>
          <cell r="AD171"/>
          <cell r="AE171"/>
          <cell r="AF171"/>
          <cell r="AG171"/>
          <cell r="AH171"/>
          <cell r="AI171">
            <v>1</v>
          </cell>
          <cell r="AJ171">
            <v>0.97558378586993744</v>
          </cell>
          <cell r="AK171">
            <v>0.97558378586993744</v>
          </cell>
          <cell r="AL171"/>
          <cell r="AM171">
            <v>317409406</v>
          </cell>
          <cell r="AN171">
            <v>201490025</v>
          </cell>
          <cell r="AO171">
            <v>0.63479538158361948</v>
          </cell>
          <cell r="AP171">
            <v>80624323</v>
          </cell>
          <cell r="AQ171">
            <v>0.40014051812242318</v>
          </cell>
          <cell r="AR171">
            <v>120865702</v>
          </cell>
          <cell r="AS171">
            <v>120865702</v>
          </cell>
          <cell r="AT171">
            <v>120130537</v>
          </cell>
          <cell r="AU171">
            <v>0.99391750523237765</v>
          </cell>
          <cell r="AV171">
            <v>0</v>
          </cell>
          <cell r="AW171">
            <v>0</v>
          </cell>
          <cell r="AX171">
            <v>0</v>
          </cell>
          <cell r="AY171">
            <v>0</v>
          </cell>
          <cell r="AZ171">
            <v>0</v>
          </cell>
          <cell r="BA171">
            <v>0</v>
          </cell>
          <cell r="BB171">
            <v>0</v>
          </cell>
          <cell r="BC171">
            <v>0</v>
          </cell>
          <cell r="BD171" t="str">
            <v>0%</v>
          </cell>
          <cell r="BE171">
            <v>0</v>
          </cell>
          <cell r="BF171">
            <v>0</v>
          </cell>
          <cell r="BG171">
            <v>0</v>
          </cell>
          <cell r="BH171">
            <v>0</v>
          </cell>
          <cell r="BI171">
            <v>0</v>
          </cell>
          <cell r="BJ171">
            <v>0</v>
          </cell>
          <cell r="BK171">
            <v>0</v>
          </cell>
          <cell r="BL171"/>
          <cell r="BM171"/>
          <cell r="BN171">
            <v>0</v>
          </cell>
          <cell r="BO171">
            <v>0</v>
          </cell>
          <cell r="BP171">
            <v>0</v>
          </cell>
          <cell r="BQ171">
            <v>0</v>
          </cell>
          <cell r="BR171">
            <v>0</v>
          </cell>
          <cell r="BS171">
            <v>0</v>
          </cell>
          <cell r="BT171">
            <v>317409406</v>
          </cell>
          <cell r="BU171">
            <v>201490025</v>
          </cell>
          <cell r="BV171">
            <v>0.63479538158361948</v>
          </cell>
          <cell r="BW171"/>
          <cell r="BX171"/>
          <cell r="BY171"/>
          <cell r="BZ171" t="str">
            <v/>
          </cell>
          <cell r="CA171"/>
        </row>
        <row r="172">
          <cell r="B172" t="str">
            <v>SACT 10.2.6</v>
          </cell>
          <cell r="C172" t="str">
            <v>10.2.6</v>
          </cell>
          <cell r="D172" t="str">
            <v>Formulación e implementación del Plan Estratégico de Talento Humano</v>
          </cell>
          <cell r="E172" t="str">
            <v>% de formulación e implementación del Plan Estratégico de Talento Humano</v>
          </cell>
          <cell r="F172" t="str">
            <v>Porcentaje</v>
          </cell>
          <cell r="G172">
            <v>1</v>
          </cell>
          <cell r="H172">
            <v>1</v>
          </cell>
          <cell r="I172">
            <v>1</v>
          </cell>
          <cell r="J172">
            <v>1</v>
          </cell>
          <cell r="K172">
            <v>0.999</v>
          </cell>
          <cell r="L172">
            <v>0.97899999999999998</v>
          </cell>
          <cell r="M172">
            <v>0.99750000000000005</v>
          </cell>
          <cell r="N172">
            <v>0.96299999999999997</v>
          </cell>
          <cell r="O172">
            <v>0</v>
          </cell>
          <cell r="P172">
            <v>0</v>
          </cell>
          <cell r="Q172">
            <v>0</v>
          </cell>
          <cell r="R172">
            <v>0.999</v>
          </cell>
          <cell r="S172">
            <v>0.97899999999999998</v>
          </cell>
          <cell r="T172">
            <v>0.99750000000000005</v>
          </cell>
          <cell r="U172">
            <v>0.96299999999999997</v>
          </cell>
          <cell r="V172" t="str">
            <v>La formulación del PETH 2020 de la Corporación fue adoptada mediante Resolución No. 040-RES2005-2485 del 07 de mayo de 2020, el cual tuvo como punto de partida el resultado de las mediciones realizadas, como son “clima y cultura”, la “encuesta sobre Ambiente y Desarrollo Institucional –EDI”, el “Informe Pormenorizado del Sistema de Control Interno” y además, la articulación que se debe tener con el “Modelo Integrado de Planeación y Gestión - MIPG</v>
          </cell>
          <cell r="W172" t="str">
            <v xml:space="preserve">La formulación del PETH 2021 de la Corporación fue adoptada mediante Resolución No. 040-RES2101-445 del 29 de enero de 2021, el cual tuvo como punto de partida el resultado de las mediciones realizadas, como son “clima y cultura”, y la articulación que se debe tener con el “Modelo Integrado de Planeación y Gestión - MIPG”, las cuales han permitido detectar las necesidades relacionadas con su población (servidores públicos de carrera administrativa, libre nombramiento y provisionales, de acuerdo con lo permitido por la normatividad. 
Una de las siete (7) dimensiones que integran el Modelo Integrado de Planeación y Gestión - MIPG, es el “Talento Humano”, el cual contribuye con su trabajo, dedicación y esfuerzo, al cumplimiento de la misión corporativa y a responder a la demanda de los funcionarios, de ahí que esta dimensión, esté orientada al desarrollo y cualificación de los servidores públicos, con el desarrollo de sus competencias, la aplicación de estímulos, la vocación del servicio, así como brindar las herramientas para gestionar adecuadamente el ciclo del servidor público: Ingreso, Permanencia y Retiro, teniendo muy en cuenta las prioridades estratégicas de la Corporación y partiendo del proceso de planeación, donde se identifican las necesidades cuantitativas y cualitativas de personal y se definen acciones para el desarrollo de este ciclo, de ahí que, la finalidad del PETH sea garantizar dicho desarrollo del talento humano de CORANTIOQUIA, para la consecución de los objetivos corporativos, a través de la ejecución del Plan de Bienestar Social, Estímulos e Incentivos, el Plan Institucional de Capacitación, el Plan Anual de Vacantes, el Plan de Previsión de Talento Humano y el Plan de Seguridad y Salud en el Trabajo. 
A 31 de diciembre de 2021 los planes tienen la siguiente ejecución física: 
Ejecución del Plan de Bienestar Social: 100%
Ejecución del Plan de Capacitación: 80%
Ejecución del Plan de Incentivos: 100%
Ejecución del Plan Anual de Vacantes: 100%
Ejecución del Plan de Previsión de Recursos Humanos: 98%
Ejecución del Plan de Seguridad y Salud en el Trabajo: 100%
</v>
          </cell>
          <cell r="X172" t="str">
            <v xml:space="preserve">El PETH 2022 de la Corporación fue adoptado mediante Resolución No. 040-RES2201-472 del 31 de enero de 2022, el cual tuvo como punto de partida el resultado de las mediciones realizadas, el Modelo Integrado de Planeación y Gestión - MIPG”, encuestas, mediciones de clima y cultura y encuestas internas, las cuales han permitido detectar las necesidades relacionadas con su población (servidores públicos de carrera administrativa, libre nombramiento y provisionales, de acuerdo con lo permitido por la normatividad y garantizar así el ciclo de vida del servidor público: INGRESO, PERMANENCIA y RETIRO.
Cada uno de los planes que conforman el PETH 2022, apuntan hacia el desarrollo del ciclo de vida del servidor público. Cada plan desde su especialidad, aporta a la consecución de los objetivos propuestos, para garantizar cada etapa de manera acertada.
Plan de Bienestar: 100% 
Plan de Incentivos: 100% 
Plan de Capacitación: 100% 
Plan de Vacantes: 100% 
Plan de Previsión: 95% 
Plan de SST: 100% 
</v>
          </cell>
          <cell r="Y172" t="str">
            <v>La formulación del PETH 2023 de la Corporación fue adoptada mediante Resolución No. 040RES-2301-321 del 31 de enero de 2023, el cual tuvo como punto de partida el resultado de las mediciones realizadas, al Modelo Integrado de Planeación y Gestión - MIPG”, encuestas internas, las cuales han permitido detectar las necesidades relacionadas con su población (servidores públicos de carrera administrativa, libre nombramiento y provisionales, de acuerdo con lo permitido por la normatividad y garantizar así el ciclo de vida del servidor público: INGRESO, PERMANENCIA y RETIRO.
Este plan se complementa con la ejecución de los Planes de Bienestar Social, Capacitación, Incentivos, Vacantes, Previsión y SSST</v>
          </cell>
          <cell r="Z172"/>
          <cell r="AA172" t="str">
            <v>contract</v>
          </cell>
          <cell r="AB172" t="str">
            <v>No aplica</v>
          </cell>
          <cell r="AC172"/>
          <cell r="AD172"/>
          <cell r="AE172"/>
          <cell r="AF172"/>
          <cell r="AG172"/>
          <cell r="AH172"/>
          <cell r="AI172">
            <v>1</v>
          </cell>
          <cell r="AJ172">
            <v>0.98462500000000008</v>
          </cell>
          <cell r="AK172">
            <v>0.98462500000000008</v>
          </cell>
          <cell r="AL172"/>
          <cell r="AM172">
            <v>319527035</v>
          </cell>
          <cell r="AN172">
            <v>237183454</v>
          </cell>
          <cell r="AO172">
            <v>0.74229541797613463</v>
          </cell>
          <cell r="AP172">
            <v>171763141</v>
          </cell>
          <cell r="AQ172">
            <v>0.72417842856778702</v>
          </cell>
          <cell r="AR172">
            <v>65420313</v>
          </cell>
          <cell r="AS172">
            <v>65420313</v>
          </cell>
          <cell r="AT172">
            <v>61695900</v>
          </cell>
          <cell r="AU172">
            <v>0.94306947140408826</v>
          </cell>
          <cell r="AV172">
            <v>122632236</v>
          </cell>
          <cell r="AW172">
            <v>109857953</v>
          </cell>
          <cell r="AX172">
            <v>0.89583258516137632</v>
          </cell>
          <cell r="AY172">
            <v>109857953</v>
          </cell>
          <cell r="AZ172">
            <v>1</v>
          </cell>
          <cell r="BA172">
            <v>0</v>
          </cell>
          <cell r="BB172">
            <v>0</v>
          </cell>
          <cell r="BC172">
            <v>0</v>
          </cell>
          <cell r="BD172" t="str">
            <v>0%</v>
          </cell>
          <cell r="BE172">
            <v>454026367</v>
          </cell>
          <cell r="BF172">
            <v>277569009</v>
          </cell>
          <cell r="BG172">
            <v>0.61134997694968674</v>
          </cell>
          <cell r="BH172">
            <v>275777009</v>
          </cell>
          <cell r="BI172">
            <v>0.99354394784037292</v>
          </cell>
          <cell r="BJ172">
            <v>1792000</v>
          </cell>
          <cell r="BK172">
            <v>1792000</v>
          </cell>
          <cell r="BL172"/>
          <cell r="BM172"/>
          <cell r="BN172">
            <v>585947628</v>
          </cell>
          <cell r="BO172">
            <v>472502445</v>
          </cell>
          <cell r="BP172">
            <v>0.80639023424803424</v>
          </cell>
          <cell r="BQ172">
            <v>402254110</v>
          </cell>
          <cell r="BR172">
            <v>0.85132704445582286</v>
          </cell>
          <cell r="BS172">
            <v>0</v>
          </cell>
          <cell r="BT172">
            <v>1482133266</v>
          </cell>
          <cell r="BU172">
            <v>1097112861</v>
          </cell>
          <cell r="BV172">
            <v>0.74022551559138949</v>
          </cell>
          <cell r="BW172"/>
          <cell r="BX172"/>
          <cell r="BY172"/>
          <cell r="BZ172" t="str">
            <v/>
          </cell>
          <cell r="CA172"/>
        </row>
        <row r="173">
          <cell r="B173" t="str">
            <v>SACT 10.2.7</v>
          </cell>
          <cell r="C173" t="str">
            <v>10.2.7</v>
          </cell>
          <cell r="D173" t="str">
            <v>Formulación e implementación del Plan Institucional de Capacitación</v>
          </cell>
          <cell r="E173" t="str">
            <v>% de formulación e implementación del Plan Institucional de Capacitación</v>
          </cell>
          <cell r="F173" t="str">
            <v>Porcentaje</v>
          </cell>
          <cell r="G173">
            <v>1</v>
          </cell>
          <cell r="H173">
            <v>1</v>
          </cell>
          <cell r="I173">
            <v>1</v>
          </cell>
          <cell r="J173">
            <v>1</v>
          </cell>
          <cell r="K173">
            <v>1</v>
          </cell>
          <cell r="L173">
            <v>0.8</v>
          </cell>
          <cell r="M173">
            <v>1</v>
          </cell>
          <cell r="N173">
            <v>0.9</v>
          </cell>
          <cell r="O173">
            <v>0</v>
          </cell>
          <cell r="P173">
            <v>0</v>
          </cell>
          <cell r="Q173">
            <v>0</v>
          </cell>
          <cell r="R173">
            <v>1</v>
          </cell>
          <cell r="S173">
            <v>0.8</v>
          </cell>
          <cell r="T173">
            <v>1</v>
          </cell>
          <cell r="U173">
            <v>0.9</v>
          </cell>
          <cell r="V173" t="str">
            <v>El Plan Institucional de Capacitación (PIC) 2020 se formuló con el diagnóstico realizado de manera participativa con los jefes de las dependencias y la socialización realizada ante la Comisión de Personal de la Corporación, de la cual se recibieron aportes que contribuyeron a su construcción. Se adoptó mediante la Resolución 040-RES 2003-1101 de 06 de marzo de 2020.
Se realizaron jornadas de inducción: Marzo 6, mayo 22 y 26, julio 16, agosto 24, noviembre 6.
Se brindó capacitación en temas cómo: Estrategias de Comunicación y Mercadeo Digital, Actualización en Seguridad Social UGPP y Planilla Integrada 2020, Información Exógena, Corrección de Estilos,  
Actualización en Legislación sindical y procesos de negociación colectiva para entidades públicas, Planes de Gestión Integral de Residuos Sólidos PGIRs, Diplomado sobre integración de Desastres, emociones fuente de bienestar, Higiene Postural y ergonomía en el puesto de trabajo, Valoración económica del daño en la evaluación del impacto ambiental, novedades en la política de Archivo y Gestión documental electrónica, Congreso internacional de Derecho procesal, Gestión de Conocimiento para la Innovación y capacitaciones en puesto de trabajo.
Desde la estrategia del  miércoles del conocimiento se realizaron 23 capacitaciones.
315 funcionarios han realizado el curso básico de MIPG</v>
          </cell>
          <cell r="W173" t="str">
            <v xml:space="preserve">El Plan Institucional de Capacitación aprobado por medio de la Resolución 040-RES2101-445 del 29 de enero de 2021 y fue publicado en el portal web y socializado el 30 de enero de 2021 al personal de la Corporación. 
Para este cuarto trimestre se realizó la jornada de Inducción del personal vinculado en Provisionalidad, Carrera Administrativa y Libre Nombramiento y Remoción Acta No. 3 Inducción 190-ACT2110-4756 del 05 de octubre de 2021.  Invitación a todo el personal en la reinducción capacitación virtual en miércoles del conocimiento en el tema Régimen en Derecho Disciplinario nuevos cambios normativos. 
También se realizó capacitación en el tema evento Compliance IV LA 5TA REVOLUCIÓN INDUSTRIAL según acta 190-ACT2111-5390 del 02 de noviembre de 2021. 
Se avanzó con el Sena el curso de Alturas este iniciará a finales de enero principio de febrero del año 2022,  para esa fecha se continuará con el proceso para que un aproximado de 100 funcionarios se capaciten.
Otras  capacitaciones en entrenamiento puesto de trabajo en Ofimática Básica Excel, Word, power point, Gestión de residuos diferenciados, Teams (Con sus nuevas funcionalidades), forms, planner, protección de datos personales, residuos orgánicos, nuevas utilidades del aplicativo PGAR.
</v>
          </cell>
          <cell r="X173" t="str">
            <v>Para el trimestre 4 continuamos fortaleciendo la actividad de Inducción de una manera mas creativa con el lema "Poniéndole el Corazón al Conocimiento" y la meta para el 2023, es llevar la mayor información a la aplicación Moodle. Otro logro fue la certificación de la empresa en manejo de Drones con 8 pilotos certificados, la meta para el 2023 por medio del SENA capacitar a mas personal en el manejo de Drones. Fortalecimos las capacitaciones Integridad, Transparencia y lucha contra la corrupción, Lenguaje Claro capacitaciones autodidactas del DAFP y DNP es un proceso que continuará para el 2023 por los cambios de personal que se han presentado.</v>
          </cell>
          <cell r="Y173" t="str">
            <v>La formulación del PIC 2023 de la Corporación fue adoptado mediante Resolución No. 040RES-2301-321 del 31 de enero de 2023, la cual fue publicada en la misma fecha en la página Web de Corantioquia. 
A 30 de septiembre de 2023 la Corporación ha capacitado 765 servidores (algunos servidores han participado en mas de una capacitación), con un total de 35 capacitaciones impartidas. </v>
          </cell>
          <cell r="Z173"/>
          <cell r="AA173" t="str">
            <v>contract</v>
          </cell>
          <cell r="AB173" t="str">
            <v>No aplica</v>
          </cell>
          <cell r="AC173"/>
          <cell r="AD173"/>
          <cell r="AE173"/>
          <cell r="AF173"/>
          <cell r="AG173"/>
          <cell r="AH173"/>
          <cell r="AI173">
            <v>1</v>
          </cell>
          <cell r="AJ173">
            <v>0.92499999999999993</v>
          </cell>
          <cell r="AK173">
            <v>0.92499999999999993</v>
          </cell>
          <cell r="AL173"/>
          <cell r="AM173">
            <v>188253588</v>
          </cell>
          <cell r="AN173">
            <v>134865324</v>
          </cell>
          <cell r="AO173">
            <v>0.71640240928635046</v>
          </cell>
          <cell r="AP173">
            <v>134865324</v>
          </cell>
          <cell r="AQ173">
            <v>1</v>
          </cell>
          <cell r="AR173">
            <v>2504000</v>
          </cell>
          <cell r="AS173">
            <v>2504000</v>
          </cell>
          <cell r="AT173">
            <v>2504000</v>
          </cell>
          <cell r="AU173">
            <v>1</v>
          </cell>
          <cell r="AV173">
            <v>211100192</v>
          </cell>
          <cell r="AW173">
            <v>80118190</v>
          </cell>
          <cell r="AX173">
            <v>0.37952684571693807</v>
          </cell>
          <cell r="AY173">
            <v>80118190</v>
          </cell>
          <cell r="AZ173">
            <v>1</v>
          </cell>
          <cell r="BA173">
            <v>0</v>
          </cell>
          <cell r="BB173">
            <v>0</v>
          </cell>
          <cell r="BC173">
            <v>0</v>
          </cell>
          <cell r="BD173" t="str">
            <v>0%</v>
          </cell>
          <cell r="BE173">
            <v>214569106</v>
          </cell>
          <cell r="BF173">
            <v>156794303</v>
          </cell>
          <cell r="BG173">
            <v>0.7307403471215469</v>
          </cell>
          <cell r="BH173">
            <v>156794303</v>
          </cell>
          <cell r="BI173">
            <v>1</v>
          </cell>
          <cell r="BJ173">
            <v>0</v>
          </cell>
          <cell r="BK173">
            <v>0</v>
          </cell>
          <cell r="BL173"/>
          <cell r="BM173"/>
          <cell r="BN173">
            <v>256797466</v>
          </cell>
          <cell r="BO173">
            <v>101078173</v>
          </cell>
          <cell r="BP173">
            <v>0.39361047667035781</v>
          </cell>
          <cell r="BQ173">
            <v>101078173</v>
          </cell>
          <cell r="BR173">
            <v>1</v>
          </cell>
          <cell r="BS173">
            <v>0</v>
          </cell>
          <cell r="BT173">
            <v>870720352</v>
          </cell>
          <cell r="BU173">
            <v>472855990</v>
          </cell>
          <cell r="BV173">
            <v>0.5430629810292984</v>
          </cell>
          <cell r="BW173"/>
          <cell r="BX173"/>
          <cell r="BY173"/>
          <cell r="BZ173" t="str">
            <v/>
          </cell>
          <cell r="CA173"/>
        </row>
        <row r="174">
          <cell r="B174" t="str">
            <v>SACT 10.2.8</v>
          </cell>
          <cell r="C174" t="str">
            <v>10.2.8</v>
          </cell>
          <cell r="D174" t="str">
            <v>Formulación e implementación del Plan de Bienestar Laboral</v>
          </cell>
          <cell r="E174" t="str">
            <v>% de formulación e implementación del Plan de Bienestar Laboral</v>
          </cell>
          <cell r="F174" t="str">
            <v>Porcentaje</v>
          </cell>
          <cell r="G174">
            <v>1</v>
          </cell>
          <cell r="H174">
            <v>1</v>
          </cell>
          <cell r="I174">
            <v>1</v>
          </cell>
          <cell r="J174">
            <v>1</v>
          </cell>
          <cell r="K174">
            <v>1</v>
          </cell>
          <cell r="L174">
            <v>1</v>
          </cell>
          <cell r="M174">
            <v>1</v>
          </cell>
          <cell r="N174">
            <v>1</v>
          </cell>
          <cell r="O174">
            <v>0</v>
          </cell>
          <cell r="P174">
            <v>0</v>
          </cell>
          <cell r="Q174">
            <v>0</v>
          </cell>
          <cell r="R174">
            <v>1</v>
          </cell>
          <cell r="S174">
            <v>1</v>
          </cell>
          <cell r="T174">
            <v>1</v>
          </cell>
          <cell r="U174">
            <v>1</v>
          </cell>
          <cell r="V174" t="str">
            <v>La formulación del plan de Bienestar Laboral se encuentra realizada por medio de la resolución 040-RES2002-663 del 10 de febrero del 2020, Igualmente la implementación se realiza a través de los contratos Numero150-CNT2002-36 y 150-CNT1906-90,
Se logró en un 100% la formulación e implementación del Plan de Bienestar Laboral donde se beneficiaron los  servidores públicos en actividades asociadas a calidad de vida laboral y protección y servicios sociales: Actividades de promoción y prevención de la salud, Actividades deportivas y recreativas, Actividades de Clima y Cultura Organizacional, Actividad para el Fortalecimiento del ser, Actividades de preparación para el retiro laboral, Actividad “Guardianes de la naturaleza”,  Avistamiento de Aves, actividad caminata ecológica, Actividades para el fortalecimiento del compromiso institucional, Actividad cultural para integración familiar; Actividades de Fin de Año</v>
          </cell>
          <cell r="W174" t="str">
            <v xml:space="preserve">A través de los contratos vigentes para la ejecución del plan de bienestar social No. 190-CNT2105-88, y 150-CNT2009-124, se da continuidad a las actividades propuestas en la resolución que implementa el plan de Bienestar social a nivel institucional, como la implementación del teletrabajo, las actividades del Clima organizacional (eventos de reconocimiento a las mejores dependencias y/o oficinas), Fortalecimiento de Grupos Primarios, actividades de fortalecimiento de la familia como vacaciones recreativas, Halloween, Actividad lúdica de fin de año, bienvenida la navidad,  
fortalecimiento a las dependencias para favorecer el ser y su adaptación organizacional.
Se da continuidad al deporte (gimnasios, baloncesto, voleibol, natación) recreación, (actividades como guardianes de la naturaleza, Vacaciones Recreativas, caminatas ecológicas),y la cultura con el grupo vocal.
se fortalece la salud a través de la promoción de hábitos de vida saludable con la entrega del  servicio de alimentación para los servidores públicos, igualmente continua la  actividad de asesoría por parte de nutricionista a los servidores públicos de la corporación tanto en sede Medellín como en la oficina territorial donde se atienden a todos los servidores públicos frente al tema de fomento de hábitos de vida saludable. 
</v>
          </cell>
          <cell r="X174" t="str">
            <v xml:space="preserve">A traves del contrato No. 190-CNT2201-49 de 2022, se lleva a cabo actividades para fortalecer el clima organizacional donde se destacan las actividades de fin de año como la bienvenida de la navidad, la actividad ludica de fin de año, las novenas navideñas, igualmente continuan las estrategias de apoyo a los grupos primarios internos donde se fortalece la comunicacion interna. se da continuidad a la celebración de  fechas especiales como cumpleaños de funcionarios,  y hallowen.
Para la jubilación laboral se han llevado a cabo la consolidación del Programa Prepensionados (el cual sera implementado en la poblacion interna  que cumple con uno de los requisitos para poder acceder a la jubilacion),  igualmente la corporación cotinúa realizando el acompañamiento individual a esta población con el fin de poder favorecer su adaptacion a esta nueva etapa de la vida.
A través del contrato No. 190-CNT2201- 49 se da continuidad a las actividades propias del componente asociado al área de protección y servicios sociales,   para este trimestre continuan las actividades de gimnasio, los entrenamientos en las disciplinas deportivas de conjunto como futbol,  baloncesto y voleibol, asi como actividades artísticas como las clases de guitarra,  adicionalmente para la familia se realizan actividades en el territorio como las vacaciones recreativas en el mes de octubre para  los hijos de los servidores publicos asi como las caminatas ecologicas.
igualmente se fortalece las actividades en las OT de acuerdo con las necesidades evidenciadas como caminatas ecologicas, gastronomia, guitarra que se han ido fortaleciendo en sedes como Cartama y Panzenu.
Mediante contrato No. 190-CNT2202-92, continua la promocion de habitos de vida saludable a traves de la entrega del servicio de alimentacion y la asesoria por parte de nutricionista en este periodo se realiza en las sedes de trabajo ubicadas por fuera de la sede Medellin.
El plan de bienestar social se encuentra debidamente evaluado por los servidores públicos de la entidad (42,78 %  de la población que diligencia la encuesta de satisfacción) indica un resultado de 4,05 en una escala de 1 a 5 donde (uno es muy bajo y 5 es excelente).
Lo anterior permite evidenciar una percepción favorable de la gestión integral del plan de Bienestar Social. 
</v>
          </cell>
          <cell r="Y174" t="str">
            <v>Se ha implementado la estrategia de salario emocional Circular No. 040-CIR2302-4 , 
Se da continuidad al contrato para la implementacion del plan de Bienestar Social contrato No  190-CNT 2306-123, donde se realizan acciones asociadas al Clima y la cultura organizacional  como  el dia del niño, las vacaciones recreativas,   igualmente se ha apoyado la  realizacion de grupos primarios como parte de la gestión institucional. se ha realizado la actividad de talentos Corantioquia.
Y se proyectan actividades de fin de año como la bienvenida a la navidad, actividad de integracion de fin de año,   
Se realiza acompañamiento a prepensionados a traves de invitacion realizada por  Colpensiones sobre charla para pre pensionados donde se tratarán las generalidades del tema.
La charla virtual, proyectada para el Jueves, 16 de noviembre 
Se da continuidad al contrato establecido con Comfenalco mediante radicado No. 190-CNT2306-123. con la legalizacion de esta contrato se da continuidad al desarrollo de las actividades deportivas, recreativas, culturales y artisticas.
Se realiza la semana de la salud en la cual se realizan actividaddes como yoga, rumbaerobicos, masajes, se realiza la promocion de habitos saludables a traves de la entrega de comestible para favorecer la implementacion de nuevos habitos.
Continua la prestación del servicio de alimentacion a traves del contrato  No. 190-CNT2309-161. Los servicios asignados de manera mensual son 16 a cada uno de los funcionarios d ela entidad. 
El servicio se entrega en condiciones de calidad y valor nutricional, adicionalmente el contratista continua con el  acompañamiento a los servidores publicos para mejorar los habitos de vida saludable desde la educación personal para promover el cambio en los habitos alimenticios mediante la estrategia de Grupo focal.</v>
          </cell>
          <cell r="Z174"/>
          <cell r="AA174" t="str">
            <v>contract</v>
          </cell>
          <cell r="AB174" t="str">
            <v>No aplica</v>
          </cell>
          <cell r="AC174"/>
          <cell r="AD174"/>
          <cell r="AE174"/>
          <cell r="AF174"/>
          <cell r="AG174"/>
          <cell r="AH174"/>
          <cell r="AI174">
            <v>1</v>
          </cell>
          <cell r="AJ174">
            <v>1</v>
          </cell>
          <cell r="AK174">
            <v>1</v>
          </cell>
          <cell r="AL174"/>
          <cell r="AM174">
            <v>626050021</v>
          </cell>
          <cell r="AN174">
            <v>562349122</v>
          </cell>
          <cell r="AO174">
            <v>0.89824950584899033</v>
          </cell>
          <cell r="AP174">
            <v>153904863</v>
          </cell>
          <cell r="AQ174">
            <v>0.27368205440178495</v>
          </cell>
          <cell r="AR174">
            <v>408444259</v>
          </cell>
          <cell r="AS174">
            <v>408444259</v>
          </cell>
          <cell r="AT174">
            <v>308919294</v>
          </cell>
          <cell r="AU174">
            <v>0.7563315855052819</v>
          </cell>
          <cell r="AV174">
            <v>817976600</v>
          </cell>
          <cell r="AW174">
            <v>702862235</v>
          </cell>
          <cell r="AX174">
            <v>0.85926936662980336</v>
          </cell>
          <cell r="AY174">
            <v>701252929</v>
          </cell>
          <cell r="AZ174">
            <v>0.99771035358017213</v>
          </cell>
          <cell r="BA174">
            <v>1609306</v>
          </cell>
          <cell r="BB174">
            <v>1609306</v>
          </cell>
          <cell r="BC174">
            <v>0</v>
          </cell>
          <cell r="BD174">
            <v>0</v>
          </cell>
          <cell r="BE174">
            <v>1357700963</v>
          </cell>
          <cell r="BF174">
            <v>1147033638</v>
          </cell>
          <cell r="BG174">
            <v>0.8448352540499745</v>
          </cell>
          <cell r="BH174">
            <v>600973263</v>
          </cell>
          <cell r="BI174">
            <v>0.52393691265050768</v>
          </cell>
          <cell r="BJ174">
            <v>546060375</v>
          </cell>
          <cell r="BK174">
            <v>546060375</v>
          </cell>
          <cell r="BL174"/>
          <cell r="BM174"/>
          <cell r="BN174">
            <v>1177203377</v>
          </cell>
          <cell r="BO174">
            <v>1108182412</v>
          </cell>
          <cell r="BP174">
            <v>0.94136869945455481</v>
          </cell>
          <cell r="BQ174">
            <v>431805020</v>
          </cell>
          <cell r="BR174">
            <v>0.38965157299392333</v>
          </cell>
          <cell r="BS174">
            <v>546060375</v>
          </cell>
          <cell r="BT174">
            <v>3978930961</v>
          </cell>
          <cell r="BU174">
            <v>3520427407</v>
          </cell>
          <cell r="BV174">
            <v>0.88476715014809726</v>
          </cell>
          <cell r="BW174"/>
          <cell r="BX174"/>
          <cell r="BY174"/>
          <cell r="BZ174" t="str">
            <v/>
          </cell>
          <cell r="CA174"/>
        </row>
        <row r="175">
          <cell r="B175" t="str">
            <v>SACT 10.2.9</v>
          </cell>
          <cell r="C175" t="str">
            <v>10.2.9</v>
          </cell>
          <cell r="D175" t="str">
            <v>Formulación e implementación del Plan de Incentivos Institucionales</v>
          </cell>
          <cell r="E175" t="str">
            <v>% de formulación e implementación del Plan de Incentivos Institucionales</v>
          </cell>
          <cell r="F175" t="str">
            <v>Porcentaje</v>
          </cell>
          <cell r="G175">
            <v>1</v>
          </cell>
          <cell r="H175">
            <v>1</v>
          </cell>
          <cell r="I175">
            <v>1</v>
          </cell>
          <cell r="J175">
            <v>1</v>
          </cell>
          <cell r="K175">
            <v>1</v>
          </cell>
          <cell r="L175">
            <v>1</v>
          </cell>
          <cell r="M175">
            <v>1</v>
          </cell>
          <cell r="N175">
            <v>0.75</v>
          </cell>
          <cell r="O175">
            <v>0</v>
          </cell>
          <cell r="P175">
            <v>0</v>
          </cell>
          <cell r="Q175">
            <v>0</v>
          </cell>
          <cell r="R175">
            <v>1</v>
          </cell>
          <cell r="S175">
            <v>1</v>
          </cell>
          <cell r="T175">
            <v>1</v>
          </cell>
          <cell r="U175">
            <v>0.75</v>
          </cell>
          <cell r="V175" t="str">
            <v xml:space="preserve">Mediante la resolución Numero 040-RES2002-663 se adopta "El Plan de Bienestar Social, Estímulos e Incentivos para la Corporación Autónoma Regional del Centro de Antioquia" .En la formulación del plan de incentivos institucionales se plantean los incentivos pecuniarios y los No pecuniarios: encargos (6 procesos),  Apoyo a Educación Formal ( 33 incentivos otorgados), Entrega de Bonos Turísticos (82 bonos), 3) tres días de descanso remunerado como incentivo no pecuniario. 
 </v>
          </cell>
          <cell r="W175" t="str">
            <v xml:space="preserve">Se ha realizado un total de un (1) proceso de Encargo para el trimestre, igualmente Se da continuidad al Apoyo a  Educación Formal para  los funcionarios que cumplieron los requisitos y solicitaron este apoyo para un total de 3 en el IV trimestre.
En relación al incentivo de apoyo a la educación de los hijos de los servidores públicos con evaluación del desempeño sobresaliente (  resolución No. 040-RES2102-692)  se   reconoce a un total de (2)  servidores públicos con el beneficio para IV trimestre.
Igualmente se emite circular de incentivos  para el personal sobresaliente 2020 (donde 27 solicitan bono turístico y los 167 restantes, solicitan tres días de descanso remunerado).
</v>
          </cell>
          <cell r="X175" t="str">
            <v xml:space="preserve">Se aprueba mediante acta de comite de educacion de los hijos una (1)  solicitud la cual fue adjudicada  mediante resolucion No. 040-RES2209-5545.
En relacion con la educacion formal para los servidores publicos se han aprobado un total de 2 solicitudes.
Un total de 6 procesos de encargo los cuales dan como resultado un total de 14  personas encargadas.  
Se genera la circular No. 040-CIR2212-21, con la cual los servidores publicos con evaluación del desempeño en  Nivel sobresaliente se benefician de tres dias remunerados o bonos de turismo, de acuerdo con esta actividad un total de 64 servidores publicos seleccionaron el bono de turismo, los demas funcionarios tendran acceso a tres dias remunerados. </v>
          </cell>
          <cell r="Y175" t="str">
            <v>El comité aprueba el apoyo de educación formal por el porcentaje del 60%
por el valor del concepto de matrícula para posgrados, maestrías. Doctorados
y PH que se relacionen con su puesto de trabajo y contribuyan al mejoramiento
de la entidad, acuerdo colectivo Sintrambiente Directiva Seccional Girardota y
Corantioquia 2020. se han beneficiado un total de 17 personas.
Igualmente se realiza el apoyo a educacion de los hijos el cual para el  segundo trimestre  fueron aprobadas un total de 26 solicitudes  de educacion para los hijos. Para el ultimo trimestre se proyecta un promedio de 6 solicitudes adicionales asociadas a este tema.  
Se proyectan la circular asociada a los incentivos no pecuniarios en la cual los servidores publicos beneficarios pueden acceder  a los beneficios otorgados por la Corporación como bonos, y cinco dias de descanso remunerado.</v>
          </cell>
          <cell r="Z175"/>
          <cell r="AA175" t="str">
            <v>contract</v>
          </cell>
          <cell r="AB175" t="str">
            <v>No aplica</v>
          </cell>
          <cell r="AC175"/>
          <cell r="AD175"/>
          <cell r="AE175"/>
          <cell r="AF175"/>
          <cell r="AG175"/>
          <cell r="AH175"/>
          <cell r="AI175">
            <v>1</v>
          </cell>
          <cell r="AJ175">
            <v>0.9375</v>
          </cell>
          <cell r="AK175">
            <v>0.9375</v>
          </cell>
          <cell r="AL175"/>
          <cell r="AM175">
            <v>155259249</v>
          </cell>
          <cell r="AN175">
            <v>140799838</v>
          </cell>
          <cell r="AO175">
            <v>0.90686924551593062</v>
          </cell>
          <cell r="AP175">
            <v>126561357</v>
          </cell>
          <cell r="AQ175">
            <v>0.89887430836390592</v>
          </cell>
          <cell r="AR175">
            <v>14238481</v>
          </cell>
          <cell r="AS175">
            <v>14238481</v>
          </cell>
          <cell r="AT175">
            <v>14000000</v>
          </cell>
          <cell r="AU175">
            <v>0.9832509521205246</v>
          </cell>
          <cell r="AV175">
            <v>160950415</v>
          </cell>
          <cell r="AW175">
            <v>111436051</v>
          </cell>
          <cell r="AX175">
            <v>0.69236261987892356</v>
          </cell>
          <cell r="AY175">
            <v>111436051</v>
          </cell>
          <cell r="AZ175">
            <v>1</v>
          </cell>
          <cell r="BA175">
            <v>0</v>
          </cell>
          <cell r="BB175">
            <v>0</v>
          </cell>
          <cell r="BC175">
            <v>0</v>
          </cell>
          <cell r="BD175" t="str">
            <v>0%</v>
          </cell>
          <cell r="BE175">
            <v>349649417</v>
          </cell>
          <cell r="BF175">
            <v>312407806</v>
          </cell>
          <cell r="BG175">
            <v>0.89348870843391115</v>
          </cell>
          <cell r="BH175">
            <v>312407806</v>
          </cell>
          <cell r="BI175">
            <v>1</v>
          </cell>
          <cell r="BJ175">
            <v>0</v>
          </cell>
          <cell r="BK175">
            <v>0</v>
          </cell>
          <cell r="BL175"/>
          <cell r="BM175"/>
          <cell r="BN175">
            <v>419147580</v>
          </cell>
          <cell r="BO175">
            <v>258697241</v>
          </cell>
          <cell r="BP175">
            <v>0.61719846026547498</v>
          </cell>
          <cell r="BQ175">
            <v>258697241</v>
          </cell>
          <cell r="BR175">
            <v>1</v>
          </cell>
          <cell r="BS175">
            <v>0</v>
          </cell>
          <cell r="BT175">
            <v>1085006661</v>
          </cell>
          <cell r="BU175">
            <v>823340936</v>
          </cell>
          <cell r="BV175">
            <v>0.75883491373330836</v>
          </cell>
          <cell r="BW175"/>
          <cell r="BX175"/>
          <cell r="BY175"/>
          <cell r="BZ175" t="str">
            <v/>
          </cell>
          <cell r="CA175"/>
        </row>
        <row r="176">
          <cell r="B176" t="str">
            <v>SACT 10.2.10</v>
          </cell>
          <cell r="C176" t="str">
            <v>10.2.10</v>
          </cell>
          <cell r="D176" t="str">
            <v>Formulación e implementación del Plan de Trabajo Anual en Seguridad y Salud en el Trabajo articulado con el SGI</v>
          </cell>
          <cell r="E176" t="str">
            <v>% de formulación e implementación del Plan de Trabajo Anual en Seguridad y Salud en el Trabajo articulado con el SGI</v>
          </cell>
          <cell r="F176" t="str">
            <v>Porcentaje</v>
          </cell>
          <cell r="G176">
            <v>1</v>
          </cell>
          <cell r="H176">
            <v>1</v>
          </cell>
          <cell r="I176">
            <v>1</v>
          </cell>
          <cell r="J176">
            <v>1</v>
          </cell>
          <cell r="K176">
            <v>1</v>
          </cell>
          <cell r="L176">
            <v>1</v>
          </cell>
          <cell r="M176">
            <v>1</v>
          </cell>
          <cell r="N176">
            <v>1</v>
          </cell>
          <cell r="O176">
            <v>0</v>
          </cell>
          <cell r="P176">
            <v>0</v>
          </cell>
          <cell r="Q176">
            <v>0</v>
          </cell>
          <cell r="R176">
            <v>1</v>
          </cell>
          <cell r="S176">
            <v>1</v>
          </cell>
          <cell r="T176">
            <v>1</v>
          </cell>
          <cell r="U176">
            <v>1</v>
          </cell>
          <cell r="V176" t="str">
            <v>Se realizó entrega de Botiquines de Primeros Auxilios al personal técnico que realiza visitas técnicas de campo, chalecos salvavidas y Chaqueta; Formación Seguridad Vial, Inducción de Seguridad y Salud en el Trabajo, protocolo General de Bioseguridad para la Prevención de la Propagación y Contagio del COVID-19 (memorando con radicado No. 150-MEM2005-3420 en cumplimiento a la Resolución 666 de 2020), Entrega de Elementos de Bioseguridad (Tapabocas, guantes, gafas de seguridad), Revisión Lineamientos del SGI para contratistas y proveedores, Se realizaron Exámenes Médicos de ingreso, periódicos y de retiro, Se adelantó proceso contractual para el desarrollo Exámenes Médicos de ingreso, periódicos y de retiro, Auto reporte de Condiciones de Trabajo remoto, Formulario Monitoreo diario de condiciones de salud (cumplimiento a la Resolución 666 de 2020), Clasificación de personal de acuerdo “Formulario De Prevención Y Protección Para El Retorno A Las Actividades Presenciales” (cumplimiento a la Resolución 666 de 2020, Se realizó matriz de peligros y riesgos en relación con el virus COVID-19 y actualización de Matriz Sede Central en Colmena Gestión, Reporte de incapacidades en plataforma Colmena Gestión para caracterización de ausentismo por causas médicas, Reporte de accidentes de trabajo con identificación de causalidad, Apoyo construcción Informe para Rendición de Cuentas y Revisión por la Dirección, Envío de información ARL Colmena para inicio de evaluación Enfermedad Laboral Producto del COVID-19.  
Igualmente, se adelantaron procesos contractuales para la adquisición de elementos de bioseguridad e insumos de desinfección de áreas de trabajo.</v>
          </cell>
          <cell r="W176" t="str">
            <v>Durante el cuarto trimestre de la vigencia 2021 se llevaron a cabo las actividades que se mencionan a continuación:
• Se compilaron todas las sedes en una sola pestaña.
• Se realizó la investigación de los accidentes de trabajo con la identificación de causas.
• Sensibilización del Plan de Intervención de Riesgo Público dirigida a la Oficina Territorial Panzenú.   
• Programación de exámenes médicos ocupacionales periódicos y de egreso.
• Socialización de segunda versión de Lineamientos del SGI para contratistas, conveniantes y proveedores. 
• Revisión de contratos y convenios frente al componente de Seguridad y Salud en el Trabajo. 
• Participación en la exposición de la Inducción Corporativa - componente SST.
 • Sensibilización sobre Riesgo Biológico dirigido a las Oficinas Territoriales Cartama, Hevéxicos y Panzenú.
• Entrega de Elementos de Protección Personal (Tapabocas desechables, de tela, guantes, alcohol y gel antibaterial).
• Se realizó Simulacro de evacuación de la Sede Central por Sismo y atención de lesionados.
• Formación en atención de Emergencias y  Primeros Auxilios dirigida a Sede Central y Oficinas Territoriales.
• Documentos del SGI transversales a todos los sistemas, se encuentran publicados en MEGATESO.
• Participación Plan de Mejoramiento producto de Auditorías Internas y externas.</v>
          </cell>
          <cell r="X176" t="str">
            <v xml:space="preserve">Se actualiza la Matriz de peligros y Riesgos de la Corporación, e incluyendo los Centros de Trabajo y Oficinas Territoriales, de Hevéxicos, Zenufaná y Hogar de paso y vivero de loma hermosa en San Jerónimo y se hace la socializacion de la Ruta, desde la oficina de Comuncación donde se encuentra publicada en le Megateso para que los Trabajadores puedan consultarla.
Se realizó reporte, de dos (2)  accidentes de trabajo y se realiza investigación, con la identificación de causas y se realaiza seguimiento a un accidente ocurrido en el trimestre pasado que fue catalogado por la ARL, como accidente Grave.
Se realiza la Semana de la Salud, en la Sede Central y en las Oficinas Territoriales.
Se realizó Inducción sobre los Lineamientos del SG-SST, a las Oganizaciones Etnicas, Afros e Indigenas.
Se Realizan procesos de socialización, evaluación y seguimiento de los contratistas, subcontratistas, proveedores y conveniantes, en cuanto al cumplimiento de los lineamientos del Sistema de Gestión de Seguridad y Salud en el Trabajo, en total: nueve (9) durante el cuarto trimestre.
Se realiza validación a listas de chequeos de los contratos y convenios en la etapa de liquidación, en lo referente al cumplimiento del Sistema de Gestión de Seguridad y Salud en el Trabajo, en tortal: Treinta y cinco (35), en el último trimestre.
Se realiza Capacitación de Reindución en Gestión del Riesgo Público, con el asesor de la ARL-Colmena, a los funcionarios de la Corporación y a los Teletrabajadores.
Se realizan la implementación de los estandares de seguridad, a los equipos del Laboratorio Ambiental, que se utilizan para los distintos procedimientos y actividades de esta dependencia con los códigos QR.
Se realiza Capacitacion sobre el Sistema Globalmente Armonizado  (SGA) y control de derrame de sustancias químicas, a todos los funcionarios de la COrporación e incluyendo al COPASST.
Se realiza visita de seguimiento a funcionarios que se encuentran en la Modalidad de Teletrabajo, para mirar las condiciones de SST, en el cambio de vivienda.
Se realiza Inspección a los puestos de trabajo de a los Conductores de la Sede Central de la Corporación, por parte de la ARL, pendiete informe de esta actividad.
Seguimiento y liquidación de contratos propios del sistema.
Proyección de Memorandos con recomendaciones y/o restricciones médicas ocupacionales (7). 
Formulación de proceso contractual “Adquirir el Servicio de Exámenes Médicos Ocupacionales, aplicación de vacunas y otras valoraciones requeridas por la Corporación”
Supervisión proceso contractual recarga y mantenimiento de extintores de la Corporación.
Participación en reunión periódica con Subdirección de Planeación para revisión de compromisos, frente al SG-SST
rogramación y acompañamiento reintegro laboral funcionario O.T. Cartama.
Revisión y apoyo en definición de clases de riesgo según actividades económicas, de acuerdo con la nueva normatividad.
Programación de Formación de Primeros Auxilios dirigida a Conductores.
Programación de Formación de Primeros Auxilios dirigida a personal de laboratorio.
Se realiza proceso contractual de adquisición de EPP, mediante contrato No. 190-MC2210-16. Con radicado No 190-ACT2212-6870, cuyo objeto es: "Compra de Elementos de Protección Personal y Seguridad Asociados a la Implementación del Sistema de Gestión de Seguridad y Salud en el Trabajo".
Evaluación de requisitos de cumplimiento para proceso contractual para adquisición de elementos de protección personal y seguridad.
Entrega de Elementos de Protección Personal (Tapabocas desechables, de tela, guantes, gafas de seguridad, batas desechables, gorros desechables, alcohol, gel antibaterial, botas, guantes, bastones de senderismo, entre otros).
Programación de Sensibilización - Recomendaciones generales para prevención de Riesgo Biológico (Personal fauna).
Se Realizó Simulacro de evacuación, por amenaza de Sismo, en la Sede Central Con la participacion de todos los funcionarios de la Corporación y visitantes, con apoyo de la Brigad de Emergencia de la Corporación.
Se realizaron cuatro (4) Capacitaciones a la Brigada de Emergencias por las siguientes instituciones:Universidad CES y por el Intermediario de Riesgos Laborales CORRECOL.
Se realiza la proyeccion de la Resolución de Configuración de la Brigada de Emergencias, por firmar la DIrectora General y el Subdirector Administrativo y Financiero.
Proyección de memorando para inclusión de programa de Gestión de Riesgo Público al Megateso, por fimar el Subdirector Administrativo y Financiero.
Proyección de Memorandos con recomendaciones y/o restricciones médicas ocupacionales (7). 
</v>
          </cell>
          <cell r="Y176" t="str">
            <v>Durante el cuarto trimestre de la vigencia 2023 desde el área de Seguridad y Salud en el Trabajo se adelantaron y planearon actividades en busca de la formulación e implementación del Plan de Trabajo Anual en Seguridad y Salud en el Trabajo articulado con el SGI, estas actividades se describen a continuación
En el componente de formulación del Plan de trabajo de Seguridad y Salud en el Trabajo, se elaboró en conjunto con el SGI y este Plan de Trabajo Anual se encuentra con radicado interno No 090-MEM2303-847 y publicado en MEGATESO, para este trimestre se tiene proyección de elaborar el plan de trabajo anual del 2024 para el mes de diciembre
Actualización Matriz de Peligros y Riesgos Laborales, durante el trimestre se realizaron 1 reunión con el SGI para realizar actualización de la Matriz el día 2023-11-02, para el mes de noviembre y diciembre se tiene planeado realizar 3 reuniones más con el fin de dejar la matriz actualizada en el 2023
Como Implementación de medidas prevención e intervención se ejecutaron diferentes actividades, se presentaron 1 accidentes de trabajo, y se viene adelantando la investigación en apoyo con el Copasst.
En cumplimiento de los Lineamientos SGI desde el área SST se dio validación de 15 contrato y/o convenios con cierre de 4 contratos y/o convenios, pendiente por entrega de documentación completa por parte del supervisor de un total de 19.
Se realizó durante el trimestre programación de exámenes médicos ocupacionales de acuerdo a los ingresos y egresos que ha presentado la Corporación, adicional se vienen adelantando la programación de los exámenes periódicos, estos exámenes se realizan en marco al contrato 190-CNT2302-86
Durante el cuarto trimestre el área SST ha realizado seguimiento a los contratos contrato N°190-AO2212-13 "Compra de Elementos de Protección personal y seguridad, asociados a la implementación del SGSST." El cual este pendiente por liquidación - contrato N°. 190-CNT2302-86 “Adquirir el Servicio de Exámenes Médicos Ocupacionales, aplicación de vacunas y otras valoraciones requeridas por la Corporación.” – contrato N° 190-AO2309-5 “Recarga, compra de extintores y sus accesorios para la corporación” el cual se encuentra en ejecución, y el contrato 190-AO2311-10 “Compra de elementos de protección personal y seguridad asociados a la implementación SG SST”
Con apoyo de la ARL Positiva durante el cuarto trimestre se adelantaron 4 jornadas de pausas activas en la sede principal, donde participaron activamente los funcionarios, se realizó la semana de la salud con actividades como pausas activas, personajes lúdicos, capacitación en manejo del estrés, clases de yoga, masajes, rumba aeróbica.
Con el fin de dar continuidad a la cuarta ola de Teletrabajo en la Corporación, el área SST validó el cumplimiento de los requisitos habilitantes por medio de Teams
Para dar cumplimiento al ítem de Compra y dotación de elementos de seguridad para sedes de trabajo y servidores públicos, durante el cuarto trimestre del año se adjudicó el contrato 190-AO2311-10 ""Compra de Elementos de Protección personal y seguridad, asociados a la implementación del SGSST.""
Se realizo entrega de diferentes Elementos de Protección Personal (casco blanco de protección, casco de moto, rodilleras, guantes de nitrilo, guantes de tela, guantes de motociclista, chaleco de motociclista, botas plásticas, botas de seguridad, botas de senderismo, impermeable, gafas de seguridad transparentes, botiquín de primeros auxilios, tapabocas, alcohol, bastón senderismo)"
En el ítem Actualización e implementación Planes de Emergencias se realizó actualización de los planes de todas las sedes, adicional se participó del simulacro de evacuación el día 04-10-2023 con apoyo de la brigada de emergencias
"Al validar el componente de Apoyo en construcción y revisión de Documentos SGI, se realiza verificación en MEGATESO y los documentos del SGI transversales a todos los sistemas, se encuentran publicados y vigentes.
Durante el cuarto trimestre de 2023 se realizaron 2 reuniones periódicas con la Subdirección de Planeación para revisión de compromisos y seguimiento del plan anual y se tiene proyección de 2 más para cumplir con el plan de trabajo."</v>
          </cell>
          <cell r="Z176"/>
          <cell r="AA176" t="str">
            <v>contract</v>
          </cell>
          <cell r="AB176" t="str">
            <v>No aplica</v>
          </cell>
          <cell r="AC176"/>
          <cell r="AD176"/>
          <cell r="AE176"/>
          <cell r="AF176"/>
          <cell r="AG176"/>
          <cell r="AH176"/>
          <cell r="AI176">
            <v>1</v>
          </cell>
          <cell r="AJ176">
            <v>1</v>
          </cell>
          <cell r="AK176">
            <v>1</v>
          </cell>
          <cell r="AL176"/>
          <cell r="AM176">
            <v>106939109</v>
          </cell>
          <cell r="AN176">
            <v>91021291</v>
          </cell>
          <cell r="AO176">
            <v>0.85115063937927515</v>
          </cell>
          <cell r="AP176">
            <v>65652514</v>
          </cell>
          <cell r="AQ176">
            <v>0.7212874403198698</v>
          </cell>
          <cell r="AR176">
            <v>25368777</v>
          </cell>
          <cell r="AS176">
            <v>25368777</v>
          </cell>
          <cell r="AT176">
            <v>25368776</v>
          </cell>
          <cell r="AU176">
            <v>0.9999999605814659</v>
          </cell>
          <cell r="AV176">
            <v>322121157</v>
          </cell>
          <cell r="AW176">
            <v>250097686</v>
          </cell>
          <cell r="AX176">
            <v>0.77640875355479988</v>
          </cell>
          <cell r="AY176">
            <v>80794809.879999995</v>
          </cell>
          <cell r="AZ176">
            <v>0.32305300849524854</v>
          </cell>
          <cell r="BA176">
            <v>169302876</v>
          </cell>
          <cell r="BB176">
            <v>169302876</v>
          </cell>
          <cell r="BC176">
            <v>136937281</v>
          </cell>
          <cell r="BD176">
            <v>0.80883021148441681</v>
          </cell>
          <cell r="BE176">
            <v>295677310</v>
          </cell>
          <cell r="BF176">
            <v>247800256</v>
          </cell>
          <cell r="BG176">
            <v>0.83807667216669413</v>
          </cell>
          <cell r="BH176">
            <v>207888143</v>
          </cell>
          <cell r="BI176">
            <v>0.83893433507994442</v>
          </cell>
          <cell r="BJ176">
            <v>39912113</v>
          </cell>
          <cell r="BK176">
            <v>39912113</v>
          </cell>
          <cell r="BL176"/>
          <cell r="BM176"/>
          <cell r="BN176">
            <v>332872264</v>
          </cell>
          <cell r="BO176">
            <v>163440388</v>
          </cell>
          <cell r="BP176">
            <v>0.49100031957003182</v>
          </cell>
          <cell r="BQ176">
            <v>90844775</v>
          </cell>
          <cell r="BR176">
            <v>0.55582818978623572</v>
          </cell>
          <cell r="BS176">
            <v>23943513</v>
          </cell>
          <cell r="BT176">
            <v>1057609840</v>
          </cell>
          <cell r="BU176">
            <v>752359621</v>
          </cell>
          <cell r="BV176">
            <v>0.71137728919012322</v>
          </cell>
          <cell r="BW176"/>
          <cell r="BX176"/>
          <cell r="BY176"/>
          <cell r="BZ176" t="str">
            <v/>
          </cell>
          <cell r="CA176"/>
        </row>
        <row r="177">
          <cell r="B177" t="str">
            <v>SACT 10.2.11</v>
          </cell>
          <cell r="C177" t="str">
            <v>10.2.11</v>
          </cell>
          <cell r="D177" t="str">
            <v>Formulación e implementación del Plan Estratégico de Tecnologías de la Información y las Comunicaciones-PETIC</v>
          </cell>
          <cell r="E177" t="str">
            <v>% de formulación e implementación del Plan Estratégico de Tecnologías de la Información y las Comunicaciones-PETIC</v>
          </cell>
          <cell r="F177" t="str">
            <v>Porcentaje</v>
          </cell>
          <cell r="G177">
            <v>0.5</v>
          </cell>
          <cell r="H177">
            <v>0.7</v>
          </cell>
          <cell r="I177">
            <v>0.8</v>
          </cell>
          <cell r="J177">
            <v>0.9</v>
          </cell>
          <cell r="K177">
            <v>0.75</v>
          </cell>
          <cell r="L177">
            <v>0.90980749999999999</v>
          </cell>
          <cell r="M177">
            <v>0.95487875</v>
          </cell>
          <cell r="N177">
            <v>0.96099999999999997</v>
          </cell>
          <cell r="O177">
            <v>0</v>
          </cell>
          <cell r="P177">
            <v>0</v>
          </cell>
          <cell r="Q177">
            <v>0</v>
          </cell>
          <cell r="R177">
            <v>1</v>
          </cell>
          <cell r="S177">
            <v>1</v>
          </cell>
          <cell r="T177">
            <v>1</v>
          </cell>
          <cell r="U177">
            <v>1</v>
          </cell>
          <cell r="V177" t="str">
            <v>Se conformó el grupo de elaboración del PETIC donde por medio de memorando con radicado 190-MEM2010-6584 se solicitó a las dependencias asignar un enlace. Se trabajó con las guías e instrumentos de Mintic e igualmente se solicitó apoyo al ministerio para la elaboración del documento.
La Corporación realizó un Estudio técnico para realizar el fortalecimiento de la capacidad institucional, a partir del proceso de modernización corporativa.  Mediante el contrato 150-CNT2004-61 suscrito con la ESAP.
Implementación del modelo operativo de Mesa de Ayuda, a partir del trabajo realizado con el contrato 090-CNT1909-110 suscrito con la firma Ernst &amp; Young S.A.S.
Se adquiere un nuevo servidor para la granja de servidores, se amplía el sistema de backup con la adquisición de un robot de copias, se incrementa la capacidad de almacenamiento, y se amplía la capacidad de memoria de los servidores de base de datos.
Se implementa la herramienta MEGATESO sobre plataforma SharePoint. 
En el proyecto definir e implementar modelo avanzado de seguridad de la información (incluye Protección de Datos Personales), en el mes de septiembre se adopta se adopta la Política General de Tecnología, de Seguridad y Privacidad de la Información en la Corporación mediante el radicado 040-RES2010-5756.
Se ajustó el trámite de concesión de aguas y se levanta el requerimiento con prototipo para el trámite de vertimientos con la información requerida por el IDEAM para terminar su integración a través de web de services;  Y por último  se desarrolla el trámite de registro de usuarios para concesión de aguas y vertimientos.</v>
          </cell>
          <cell r="W177" t="str">
            <v>Mediante la Resolución 040-RES2112-9432 del 30 de Diciembre del 2021, se adopta el PETIC  2022-2023  de CORANTIOQUIA. Los proyectos más significativos de la implementación del Plan Estratégico de Tecnologías de la Información y las Comunicaciones en la vigencia 2021: 1) se rediseñó el sitio Web de la corporación de conformidad con la Ley de Transparencia y del Derecho de Acceso a la Información Pública Nacional (Ley 1712 de 20214) y Resolución N° 001519 de 2020 del MinTIC, Anexos 1 y 2. 2) e renovó el licenciamiento de antivirus de la entidad, adicionando nuevas funcionalidades de protección como la respuesta a amenazas no clasificadas. 3) e adquirieron 38 equipos portátiles y 4 estaciones de trabajo. 4) contrato 190-CNT2108-111 con objeto “Prestar los servicios especializados que garanticen el buen funcionamiento de la infraestructura informática y de telecomunicaciones de la Corporación Autónoma Regional del Centro de Antioquia”</v>
          </cell>
          <cell r="X177" t="str">
            <v xml:space="preserve">En el marco de la implementación del Plan Estratégico de Tecnologías de la Información y las Comunicaciones (PETIC) 2022 – 2023, se han realizado las siguientes contrataciones con corte al 31 de diciembre de 2022:  
Prestar los servicios profesionales para apoyar la gestión en las actividades que se adelantan en la Subdirección Administrativa y Financiera relacionadas con el desarrollo de soluciones informáticas. Contratista: David Betancur Chedraui – Contrato 190-CNT2201-55. 
Prestar los servicios de apoyo a la gestión para la optimización del sitio web de Corantioquia www.corantioquia.gov.co de conformidad con la Política de Gobierno Digital y rediseño de la Intranet Corporativa. Contratista: Jhoana Ronceria Alba – Contrato 190-CNT2201-56. 
Soporte, mantenimiento y desarrollo en las aplicaciones Sirena, Laboratorio, Facturación y Cartera. Contratista: CONSERES S.A.S – Contrato 190-CNT2201-59. 
Adquisición y renovación del licenciamiento de los productos Microsoft de la Corporación hasta el 31 de diciembre de 2022, bajo la modalidad de Enterprise Agreement para el Sector Gobierno. Contratista: Controles Empresariales S.A.S – Contrato 190-CNT2201-61. 
Actualización, soporte y mantenimiento de las aplicaciones SAFIX – PGAR. Contratista: Xenco S.A. – Contrato 190-CNT2201-71. 
Renovar el licenciamiento y acuerdo de soporte de la solución de firewall de la corporación. Contratista: Media Commerce Partners S.A.S – Contrato 190-CNT2205-102. 
Prestar los servicios especializados que garanticen el buen funcionamiento de la infraestructura informática y de telecomunicaciones de la Corporación Autónoma Regional del Centro de Antioquia. Contratista: E-Global S.A. – Contrato 190-CNT2206-108. 
Soporte, mantenimiento y actualización de licencias ArcGIS. Contratista: ESRI COLOMBIA S.A.S. - Orden de Compra: 190-OC2201-84584. 
Implementación de firma electrónica y digital en la Corporación Autónoma Regional del Centro de Antioquia - CORANTIOQUIA. Contrato 190-CNT2208-123.
Mantenimiento preventivo y correctivo de equipos de cómputo, periféricos y tecnológicos de la Corporación Autónoma Regional del Centro de Antioquia. Contrato  190-CNT2210-145. 
Renovación del contrato de licenciamiento en modalidad tradicional para el soporte y garantía del sistema de comunicaciones unificada Avaya de CORANTIOQUIA, incluyendo las Oficinas Territoriales. Contrato 190-CNT2209-142.
Suministro, instalación y puesta en funcionamiento de dispositivos tecnológicos interactivos en las oficinas territoriales para apoyar las actividades administrativas y ambientales de la Corporación. Contrato 190-CNT2211-155.
Adquisición, instalación, configuración y puesta en funcionamiento de equipos de cómputo y periféricos para la Sede Central y Oficinas Territoriales de CORANTIOQUIA, propendiendo que las mismas cumplan con su carácter de protección ambiental. Lote 5: Tabletas. Orden de Compra Nro. 101290.
Adquisición, instalación, configuración y puesta en funcionamiento de equipos de cómputo y periféricos para la Sede Central y Oficinas Territoriales de CORANTIOQUIA, propendiendo que las mismas cumplan con su carácter de protección ambiental. Lote 6: Portátiles y Accesorios. Orden de Compra Nro. 97475.
Adquisición, instalación, configuración y puesta en funcionamiento de equipos de cómputo y periféricos para la Sede Central y Oficinas Territoriales de CORANTIOQUIA, propendiendo que las mismas cumplan con su carácter de protección ambiental. Lote 11: Impresión. Orden de Compra Nro. 100545.
Adquisición, instalación,configuración y puesta en funcionamiento deequipos de cómputo y periféricos para la SedeCentral y Oficinas Territoriales de CORANTIOQUIA,propendiendo que las mismas cumplan con sucarácter de protección ambiental. Lote 12: Escáner. Orden de Compra Nro. 101292.
Adquisición y puesta en funcionamiento de un Sistema de Información Administrativo, Financiero, Contable, y Fiscal ERP (Enterprise Resource Planning) integral para la Corporación Autónoma Regional del Centro de Antioquia – CORANTIOQUIA. Contrato 190-CNT2212-160.
</v>
          </cell>
          <cell r="Y177" t="str">
            <v>En el marco de la implementación del Plan Estratégico de Tecnologías de la Información y las Comunicaciones (PETIC) 2022 – 2023, se han realizado las siguientes contrataciones con corte al 30 de Septiembre de 2023:  
Prestar el servicio de soporte mantenimiento y actualización del Portal Geográfico - Contrato 190-CNT2301-52.
Licencias ArcGIS para dinamizar el conocimiento de los usuarios internos y externos que utilizan las herramientas geográficas a través de diferentes medios como la web y servidores, donde se almacena y dispone la información cartográfica básica y temática generada por las diferentes dependencias de la Corporación - Orden de Compra 090-OC2303-105944.
Prestar los servicios profesionales para apoyar la gestión en las actividades que se adelantan en la Subdirección Administrativa y Financiera relacionadas con el desarrollo de soluciones informáticas. Contratista: David Betancur Chedraui – Contrato 190-CNT2301-45. 
Prestar los servicios profesionales para apoyar la gestión en las actividades que se adelantan en la Subdirección Administrativa y Financiera relacionadas con la implementación y puesta en funcionamiento del Sistema de Información Administrativo, Financiero, Contable, y Fiscal SICOF - ERP (Enterprise Resource Planning) integral para la Corporación Autónoma Regional del Centro de Antioquia – CORANTIOQUIA. Contratista: Martha Catalina Henao – Contrato 190-CNT2301-55. 
Contrato Nro. 190-CNT2306-125 del 09 de junio de 2023 con objeto "Soporte, mantenimiento y desarrollo en las aplicaciones Sirena, Laboratorio, Facturación y Cartera. Contratista: CONSERES S.A.S.
Adquisición y renovación del licenciamiento de los productos Microsoft de la Corporación Autónoma Regional del Centro de Antioquia - CORANTIOQUIA hasta el 31 de diciembre de 2023. Contratista: Controles Empresariales S.A.S – Contrato 190-OC2302-104630. 
Actualización, soporte y mantenimiento de las aplicaciones SAFIX. Contratista: Xenco S.A. – Contrato 190-CNT2302-96. 
Otrosí No. 2 de Modificación al Contrato 190-CNT2208-123 del 22 de agosto de 2022 con objeto Implementación de firma electrónica y digital en la Corporación Autónoma Regional del Centro de Antioquia - CORANTIOQUIA. 
Contrato 190-CNT2307-151 cuyo Objeto es: “Prestar los servicios especializados que garanticen el buen funcionamiento de la infraestructura informática y de telecomunicaciones de la Corporación Autónoma Regional del Centro de Antioquia – CORANTIOQUIA”. Contratista E-GLOBAL S.A.
Mantenimiento Preventivo y Correctivo de Equipos de cómputo, periféricos y tecnológicos de la Corporación Autónoma Regional del Centro de Antioquia – CORANTIOQUIA - El contrato 190-CNT2210-145 finaliza el 31 de diciembre de 2023, según Otrosí Nro. 2.
Adquisición y puesta en funcionamiento de un sistema de información administrativo, financiero, contable, y fiscal ERP (Enterprise Resource Planning) integral para la Corporación Autónoma Regional del Centro de Antioquia - CORANTIOQUIA - El actual contrato 190-CNT2212-160 finaliza el 27 de Diciembre de 2023.
Prestar el servicio de actualización, soporte y mantenimiento al Sistema Koha. Contrato 090-AO2306-3 suscrito con BITECA LTDA.
Adquisición, renovación y soporte del licenciamiento de los productos Adobe. El actual contrato (190-AO2210-9) suscrito con E-GLOBAL S.A. finaliza el 27 de Octubre de 2023.
Soporte y renovación del licenciamiento de los productos Oracle, incluyendo las oficinas territoriales, propendiendo que las mismas cumplan con su carácter Misional (Protección ambiental). La actual Orden de Compra (190-OC2210-97852) suscrita con ORACLE COLOMBIA finaliza el 30 de Noviembre de 2023.
Prestar servicios de intercomunicación de datos e internet para la Sede Central y Oficinas Territoriales. El actual contrato (190-CNT2010-146) suscrito con UNE EPM TELECOMUNICACIONES S.A finaliza el 08 de noviembre de 2023.
Adopción e implementación del Protocolo IPv6 para CORANTIOQUIA. Contrato 190-CNT2310-167, con plazo de ejecución de cuatro (4) meses sin exceder el 31 de diciembre de 2023.</v>
          </cell>
          <cell r="Z177"/>
          <cell r="AA177" t="str">
            <v>contract</v>
          </cell>
          <cell r="AB177" t="str">
            <v>No aplica</v>
          </cell>
          <cell r="AC177"/>
          <cell r="AD177"/>
          <cell r="AE177"/>
          <cell r="AF177"/>
          <cell r="AG177"/>
          <cell r="AH177"/>
          <cell r="AI177">
            <v>0.9</v>
          </cell>
          <cell r="AJ177">
            <v>0.96099999999999997</v>
          </cell>
          <cell r="AK177">
            <v>1</v>
          </cell>
          <cell r="AL177"/>
          <cell r="AM177">
            <v>3068305153</v>
          </cell>
          <cell r="AN177">
            <v>1978413727</v>
          </cell>
          <cell r="AO177">
            <v>0.64479040654272235</v>
          </cell>
          <cell r="AP177">
            <v>1792371288</v>
          </cell>
          <cell r="AQ177">
            <v>0.90596383533887603</v>
          </cell>
          <cell r="AR177">
            <v>187995040.5</v>
          </cell>
          <cell r="AS177">
            <v>187995020.47999999</v>
          </cell>
          <cell r="AT177">
            <v>187995020.47999999</v>
          </cell>
          <cell r="AU177">
            <v>1</v>
          </cell>
          <cell r="AV177">
            <v>3644610930</v>
          </cell>
          <cell r="AW177">
            <v>3077169193.3000002</v>
          </cell>
          <cell r="AX177">
            <v>0.84430663585262311</v>
          </cell>
          <cell r="AY177">
            <v>2356388503.3000002</v>
          </cell>
          <cell r="AZ177">
            <v>0.76576501169666766</v>
          </cell>
          <cell r="BA177">
            <v>720780690</v>
          </cell>
          <cell r="BB177">
            <v>720780690</v>
          </cell>
          <cell r="BC177">
            <v>661151396</v>
          </cell>
          <cell r="BD177">
            <v>0.91727123821810486</v>
          </cell>
          <cell r="BE177">
            <v>5899356496</v>
          </cell>
          <cell r="BF177">
            <v>5134538402</v>
          </cell>
          <cell r="BG177">
            <v>0.87035567446744788</v>
          </cell>
          <cell r="BH177">
            <v>2665234377</v>
          </cell>
          <cell r="BI177">
            <v>0.51907964617848423</v>
          </cell>
          <cell r="BJ177">
            <v>2469304025</v>
          </cell>
          <cell r="BK177">
            <v>2469304025</v>
          </cell>
          <cell r="BL177"/>
          <cell r="BM177"/>
          <cell r="BN177">
            <v>5350613759</v>
          </cell>
          <cell r="BO177">
            <v>4296898322</v>
          </cell>
          <cell r="BP177">
            <v>0.80306643602753092</v>
          </cell>
          <cell r="BQ177">
            <v>2797892940</v>
          </cell>
          <cell r="BR177">
            <v>0.65114245912565949</v>
          </cell>
          <cell r="BS177">
            <v>2445112635</v>
          </cell>
          <cell r="BT177">
            <v>17962886338</v>
          </cell>
          <cell r="BU177">
            <v>14487019644.299999</v>
          </cell>
          <cell r="BV177">
            <v>0.806497317396765</v>
          </cell>
          <cell r="BW177"/>
          <cell r="BX177"/>
          <cell r="BY177"/>
          <cell r="BZ177" t="str">
            <v/>
          </cell>
          <cell r="CA177"/>
        </row>
        <row r="178">
          <cell r="B178" t="str">
            <v>SACT 10.2.12</v>
          </cell>
          <cell r="C178" t="str">
            <v>10.2.12</v>
          </cell>
          <cell r="D178" t="str">
            <v>Formulación e implementación del Plan maestro de infraestructura física</v>
          </cell>
          <cell r="E178" t="str">
            <v>% de formulación e implementación del Plan maestro de infraestructura física</v>
          </cell>
          <cell r="F178" t="str">
            <v>Porcentaje</v>
          </cell>
          <cell r="G178">
            <v>0.5</v>
          </cell>
          <cell r="H178">
            <v>0.7</v>
          </cell>
          <cell r="I178">
            <v>0.8</v>
          </cell>
          <cell r="J178">
            <v>0.9</v>
          </cell>
          <cell r="K178">
            <v>1</v>
          </cell>
          <cell r="L178">
            <v>1</v>
          </cell>
          <cell r="M178">
            <v>1</v>
          </cell>
          <cell r="N178">
            <v>1</v>
          </cell>
          <cell r="O178">
            <v>0</v>
          </cell>
          <cell r="P178">
            <v>0</v>
          </cell>
          <cell r="Q178">
            <v>0</v>
          </cell>
          <cell r="R178">
            <v>1</v>
          </cell>
          <cell r="S178">
            <v>1</v>
          </cell>
          <cell r="T178">
            <v>1</v>
          </cell>
          <cell r="U178">
            <v>1</v>
          </cell>
          <cell r="V178" t="str">
            <v>Uno de los compromisos de la Subdirección Administrativa y Financiera es alcanzar directa o indirectamente el cumplimiento de las metas establecidas dentro del Plan de Acción 2020-2023 buscando la Preservación, mantenimiento y mejoramiento de las sedes existentes propiedad de la Corporación, desarrollando los diferentes planes de actuación y proyectos de intervención contemplados dentro del Plan Maestro en consonancia con los horizontes temporales del mismo y las capacidades económicas de la Entidad. 
A través del plan maestro de Infraestructura se busca el cuidado de la infraestructura de la Corporación (adoptado por medio de la resolución 040-RES2012-7729).
Se llevaron a cabo actividades tales como: Mantenimiento preventivo de ascensores, mantenimiento preventivo y correctivo de malacate, mantenimiento preventivo y correctivo de plantas eléctricas, mantenimiento preventivo y correctivo de aires acondicionados, mantenimiento preventivo y correctivo de sistéma eléctrico, mantenimiento preventivo y correctivo a inmuebles</v>
          </cell>
          <cell r="W178" t="str">
            <v xml:space="preserve">Dentro del desarrollo y cumplimiento de esta actividad se tiene:  
El mejoramiento de la Oficina Territorial Cártama y de la Oficina Territorial Panzenú, a nivel de infraestructura. 
Mejoramiento de cableado estructurado dentro de las oficinas territoriales Hevéxicos, Tahamíes y Cártama, permitiendo una mejor conectividad y velocidad; lo que redunda en una mejor eficiencia de los sistemas para los funcionarios.  
Adquisición de aires acondicionados para el mejor funcionamiento del Data Center.  
Adquisición de aire acondicionado para el auditorio de la Oficina Territorial Panzenú, con el fin de brindar un mejor confort, tanto al usuario interno como eterno. 
Se brindó para las Oficinas territoriales Panzenú, Hevéxicos y Zenufaná, la reinstalación de aires acondicionados, mejorando su operatividad y eficiencia.   
Instalación de lámparas externas con sistema de celda fotovoltaica en la Oficina Territorial Panzenú. Mecanismo eléctrico que consiguen transformar la energía lumínica en energía eléctrica. Dicho de otro modo, son dispositivos que producen electricidad cuando la luz solar les alcanza o recae sobre ellos. Lo que permite ahorrar energía y apuntar al cumplimiento del Sistema de Gestión Ambiental corporativo  
Se mejoró el funcionamiento de los ascensores a través de la reposición de sus contactores y espadines, reflejándose esto en un mejor desempeño de los equipos, brindado de esta manera más seguridad y agilidad.    
 </v>
          </cell>
          <cell r="X178" t="str">
            <v>Uno de los compromisos de la Subdirección Administrativa y Financiera es alcanzar directa o indirectamente el cumplimiento de las metas establecidas dentro del Plan de Acción 2020-2023 buscando la Preservación, mantenimiento y mejoramiento de las sedes existentes propiedad de la Corporación. 
A través del plan maestro de Infraestructura se busca el cuidado de la infraestructura de la Entidad, por tanto, desarrollando los diferentes planes de actuación y proyectos de intervención contemplados dentro del mismo, en consonancia con las capacidades económicas de la Entidad, desde el GITRF se atendieron los requerimientos permitiendo que de esta manera se cumpliera con el 100% de la proyección del indicador.</v>
          </cell>
          <cell r="Y178" t="str">
            <v xml:space="preserve">Por medio de la formulación e implementación del Plan maestro de infraestructura física, la Subdirección Administrativa y Financiera por medio del GITRF busca suplir las necesidades de la Entidad frente a diferentes mantenimientos, garantizando así una operatividad de sus sedes, eficiente y eficaz a través de un cumplimiento al 100% en cuanto a : Mantenimiento preventivo de ascensores, soluciones modulares y mobiliario, Mantenimiento preventivo y correctivo de malacate, Mantenimiento preventivo y correctivo de  plantas eléctricas, mantenimiento preventivo y correctivo para el sistema eléctrico, Mantenimiento preventivo y correctivo a los aires acondicionados, Mantenimiento preventivo, correctivo y adecuaciones a los inmuebles. </v>
          </cell>
          <cell r="Z178"/>
          <cell r="AA178" t="str">
            <v>contract</v>
          </cell>
          <cell r="AB178" t="str">
            <v>No aplica</v>
          </cell>
          <cell r="AC178"/>
          <cell r="AD178"/>
          <cell r="AE178"/>
          <cell r="AF178"/>
          <cell r="AG178"/>
          <cell r="AH178"/>
          <cell r="AI178">
            <v>0.9</v>
          </cell>
          <cell r="AJ178">
            <v>1</v>
          </cell>
          <cell r="AK178">
            <v>1</v>
          </cell>
          <cell r="AL178"/>
          <cell r="AM178">
            <v>241899822</v>
          </cell>
          <cell r="AN178">
            <v>173684053</v>
          </cell>
          <cell r="AO178">
            <v>0.7179999206448362</v>
          </cell>
          <cell r="AP178">
            <v>164712898</v>
          </cell>
          <cell r="AQ178">
            <v>0.94834784860760934</v>
          </cell>
          <cell r="AR178">
            <v>8971154.6400000006</v>
          </cell>
          <cell r="AS178">
            <v>8971154.6400000006</v>
          </cell>
          <cell r="AT178">
            <v>7911464.0599999996</v>
          </cell>
          <cell r="AU178">
            <v>0.88187801654035458</v>
          </cell>
          <cell r="AV178">
            <v>474385108</v>
          </cell>
          <cell r="AW178">
            <v>472475471</v>
          </cell>
          <cell r="AX178">
            <v>0.99597450053174941</v>
          </cell>
          <cell r="AY178">
            <v>363648687</v>
          </cell>
          <cell r="AZ178">
            <v>0.7696668066816954</v>
          </cell>
          <cell r="BA178">
            <v>108826784</v>
          </cell>
          <cell r="BB178">
            <v>108826784</v>
          </cell>
          <cell r="BC178">
            <v>106831317</v>
          </cell>
          <cell r="BD178">
            <v>0.98166382459670953</v>
          </cell>
          <cell r="BE178">
            <v>609383912</v>
          </cell>
          <cell r="BF178">
            <v>543964165</v>
          </cell>
          <cell r="BG178">
            <v>0.89264608777528742</v>
          </cell>
          <cell r="BH178">
            <v>250664347</v>
          </cell>
          <cell r="BI178">
            <v>0.46081040467068268</v>
          </cell>
          <cell r="BJ178">
            <v>293299818</v>
          </cell>
          <cell r="BK178">
            <v>293299818</v>
          </cell>
          <cell r="BL178"/>
          <cell r="BM178"/>
          <cell r="BN178">
            <v>551370121</v>
          </cell>
          <cell r="BO178">
            <v>462770447</v>
          </cell>
          <cell r="BP178">
            <v>0.83930998321180339</v>
          </cell>
          <cell r="BQ178">
            <v>48059562</v>
          </cell>
          <cell r="BR178">
            <v>0.10385183909550733</v>
          </cell>
          <cell r="BS178">
            <v>293299818</v>
          </cell>
          <cell r="BT178">
            <v>1877038963</v>
          </cell>
          <cell r="BU178">
            <v>1652894136</v>
          </cell>
          <cell r="BV178">
            <v>0.8805859487105383</v>
          </cell>
          <cell r="BW178"/>
          <cell r="BX178"/>
          <cell r="BY178"/>
          <cell r="BZ178" t="str">
            <v/>
          </cell>
          <cell r="CA178"/>
        </row>
        <row r="179">
          <cell r="B179" t="str">
            <v>SACT 10.2.13</v>
          </cell>
          <cell r="C179" t="str">
            <v>10.2.13</v>
          </cell>
          <cell r="D179" t="str">
            <v>Representación judicial (demandas y conciliaciones Pre-judiciales) de la Corporación</v>
          </cell>
          <cell r="E179" t="str">
            <v>% de eficacia en la representación judicial (demandas y conciliaciones Pre-judiciales)</v>
          </cell>
          <cell r="F179" t="str">
            <v>Porcentaje</v>
          </cell>
          <cell r="G179">
            <v>1</v>
          </cell>
          <cell r="H179">
            <v>1</v>
          </cell>
          <cell r="I179">
            <v>1</v>
          </cell>
          <cell r="J179">
            <v>1</v>
          </cell>
          <cell r="K179">
            <v>1</v>
          </cell>
          <cell r="L179">
            <v>1</v>
          </cell>
          <cell r="M179">
            <v>1</v>
          </cell>
          <cell r="N179">
            <v>1</v>
          </cell>
          <cell r="O179">
            <v>0</v>
          </cell>
          <cell r="P179">
            <v>0</v>
          </cell>
          <cell r="Q179">
            <v>0</v>
          </cell>
          <cell r="R179">
            <v>1</v>
          </cell>
          <cell r="S179">
            <v>1</v>
          </cell>
          <cell r="T179">
            <v>1</v>
          </cell>
          <cell r="U179">
            <v>1</v>
          </cell>
          <cell r="V179" t="str">
            <v>Actualmente, en el eKOGUI, entendido como el Sistema Único de Gestión e Información Litigiosa del Estado Colombiano y herramienta informática diseñada para gestionar la información de la actividad litigiosa a cargo de las entidades y organismos estatales del orden nacional, registra 290 procesos activos en los cuales la Corporación ha sido vinculada
La corporación dentro de sus archivos registra 233 conciliaciones extrajudiciales.
Debido a la contingencia que actualmente se vive, la rama judicial suspendió términos judiciales desde el 16 de marzo hasta el 1 de julio de los corrientes, periodo de tiempo durante el cual solo de manera excepcional se tramitaron o impulsaron los procesos en los cuales es parte la Corporación, en la totalidad del año 2020 ingresaron 27 nuevos procesos judiciales.
Se tienen 66 conciliaciones activas.
No solo del total registrado en el eKOGUI, sino de las nuevas actuaciones, el área de representación judicial atendió todos y cada uno de ellos en la forma en que establecen los estatutos procesales</v>
          </cell>
          <cell r="W179" t="str">
            <v xml:space="preserve">El cumplimiento de la presente actividad fue del 100% ya que a todas las solicitudes se les asignó el abogado que llevó a cabo la debida representación judicial de la Corporación.
Se tiene como 299 solicitudes, donde 161 son notificaciones de demandas y 138 corresponden a conciliaciones prejudiciales. En el último trimestre ingresaron 33 autos admisorios de demandas y 26 conciliaciones prejudiciales ante la procuraduría para un total 59 solicitudes de representaciones judiciales.
</v>
          </cell>
          <cell r="X179" t="str">
            <v>En el acumulado del año, encontramos que ingresaron 94 solicitudes, donde el 77,6% (73) correspondieron a la admisión de demandas y el 22,4% (21) a solicitudes de conciliación extrajudicial, donde el 100% tienen abogado que permita atender la gestión oportuna y adecuada en la defensa de los intereses de la Corporación</v>
          </cell>
          <cell r="Y179" t="str">
            <v>El GIT de Representación Judicial, ha cumplido con el 100% de la Representación efectiva en todos los procesos judiciales de demandas y solicitudes de conciliaciones tanto judiciales como prejudiciales, que han ingresado a la Corporación a la fecha, las cuales suman para la vigencia 2023 un total de 54 procesos, de los cuales el 85,19% corresponde a demandas y el 14.81% a Conciliaciones judiciales y Prejudiciales.</v>
          </cell>
          <cell r="Z179"/>
          <cell r="AA179" t="str">
            <v>contract</v>
          </cell>
          <cell r="AB179" t="str">
            <v>No aplica</v>
          </cell>
          <cell r="AC179"/>
          <cell r="AD179"/>
          <cell r="AE179"/>
          <cell r="AF179"/>
          <cell r="AG179"/>
          <cell r="AH179"/>
          <cell r="AI179">
            <v>1</v>
          </cell>
          <cell r="AJ179">
            <v>1</v>
          </cell>
          <cell r="AK179">
            <v>1</v>
          </cell>
          <cell r="AL179"/>
          <cell r="AM179">
            <v>0</v>
          </cell>
          <cell r="AN179"/>
          <cell r="AO179">
            <v>0</v>
          </cell>
          <cell r="AP179">
            <v>0</v>
          </cell>
          <cell r="AQ179">
            <v>0</v>
          </cell>
          <cell r="AR179">
            <v>0</v>
          </cell>
          <cell r="AS179">
            <v>0</v>
          </cell>
          <cell r="AT179">
            <v>0</v>
          </cell>
          <cell r="AU179" t="str">
            <v>0%</v>
          </cell>
          <cell r="AV179">
            <v>0</v>
          </cell>
          <cell r="AW179">
            <v>0</v>
          </cell>
          <cell r="AX179">
            <v>0</v>
          </cell>
          <cell r="AY179">
            <v>0</v>
          </cell>
          <cell r="AZ179">
            <v>0</v>
          </cell>
          <cell r="BA179">
            <v>0</v>
          </cell>
          <cell r="BB179">
            <v>0</v>
          </cell>
          <cell r="BC179">
            <v>0</v>
          </cell>
          <cell r="BD179" t="str">
            <v>0%</v>
          </cell>
          <cell r="BE179">
            <v>0</v>
          </cell>
          <cell r="BF179">
            <v>0</v>
          </cell>
          <cell r="BG179">
            <v>0</v>
          </cell>
          <cell r="BH179">
            <v>0</v>
          </cell>
          <cell r="BI179">
            <v>0</v>
          </cell>
          <cell r="BJ179">
            <v>0</v>
          </cell>
          <cell r="BK179">
            <v>0</v>
          </cell>
          <cell r="BL179"/>
          <cell r="BM179"/>
          <cell r="BN179">
            <v>0</v>
          </cell>
          <cell r="BO179">
            <v>0</v>
          </cell>
          <cell r="BP179">
            <v>0</v>
          </cell>
          <cell r="BQ179">
            <v>0</v>
          </cell>
          <cell r="BR179">
            <v>0</v>
          </cell>
          <cell r="BS179">
            <v>0</v>
          </cell>
          <cell r="BT179">
            <v>0</v>
          </cell>
          <cell r="BU179">
            <v>0</v>
          </cell>
          <cell r="BV179">
            <v>0</v>
          </cell>
          <cell r="BW179"/>
          <cell r="BX179"/>
          <cell r="BY179"/>
          <cell r="BZ179" t="str">
            <v/>
          </cell>
          <cell r="CA179"/>
        </row>
        <row r="180">
          <cell r="B180" t="str">
            <v>SACT 10.2.14</v>
          </cell>
          <cell r="C180" t="str">
            <v>10.2.14</v>
          </cell>
          <cell r="D180" t="str">
            <v>Formulación e implementación del proceso de modernización corporativa</v>
          </cell>
          <cell r="E180" t="str">
            <v>% de formulación e implementación del proceso de modernización corporativa</v>
          </cell>
          <cell r="F180" t="str">
            <v>Porcentaje</v>
          </cell>
          <cell r="G180">
            <v>0.7</v>
          </cell>
          <cell r="H180">
            <v>0.8</v>
          </cell>
          <cell r="I180">
            <v>0.9</v>
          </cell>
          <cell r="J180">
            <v>1</v>
          </cell>
          <cell r="K180">
            <v>1</v>
          </cell>
          <cell r="L180">
            <v>0.5</v>
          </cell>
          <cell r="M180">
            <v>0.5</v>
          </cell>
          <cell r="N180">
            <v>0.5</v>
          </cell>
          <cell r="O180">
            <v>0</v>
          </cell>
          <cell r="P180">
            <v>0</v>
          </cell>
          <cell r="Q180">
            <v>0</v>
          </cell>
          <cell r="R180">
            <v>1</v>
          </cell>
          <cell r="S180">
            <v>0.625</v>
          </cell>
          <cell r="T180">
            <v>0.55555555555555558</v>
          </cell>
          <cell r="U180">
            <v>0.5</v>
          </cell>
          <cell r="V180" t="str">
            <v xml:space="preserve">Corantioquia suscribió el Contrato No. 150-CNT2004-61 de 2020 con la Escuela Superior de Administración Pública – ESAP con el objeto: Estudio técnico para realizar el fortalecimiento de la capacidad institucional, a partir del proceso de modernización corporativa.
A 31 de diciembre de 2020, se cuenta con el estudio técnico entregado por la ESAP y se implementó la fase 1 de dicho estudio, en la cual se suprimieron dos (2) cargos, uno de Subdirector y uno de Asesor, ambos de libre nombramiento y remoción y se crearon dos cargos con denominación Profesional Especializado Código 2028, Grado 19 de libre nombramiento y remoción, adscritos a la Dirección General. </v>
          </cell>
          <cell r="W180" t="str">
            <v xml:space="preserve">Corantioquia suscribió el Contrato No. 150-CNT2004-61 de 2020 con la Escuela Superior de Administración Pública – ESAP con el objeto: Estudio técnico para realizar el fortalecimiento de la capacidad institucional, a partir del proceso de modernización corporativa. Dicho estudio se enmarca en la revisión de los procesos, procedimientos y estructura de la entidad, medición de las cargas laborales, ajuste de la planta de personal, ajuste del manual de funciones y competencias laborales y distribución de empleos por dependencias, con el propósito de fortalecer la capacidad institucional de la Corporación, con el fin de dar cumplimiento a los retos institucionales planteados en el PGAR 2020 – 2031 y a las metas del Plan de Acción 2020 – 2023. 
Se cuenta con el estudio técnico entregado por la ESAP, sin embargo, a 31 de diciembre de 2021, no se adelantaron acciones para la implementación. </v>
          </cell>
          <cell r="X180" t="str">
            <v>Corantioquia suscribió el Contrato No. 150-CNT2004-61 de 2020 con la Escuela Superior de Administración Pública – ESAP con el objeto: Estudio técnico para realizar el fortalecimiento de la capacidad institucional, a partir del proceso de modernización corporativa. Dicho estudio se enmarca en la revisión de los procesos, procedimientos y estructura de la entidad, medición de las cargas laborales, ajuste de la planta de personal, ajuste del manual de funciones y competencias laborales y distribución de empleos por dependencias, con el propósito de fortalecer la capacidad institucional de la Corporación, con el fin de dar cumplimiento a los retos institucionales planteados en el PGAR 2020 – 2031 y a las metas del Plan de Acción 2020 – 2023. 
Se cuenta con el estudio técnico entregado por la ESAP, correspondiente a la formulación, lo que corresponde al 50% del indicador, sin embargo, a 31 de diciembre de 2022, no se adelantaron acciones para la implementación.</v>
          </cell>
          <cell r="Y180" t="str">
            <v>En el último trimestre, se han implementados 3 acciones en procura del cumplimiento de este indicador: 1) Mediante radicado 20239000771782 del 9 de agosto de 2023 y memorando 190-COI2309-29459 del 29 de septiembre de 2023 se solicitó al DAFP acompañamiento e información para la implementación del estudio Técnico para el Rediseño Institucional de la Corporación Autónoma Regional del Centro Antioquia – CORANTIOQUIA, ante lo cual recibimos asesoría del profesional especializado Miguel Humberto Valencia, quien pertenece a la Dirección de Desarrollo Organizacional, con quien se han realizado 3 reuniones virtuales con la participación de algunos integrantes de la Junta Directiva del Sindicato; se concluyó que por haber pasado más de 3 años de haberse realizado el estudio técnico, y haberse presentado algunos cambios en la organización de Grupos Internos e Trabajo, asignación de nuevas funciones a algunas dependencias, entre otros, se hace necesario su actualización para lo cual se envió correo electrónico a la ESAP, el día 10 de noviembre de 2023, dirigido al Dr. Elier Ávalo Cataño, Director de Fortalecimiento y Apoyo a la Gestión Estatal con la finalidad de que presentará una propuesta económica para la actualización técnica y jurídica del estudio y las recomendaciones del caso, por estar finalizando la vigencia fiscal; a la fecha estamos a la espera de su respuesta. 2) En el proyecto de presupuesto para la vigencia fiscal 2024 que se presentó para aprobación al Consejo Directivo, se destinaron $8.000 millones de pesos para la implementación de la modernización corporativa. 3) Está en proceso la compilación del manual de funciones y competencias laborales y la posible ampliación de núcleos básicos del conocimiento (NBC) o profesiones, de aquellos empleos que tiene igual o similares propósito y funciones y que pertenezcan al mismo Grupo Interno de Trabajo, está en proceso de comunicarlo al Sindicato para su revisión de conformidad con lo dispuesto en el Decreto 1083 de 2015,</v>
          </cell>
          <cell r="Z180"/>
          <cell r="AA180" t="str">
            <v>contract</v>
          </cell>
          <cell r="AB180" t="str">
            <v>No aplica</v>
          </cell>
          <cell r="AC180"/>
          <cell r="AD180"/>
          <cell r="AE180"/>
          <cell r="AF180"/>
          <cell r="AG180"/>
          <cell r="AH180"/>
          <cell r="AI180">
            <v>1</v>
          </cell>
          <cell r="AJ180">
            <v>0.5</v>
          </cell>
          <cell r="AK180">
            <v>0.5</v>
          </cell>
          <cell r="AL180"/>
          <cell r="AM180">
            <v>132433431</v>
          </cell>
          <cell r="AN180">
            <v>130190499</v>
          </cell>
          <cell r="AO180">
            <v>0.9830637023970179</v>
          </cell>
          <cell r="AP180">
            <v>130190499</v>
          </cell>
          <cell r="AQ180">
            <v>1</v>
          </cell>
          <cell r="AR180">
            <v>0</v>
          </cell>
          <cell r="AS180">
            <v>0</v>
          </cell>
          <cell r="AT180">
            <v>0</v>
          </cell>
          <cell r="AU180" t="str">
            <v>0%</v>
          </cell>
          <cell r="AV180">
            <v>89550970</v>
          </cell>
          <cell r="AW180">
            <v>87907639</v>
          </cell>
          <cell r="AX180">
            <v>0.9816492104998974</v>
          </cell>
          <cell r="AY180">
            <v>87907639</v>
          </cell>
          <cell r="AZ180">
            <v>1</v>
          </cell>
          <cell r="BA180">
            <v>0</v>
          </cell>
          <cell r="BB180">
            <v>0</v>
          </cell>
          <cell r="BC180">
            <v>0</v>
          </cell>
          <cell r="BD180" t="str">
            <v>0%</v>
          </cell>
          <cell r="BE180">
            <v>94635169</v>
          </cell>
          <cell r="BF180">
            <v>93505208</v>
          </cell>
          <cell r="BG180">
            <v>0.98805981949480115</v>
          </cell>
          <cell r="BH180">
            <v>93505208</v>
          </cell>
          <cell r="BI180">
            <v>1</v>
          </cell>
          <cell r="BJ180">
            <v>0</v>
          </cell>
          <cell r="BK180">
            <v>0</v>
          </cell>
          <cell r="BL180"/>
          <cell r="BM180"/>
          <cell r="BN180">
            <v>112749188</v>
          </cell>
          <cell r="BO180">
            <v>79620612</v>
          </cell>
          <cell r="BP180">
            <v>0.70617459347024303</v>
          </cell>
          <cell r="BQ180">
            <v>79620612</v>
          </cell>
          <cell r="BR180">
            <v>1</v>
          </cell>
          <cell r="BS180">
            <v>0</v>
          </cell>
          <cell r="BT180">
            <v>429368758</v>
          </cell>
          <cell r="BU180">
            <v>391223958</v>
          </cell>
          <cell r="BV180">
            <v>0.91116074635313826</v>
          </cell>
          <cell r="BW180"/>
          <cell r="BX180"/>
          <cell r="BY180"/>
          <cell r="BZ180" t="str">
            <v/>
          </cell>
          <cell r="CA180"/>
        </row>
        <row r="181">
          <cell r="B181" t="str">
            <v>SACT 10.2.15</v>
          </cell>
          <cell r="C181" t="str">
            <v>10.2.15</v>
          </cell>
          <cell r="D181" t="str">
            <v>Implementación del MIPG y su articulación con el SGI</v>
          </cell>
          <cell r="E181" t="str">
            <v>% de avance en la implementación de MIPG y su articulación con el SGI</v>
          </cell>
          <cell r="F181" t="str">
            <v>Porcentaje</v>
          </cell>
          <cell r="G181">
            <v>0.75</v>
          </cell>
          <cell r="H181">
            <v>0.8</v>
          </cell>
          <cell r="I181">
            <v>0.85</v>
          </cell>
          <cell r="J181">
            <v>0.9</v>
          </cell>
          <cell r="K181">
            <v>0.82199999999999995</v>
          </cell>
          <cell r="L181">
            <v>0.83493333333333342</v>
          </cell>
          <cell r="M181">
            <v>9.4346666666666641E-3</v>
          </cell>
          <cell r="N181">
            <v>0.96133333333333337</v>
          </cell>
          <cell r="O181">
            <v>0</v>
          </cell>
          <cell r="P181">
            <v>0</v>
          </cell>
          <cell r="Q181">
            <v>0</v>
          </cell>
          <cell r="R181">
            <v>1</v>
          </cell>
          <cell r="S181">
            <v>1</v>
          </cell>
          <cell r="T181">
            <v>1.1099607843137252E-2</v>
          </cell>
          <cell r="U181">
            <v>1</v>
          </cell>
          <cell r="V181" t="str">
            <v xml:space="preserve">Formalización del Comité de Gestión y Desempeño (Resolución n.° 040-RES2012-7361, 2020) y la aprobación del modelo de procesos.
Creación del correo: denunciacorrupción@corantioquia.gov.co, la actualización del mapa de riesgos y oportunidades, incluyendo los responsables de los controles y la actualización de los modelos vigentes para documentar.
Creación del GIT Apoyo a la supervisión e Interventoría.
Se adoptó mediante Resolución n.° 040-RES2010-5756 la Política General de Tecnología, de Seguridad y Privacidad de la Información y mediante la Resolución n.° 040-RES2005-2485 la adopción del Plan Estratégico de Talento Humano, así como los planes: anual de vacantes, provisión de empleos, incentivos, institucional de capacitación. De igual manera la actualización de la estructura administrativa y planta de cargos a través de la Resolución n.° 040-RES2009-5184, así como la actualización de la información de los servidores públicos en SIGEP II. 
Se contó con un plan de comunicaciones para el SGI, permitiendo dar a conocer temas estratégicos a la corporación, generando cultura de mejoramiento y dinamizando los componentes del SGI en las actividades de los procesos.  
inscripción en el SUIT de 23 trámites y 1 OPA, y el registro de datos de operación que permite identificar cuáles son los trámites más demandados por la ciudadanía.
consolidación del tablero de control para el seguimiento a indicadores del plan de acción, es un logro relevante de esta vigencia, así como la elaboración de las hojas metodológicas correspondientes a los indicadores de medición de los programas de objetivos del SGI y la disposición de la información del SGI en Megateso para su administración. 
 Renovación de los certificados de los componentes de calidad (NTC-ISO 9001:2015) y ambiental (NTC-ISO 14001:2015) del Sistema de Gestión Integral durante el mes de septiembre, recibiendo concepto favorable por parte del ente certificador. 
</v>
          </cell>
          <cell r="W181" t="str">
            <v xml:space="preserve">Las políticas evaluadas durante el periodo presentaron avances significativos, entre estas, se destacan aquellas que alcanzaron un cumplimiento del 100 % (Política de defensa jurídica, Política de gestión presupuestal, Política de planeación institucional, Política de rendición de cuentas) y las que tienen un porcentaje superior al 90% (Política de control interno, Política de evaluación y seguimiento de desempeño institucional, Política de gestión estratégica de talento humano, Política de participación ciudadana en la gestión pública, Política de racionalización de trámites, Política de servicio al ciudadano, Política de transparencia y acceso a la información). En cuanto a la Política de Gestión del Conocimiento y la Innovación, se destaca el avance que se obtuvo con relación a la documentación del plan, el cual se espera sea adoptado mediante acto administrativo en enero. Así mismo, la publicación del PETIC supone un avance importante en tanto se definen las estrategias a adoptar por la corporación. </v>
          </cell>
          <cell r="X181" t="str">
            <v xml:space="preserve">Mediante el informe n.° 070-MEM2301-110 la Oficina de Control Interno dio a conocer el informe de seguimiento al cuarto trimestre de 2022, conceptuando que el PAAC alcanzó en la vigencia un nivel de desempeño satisfactorio, con una calificación de satisfactorio, tanto en el componente de riesgos de corrupción (4.97), como en el de los demás componentes (4,89).
Para la prevención de la materialización de riesgos de corrupción, el informe destaca las conciliaciones bancarias realizadas mensualmente por El Grupo Interno de Trabajo de Contabilidad y Costos, adscrito a la Subdirección Administrativa y Financiera; de igual forma, las reuniones bimensuales del Comité de Conciliación, y la implementación de la evaluación de desempeño para personas en provisionalidad y libre nombramiento y remoción. Se resalta además que no se ha materializado ninguno de los riesgos identificados en la matriz, debido a la implementación de los controles establecidos.
Entre los principales logros alcanzados durante la vigencia, están la consolidación del equipo impulsor de la política de integridad, alcanzar el 100 % del inventario de trámites y OPAS inscritos en el SUIT, la implementación del tablero de seguimiento a PQRSD, el fortalecimiento de la atención al ciudadano a través de la consulta especializada y la unidad móvil de atención, el rediseño y optimización del sitio web de Corantioquia, el Plan de Gestión del Conocimiento y la Innovación 2022-2023, la publicación de información de interés en lenguas nativas con el apoyo de la Subdirección de Participación y Cultura Ambiental y la Oficina Asesora de Comunicaciones, y la solicitud de acceso a la ventanilla única de registro – VUR.
Teniendo en cuenta que mediante el artículo 31, parágrafo 3 de la Ley 2195 de 2022 se derogó el Plan Anticorrupción y de Atención al Ciudadano – PAAC y en su lugar se debe formular el Programa de Transparencia y Ética Pública -PTEP con un enfoque de riesgos y en articulación con el Modelo Integrado de Planeación y Gestión – MIPG, en noviembre se dio inicio a la formulación de éste, con participación de las dependencias (090-MEM2212-9155), y fue socializado al Comité Directivo en sesión del Comité de Gestión y Desempeño del 26 de diciembre de 2022.
</v>
          </cell>
          <cell r="Y181" t="str">
            <v xml:space="preserve">La decisión de adoptar MIPG en el 2020 supuso el reto de iniciar la autoevaluación de las políticas e identificar las acciones de mejora que permitieran el cierre de brechas. A la fecha, se cuenta con un desempeño del 96 %, lo cual fue refrendado por los resultados del Furag, que ubicó a Corantioquia como la CAR con mejor resultado en este instrumento de evaluación; asimismo, se resalta que de las 15 políticas que se miden para realizar seguimiento al indicador, 10 tienen un desempeño superior al 95 %, y solo 2 de ellas registran un porcentaje inferior al 90 % en su cumplimiento: gestión documental y gobierno digital y de seguridad digital.
Con relación a la política de gestión documental, se avanza en la actualización de los instrumentos archivísticos, considerando las particularidades y novedades de la entidad; asimismo, con relación a la política de gobierno digital y de seguridad digital, se suscribió el contrato 190-CNT2310-16 con el objetivo de implementar el protocolo IPV6 para la entidad, asimismo, se socializó mediante miércoles del conocimiento del 25 de octubre esta actividad.
Los esfuerzos de la entidad en los diferentes frentes, ha generado logros como el fortalecimiento de la planeación estratégica, a partir de la articulación de los planes temáticos con el plan de acción, estrategias de talento humano como: la evaluación de desempeño para provisionales y servidores públicos de libre nombramiento y remoción, las acciones de desvinculación asistida y prepensionados, implementación del teletrabajo, la creación del equipo impulsor de la política de integridad y la promoción de acciones para fomentar la apropiación del código de integridad. Asimismo, desde lo misional, los modelos para mejorar la eficiencia y el relacionamiento con el ciudadano, entre los cuales se destacan el modelo de ocupación sostenible, el modelo de administración de los recursos naturales renovables, y el modelo GOTA.
En este trimestre se destaca el desarrollo de la semana de la SST del 7 al 10 de noviembre, los avances en la consolidación de metodología y encuentros territoriales para la consolidación de líneas base del plan de acción 2024-2027, el desarrollo de la semana de la economía circular, que busca fomentar la cultura ambiental y la visita de evaluación para ampliar el alcance de la acreditación incluyendo el sistema de vigilancia de la calidad del aire.
</v>
          </cell>
          <cell r="Z181"/>
          <cell r="AA181" t="str">
            <v>contract</v>
          </cell>
          <cell r="AB181" t="str">
            <v>No aplica</v>
          </cell>
          <cell r="AC181"/>
          <cell r="AD181"/>
          <cell r="AE181"/>
          <cell r="AF181"/>
          <cell r="AG181"/>
          <cell r="AH181"/>
          <cell r="AI181">
            <v>0.9</v>
          </cell>
          <cell r="AJ181">
            <v>0.96133333333333337</v>
          </cell>
          <cell r="AK181">
            <v>1</v>
          </cell>
          <cell r="AL181"/>
          <cell r="AM181">
            <v>316310274</v>
          </cell>
          <cell r="AN181">
            <v>297626432</v>
          </cell>
          <cell r="AO181">
            <v>0.94093191547739607</v>
          </cell>
          <cell r="AP181">
            <v>297626432</v>
          </cell>
          <cell r="AQ181">
            <v>1</v>
          </cell>
          <cell r="AR181">
            <v>0</v>
          </cell>
          <cell r="AS181">
            <v>0</v>
          </cell>
          <cell r="AT181">
            <v>0</v>
          </cell>
          <cell r="AU181" t="str">
            <v>0%</v>
          </cell>
          <cell r="AV181">
            <v>303531981</v>
          </cell>
          <cell r="AW181">
            <v>235938378</v>
          </cell>
          <cell r="AX181">
            <v>0.7773097820621413</v>
          </cell>
          <cell r="AY181">
            <v>231388094</v>
          </cell>
          <cell r="AZ181">
            <v>0.98071409984856295</v>
          </cell>
          <cell r="BA181">
            <v>4550284</v>
          </cell>
          <cell r="BB181">
            <v>4550284</v>
          </cell>
          <cell r="BC181">
            <v>4550284</v>
          </cell>
          <cell r="BD181">
            <v>1</v>
          </cell>
          <cell r="BE181">
            <v>340747547</v>
          </cell>
          <cell r="BF181">
            <v>282058846</v>
          </cell>
          <cell r="BG181">
            <v>0.82776486135643401</v>
          </cell>
          <cell r="BH181">
            <v>282058846</v>
          </cell>
          <cell r="BI181">
            <v>1</v>
          </cell>
          <cell r="BJ181">
            <v>0</v>
          </cell>
          <cell r="BK181">
            <v>0</v>
          </cell>
          <cell r="BL181"/>
          <cell r="BM181"/>
          <cell r="BN181">
            <v>218853052</v>
          </cell>
          <cell r="BO181">
            <v>171687077</v>
          </cell>
          <cell r="BP181">
            <v>0.78448564199141257</v>
          </cell>
          <cell r="BQ181">
            <v>171687077</v>
          </cell>
          <cell r="BR181">
            <v>1</v>
          </cell>
          <cell r="BS181">
            <v>0</v>
          </cell>
          <cell r="BT181">
            <v>1179442854</v>
          </cell>
          <cell r="BU181">
            <v>987310733</v>
          </cell>
          <cell r="BV181">
            <v>0.83709925381429284</v>
          </cell>
          <cell r="BW181"/>
          <cell r="BX181"/>
          <cell r="BY181"/>
          <cell r="BZ181" t="str">
            <v/>
          </cell>
          <cell r="CA181"/>
        </row>
        <row r="182">
          <cell r="B182" t="str">
            <v>SACT 10.2.16</v>
          </cell>
          <cell r="C182" t="str">
            <v>10.2.16</v>
          </cell>
          <cell r="D182" t="str">
            <v>Formulación y ejecución del plan de gestión del conocimiento corporativo</v>
          </cell>
          <cell r="E182" t="str">
            <v>% de formulación y ejecución del plan de gestión del conocimiento corporativo</v>
          </cell>
          <cell r="F182" t="str">
            <v>Porcentaje</v>
          </cell>
          <cell r="G182">
            <v>0.25</v>
          </cell>
          <cell r="H182">
            <v>0.5</v>
          </cell>
          <cell r="I182">
            <v>0.75</v>
          </cell>
          <cell r="J182">
            <v>1</v>
          </cell>
          <cell r="K182">
            <v>6.3E-2</v>
          </cell>
          <cell r="L182">
            <v>0.34750000000000003</v>
          </cell>
          <cell r="M182">
            <v>0.65625</v>
          </cell>
          <cell r="N182">
            <v>0.87</v>
          </cell>
          <cell r="O182">
            <v>0</v>
          </cell>
          <cell r="P182">
            <v>9.3750000000000014E-2</v>
          </cell>
          <cell r="Q182">
            <v>0</v>
          </cell>
          <cell r="R182">
            <v>0.252</v>
          </cell>
          <cell r="S182">
            <v>0.69500000000000006</v>
          </cell>
          <cell r="T182">
            <v>0.875</v>
          </cell>
          <cell r="U182">
            <v>0.87</v>
          </cell>
          <cell r="V182" t="str">
            <v>Se avanzó en la elaboración del autodiagnóstico acorde con los parámetros establecidos en el Modelo Integrado de Planeación y Gestión -MIPG de la función pública. se avanzó en la revisión documental de antecedentes que permitan identificar las diferentes acciones que previamente ha emprendido la Corporación y la consolidación de las mismas (Convenio de Cooperación 1172 de 2013 con FUNLAM; Convenio de Asociación 1410-80 con FUNLAM y Convenio de Asociación 1506-77 con la FUNLAM) . A su vez, se realizó una indagación en guías y experiencias de otras entidades en la formulación de estrategias de gestión del conocimiento como referentes de estudio, que nutran el proceso de formulación del plan Corporativo</v>
          </cell>
          <cell r="W182" t="str">
            <v xml:space="preserve"> Se documenta en el SGI la definición del proceso de gestión del conocimiento y la innovación. Se define objetivo, alcance y cadena de valor público (Entradas-actividades-salidas). En términos de Cultura de compartir y difundir el conocimiento (Conocimiento tácito): se realizan 43 miércoles del conocimiento. Se formula e implementa, de forma articulada con Ruta N y Universidad de Antioquia, el concurso de innovambite. En este se ha realizado una campaña comunicacional de expectativa e invitación a participar y también respecto al reconocimiento de los participantes y ganadores. Con la participación de 22 iniciativas de innovación y la selección de dos iniciativas ganadores (una corporativa y una territorial), se concluyó satisfactoriamente este ejercicio de innovación. 
A la fecha se han entregado y se tiene en operación los tableros de Plan de Acción, Trámites ambientales, seguimiento proceso de liquidación contratos, tablero IEDI y protección de datos personales; así mismo se entrega una solución para la información de los procesos de incautación, y entrega voluntaria de fauna silvestre. Respecto a las herramientas de uso y apropiación del conocimiento. Se avanza en la documentación de los manuales técnicos y de usuario para la herramienta Moodle, en el marco de la estrategia Universidad virtual del conocimiento.  
En adición a lo anterior se avanza en la gestión técnica de materiales bibliográficos corporativos: organizando y disponiendo dichos ejemplares para consulta de la comunidad en general. De igual forma se avanza en la formulación de una herramienta para la gestión de los procesos contractuales en su etapa precontractual. 
En cuanto alianzas para impulsar procesos de investigación, innovación y desarrollo en alianza con el sector académico y laboratorios de investigación, la Corporación ha suscrito convenios con el Tecnológico de Antioquia (040-COV2105-15), con la Universidad de Antioquia (040-COV2106-23) y el CES (040-COV2108-70). De igual forma a realizado acercamiento a la Corporación Ruta N y la Universidad de Antioquia para la formulación y acompañamiento en el concurso Innovambiente. </v>
          </cell>
          <cell r="X182" t="str">
            <v xml:space="preserve">Mediante resolución 040-RES2211-6531 se adopta el Plan de gestión del conocimiento y la innovación de la corporación. Como anexo al documento, se relacionan orientaciones para la implemntación de las acciones definideas en el plan.
Respecto a Documentación del conocimiento Corporativo se avanza en la revisión técnica y digitalización de la memoria institucional física. A su vez, se disponen para consulta desde el catálogo Digital del CIA (se disponen url para descarga de documentos y anexos). 
En cuanto a Herramientas para el uso y apropiación del conocimiento, se continua el desarrollo de la solución para administrar la información de la etapa precontractual. Se desarrolla el módulo de Mejora para administrar los planes de mejoramiento tantos el del SGI como los de control interno. Se libera Megapps, repositorio de aplicaciones corporativas. 
En cuanto a Cultura de compartir y difundir el conocimiento, mediante campañas comunicacionales se dinamiza el uso de MEGATESO y de la documentación y registros del SGI. En lo que va del año se han realizado 27 miércoles del conocimiento. Se realiza recorrido en las oficinas territoriales para trabajar con los servidores que por el concurso de carrera administrativa deben salir de la corporación o cambian de puesto de trabajo para mitigar el impacto de la fuga de conocimiento (090-MEM2209-7609).
Se realiza campaña de sensibilización y expectativa sobre la actualización del portal geográfico y el lanzamiento de RESI. De igual forma se comparten capsulas de conocimiento sobre protección de datos personales y se hace un concurso para evaluar el conocimiento sobre este tema.
Finalmente, respecto a Alianzas para la investigación y la innovación, mediante el convenio marco N° 040-COV2207-10 el Politécnico Jaime Isaza Cadavid y Corantioquia se unen para proteger el medio ambiente. De igual forma, mediante el convenio 040-COV2111-179 la Corporación trabaja de forma articualda con la Universdiad Nacional de Colombia sede Medellín, para la adopción y apropiación de desarrollos tecnológicos para el uso eficiente de los recursos naturales y la agrobiodiversidad, y el fortalecimiento de la agenda cero deforestaciones en la jurisdicción.
En el marco de la estrategia de encuentros hacia la Consolidación del Modelo de Ocupación Regional Sostenible, en la jurisdicción de Corantioquia; se generan espacios de compartir conocimientos sobre asuntos relacionados al ordenamiento ambiental del territorio. En estos espacios se logran con la articulación de la Gobernación de Antioquia, Ministerio de Vivienda, Ciudad y Territorio, el IGAC, entre otros.
Se continúa el trabajo con la Universidad de Antioquia para el desarrollo y operación del Modelo de participación GOTA, el Programa Piragua entre otros.
</v>
          </cell>
          <cell r="Y182" t="str">
            <v>Se avanza en aspectos de identificación de cargos críticos de la entidad, en la articulación de la estrategia de desvinculación asistida, de igual forma, se socializa la metodología para la construcción del mapa de conocimiento y se inicia la articulación con Talento Humano. Se realizó diagnóstico de necesidades de conocimiento, mediante la aplicación de una encuesta a los servidores públicos de la entidad, este ejercicio se complementará con el mapa de conocimiento. Desde el Observatorio Ambiental se vienen realizando muchas actividades que enriquecen la generación y dinamización de conocimiento, desarrollando una cultura de compartir y difundir a través de encuentros de formación con profesionales de las territoriales y las dependencias de la entidad. Se realizan campañas de comunicación que buscan incentivar el uso de las herramientas y estrategias que dinamicen el conocimiento como Megateso, Piragua, Universidad Virtual de Conocimiento, Miércoles del Conocimiento, Corantioquia con el Corazón, simulacro de evacuación, entre otros. Se avanza en el fortalecimiento de las herramientas para el uso y apropiación del conocimiento como Coranforms, tableros de control, CIA. Se fortalece el conocimiento a través de la producción, entrega y disposición de la memoria institucional bibliográfica en el Centro de Información Ambiental.</v>
          </cell>
          <cell r="Z182"/>
          <cell r="AA182" t="str">
            <v>contract</v>
          </cell>
          <cell r="AB182" t="str">
            <v>No aplica</v>
          </cell>
          <cell r="AC182"/>
          <cell r="AD182"/>
          <cell r="AE182"/>
          <cell r="AF182"/>
          <cell r="AG182"/>
          <cell r="AH182"/>
          <cell r="AI182">
            <v>1</v>
          </cell>
          <cell r="AJ182">
            <v>0.87</v>
          </cell>
          <cell r="AK182">
            <v>0.87</v>
          </cell>
          <cell r="AL182"/>
          <cell r="AM182">
            <v>369202188</v>
          </cell>
          <cell r="AN182">
            <v>342166195</v>
          </cell>
          <cell r="AO182">
            <v>0.92677185055035483</v>
          </cell>
          <cell r="AP182">
            <v>310666195</v>
          </cell>
          <cell r="AQ182">
            <v>0.90793947368178785</v>
          </cell>
          <cell r="AR182">
            <v>31500000</v>
          </cell>
          <cell r="AS182">
            <v>31500000</v>
          </cell>
          <cell r="AT182">
            <v>31500000</v>
          </cell>
          <cell r="AU182">
            <v>1</v>
          </cell>
          <cell r="AV182">
            <v>583970151</v>
          </cell>
          <cell r="AW182">
            <v>359172457</v>
          </cell>
          <cell r="AX182">
            <v>0.61505276662676545</v>
          </cell>
          <cell r="AY182">
            <v>358991857</v>
          </cell>
          <cell r="AZ182">
            <v>0.99949717747984224</v>
          </cell>
          <cell r="BA182">
            <v>180600</v>
          </cell>
          <cell r="BB182">
            <v>180600</v>
          </cell>
          <cell r="BC182">
            <v>0</v>
          </cell>
          <cell r="BD182">
            <v>0</v>
          </cell>
          <cell r="BE182">
            <v>702280511</v>
          </cell>
          <cell r="BF182">
            <v>621434630</v>
          </cell>
          <cell r="BG182">
            <v>0.88488092758706782</v>
          </cell>
          <cell r="BH182">
            <v>601487430</v>
          </cell>
          <cell r="BI182">
            <v>0.96790137041445534</v>
          </cell>
          <cell r="BJ182">
            <v>19947200</v>
          </cell>
          <cell r="BK182">
            <v>19947200</v>
          </cell>
          <cell r="BL182"/>
          <cell r="BM182"/>
          <cell r="BN182">
            <v>834145443</v>
          </cell>
          <cell r="BO182">
            <v>609701005</v>
          </cell>
          <cell r="BP182">
            <v>0.73092889269671402</v>
          </cell>
          <cell r="BQ182">
            <v>547215266</v>
          </cell>
          <cell r="BR182">
            <v>0.89751412825701349</v>
          </cell>
          <cell r="BS182">
            <v>4986800</v>
          </cell>
          <cell r="BT182">
            <v>2489598293</v>
          </cell>
          <cell r="BU182">
            <v>1932474287</v>
          </cell>
          <cell r="BV182">
            <v>0.77621931716194348</v>
          </cell>
          <cell r="BW182"/>
          <cell r="BX182"/>
          <cell r="BY182"/>
          <cell r="BZ182" t="str">
            <v/>
          </cell>
          <cell r="CA182"/>
        </row>
        <row r="183">
          <cell r="B183" t="str">
            <v>SACT 10.2.17</v>
          </cell>
          <cell r="C183" t="str">
            <v>10.2.17</v>
          </cell>
          <cell r="D183" t="str">
            <v>Gestión del recaudo</v>
          </cell>
          <cell r="E183" t="str">
            <v>% de eficiencia en el recaudo</v>
          </cell>
          <cell r="F183" t="str">
            <v>Porcentaje</v>
          </cell>
          <cell r="G183">
            <v>1</v>
          </cell>
          <cell r="H183">
            <v>1</v>
          </cell>
          <cell r="I183">
            <v>1</v>
          </cell>
          <cell r="J183">
            <v>1</v>
          </cell>
          <cell r="K183">
            <v>1</v>
          </cell>
          <cell r="L183">
            <v>1</v>
          </cell>
          <cell r="M183">
            <v>1</v>
          </cell>
          <cell r="N183">
            <v>0.98858471515817747</v>
          </cell>
          <cell r="O183">
            <v>0</v>
          </cell>
          <cell r="P183">
            <v>0</v>
          </cell>
          <cell r="Q183">
            <v>0</v>
          </cell>
          <cell r="R183">
            <v>1</v>
          </cell>
          <cell r="S183">
            <v>1</v>
          </cell>
          <cell r="T183">
            <v>1</v>
          </cell>
          <cell r="U183">
            <v>0.98858471515817747</v>
          </cell>
          <cell r="V183" t="str">
            <v>Se alcanzó un recaudo de ingresos, del 102% del valor presupuestado, siendo un importante resultado, a pesar de las afectaciones económicas de los usuarios, generadas por la pandemia producto de la presencia del COVID-19.  Lo anterior derivado de la estrategia implementada, desde el mes de abril, con la no incorporación de los excedentes financieros y una mayor gestión de cartera, además del control a la facturación y recaudo de las más importantes rentas. </v>
          </cell>
          <cell r="W183" t="str">
            <v xml:space="preserve">Se ha tenido un recaudo importante en las transferencias del sector eléctrico y las que realizan los municipios por sobretasa y/o porcentaje ambiental, y una cifra significativa en la tasa forestal. El presupuesto definitivo al cierre de la vigencia 2021 fue de $158.171.843.590 y efectivamente se recaudó $165.148.271.709, lo que equivale a un cumplimento del 104% de la meta 
 </v>
          </cell>
          <cell r="X183" t="str">
            <v>El periodo se cierra con una ejecución de ingresos superior a la esperada y que básicamente se sustenta en los rubros de transferencias del sector eléctrico, control y seguimiento de trámites ambientales, multas, participación y sobretasa ambiental,  y un significativo incremento en la recuperación de cartera del mes de diciembre.</v>
          </cell>
          <cell r="Y183" t="str">
            <v>Ejecución de ingresos, proyectada a 31-12-2023, sin tener en cuenta recursos nacion por $6,542 millones que corresponden al FCEE, Las rentas que representan una mayor participación en ingreso son: Porcentaje Ambiental de los Gravámenes a la Propiedad Inmueble, Transferencias sector eléctrico, Tasa por Utilización del Recurso Hídrico, Tasas Compensatorias y Recuperación de cartera.</v>
          </cell>
          <cell r="Z183"/>
          <cell r="AA183" t="str">
            <v>contract</v>
          </cell>
          <cell r="AB183" t="str">
            <v>No aplica</v>
          </cell>
          <cell r="AC183"/>
          <cell r="AD183"/>
          <cell r="AE183"/>
          <cell r="AF183"/>
          <cell r="AG183"/>
          <cell r="AH183"/>
          <cell r="AI183">
            <v>1</v>
          </cell>
          <cell r="AJ183">
            <v>0.99714617878954437</v>
          </cell>
          <cell r="AK183">
            <v>0.99714617878954437</v>
          </cell>
          <cell r="AL183"/>
          <cell r="AM183">
            <v>0</v>
          </cell>
          <cell r="AN183"/>
          <cell r="AO183">
            <v>0</v>
          </cell>
          <cell r="AP183">
            <v>0</v>
          </cell>
          <cell r="AQ183">
            <v>0</v>
          </cell>
          <cell r="AR183">
            <v>0</v>
          </cell>
          <cell r="AS183">
            <v>0</v>
          </cell>
          <cell r="AT183">
            <v>0</v>
          </cell>
          <cell r="AU183" t="str">
            <v>0%</v>
          </cell>
          <cell r="AV183">
            <v>0</v>
          </cell>
          <cell r="AW183">
            <v>0</v>
          </cell>
          <cell r="AX183">
            <v>0</v>
          </cell>
          <cell r="AY183">
            <v>0</v>
          </cell>
          <cell r="AZ183">
            <v>0</v>
          </cell>
          <cell r="BA183">
            <v>0</v>
          </cell>
          <cell r="BB183">
            <v>0</v>
          </cell>
          <cell r="BC183">
            <v>0</v>
          </cell>
          <cell r="BD183" t="str">
            <v>0%</v>
          </cell>
          <cell r="BE183">
            <v>0</v>
          </cell>
          <cell r="BF183">
            <v>0</v>
          </cell>
          <cell r="BG183">
            <v>0</v>
          </cell>
          <cell r="BH183">
            <v>0</v>
          </cell>
          <cell r="BI183">
            <v>0</v>
          </cell>
          <cell r="BJ183">
            <v>0</v>
          </cell>
          <cell r="BK183">
            <v>0</v>
          </cell>
          <cell r="BL183"/>
          <cell r="BM183"/>
          <cell r="BN183">
            <v>0</v>
          </cell>
          <cell r="BO183">
            <v>0</v>
          </cell>
          <cell r="BP183">
            <v>0</v>
          </cell>
          <cell r="BQ183">
            <v>0</v>
          </cell>
          <cell r="BR183">
            <v>0</v>
          </cell>
          <cell r="BS183">
            <v>0</v>
          </cell>
          <cell r="BT183">
            <v>0</v>
          </cell>
          <cell r="BU183">
            <v>0</v>
          </cell>
          <cell r="BV183">
            <v>0</v>
          </cell>
          <cell r="BW183"/>
          <cell r="BX183"/>
          <cell r="BY183"/>
          <cell r="BZ183" t="str">
            <v/>
          </cell>
          <cell r="CA183"/>
        </row>
        <row r="184">
          <cell r="B184" t="str">
            <v>SACT 10.2.18</v>
          </cell>
          <cell r="C184" t="str">
            <v>10.2.18</v>
          </cell>
          <cell r="D184" t="str">
            <v>Ejecución del programa de auditorías de control interno</v>
          </cell>
          <cell r="E184" t="str">
            <v>% de cumplimiento programa de auditorías de control interno</v>
          </cell>
          <cell r="F184" t="str">
            <v>Porcentaje</v>
          </cell>
          <cell r="G184">
            <v>1</v>
          </cell>
          <cell r="H184">
            <v>1</v>
          </cell>
          <cell r="I184">
            <v>1</v>
          </cell>
          <cell r="J184">
            <v>1</v>
          </cell>
          <cell r="K184">
            <v>1</v>
          </cell>
          <cell r="L184">
            <v>1</v>
          </cell>
          <cell r="M184">
            <v>1</v>
          </cell>
          <cell r="N184">
            <v>1</v>
          </cell>
          <cell r="O184">
            <v>0</v>
          </cell>
          <cell r="P184">
            <v>0</v>
          </cell>
          <cell r="Q184">
            <v>0</v>
          </cell>
          <cell r="R184">
            <v>1</v>
          </cell>
          <cell r="S184">
            <v>1</v>
          </cell>
          <cell r="T184">
            <v>1</v>
          </cell>
          <cell r="U184">
            <v>1</v>
          </cell>
          <cell r="V184" t="str">
            <v>El plan de auditorías para la vigencia 2020 consideró de primera parte los procesos con un mayor riesgo y de gran significancia para el logro de las metas y resultados plasmados en el plan de acción 2020-2023. 
Con fecha de corte al 31 de diciembre de 2020, la Oficina de Control Interno, de las cuatro auditorias planificadas y aprobadas por el Comité Institucional Coordinador del Sistema de Control Interno, para el año 2020, ha realizado las cuatro: 
1. Saneamiento Hídrico 
2. Armonización de la planificación ambiental, con los niveles de planificación local, regional y nacional
3. Contratación de actividades de control y seguimiento de autoridad ambiental
4. destinación de los recursos y a los procesos de contratación realizados por la Corporación con ocasión de la emergencia económica por el COVID-19 durante el 2020,</v>
          </cell>
          <cell r="W184" t="str">
            <v xml:space="preserve">Auditoría a la Gestión Documental. Apertura el 26-04-2021 y cierre el 28-05-2021. 
CUMPLIMIENTO DEL 100%
070-ACT2104-1939 – Acta de inicio
070-MEM2104-2589 – Remisión Plan de Auditoría
190-MEM2105-3451 – Memorando de representación
070–MEM2104-2780 – Requerimiento de información
070-ACT2105-2245 – Acta aplazamiento cierre de auditoría
070–ACT2106-2533 – Acta de cierre
070-MEM2106-3776 – Memorando cierre e Informe final
Auditoría a la Gestión de Cobro persuasivo y coactivo, del proceso 5. Fortalecimiento Administrativo y Financiero - FAF con reunión de apertura el 29-07-2021. CUMPLIMIENTO DEL 100%
070–ACT2111–5553 – Acta de cierre
070–MEM2111–7686 – Informe Final
070–MEM2111–7687 – Informe Ejecutivo a la Dirección General
Auditoría a la Gestión de Atención y valoración de flora y fauna incautada y CAV´s (Tema de fauna), del proceso 3. Administración integral de los Recursos Naturales Renovables - AIRNR. 
CUMPLIMIENTO DEL 100%
070-ACT2108-3696 – Acta de inicio
070–ACT2111–5553 – Acta de cierre
070–MEM2111–7686 – Informe Final
070–MEM2111–7687 – Informe Ejecutivo a la Dirección General
</v>
          </cell>
          <cell r="X184" t="str">
            <v xml:space="preserve">Auditoria al Proceso de Participación, Diversidad Étnica y Cultura Ambiental - PEC:  Se realizó esta auditoría para verificar la existencia y efectividad de los controles, la correcta administración de los riesgos y efectuar las recomendaciones necesarias en pro del mejoramiento continuo y permanente del proceso, lo cual redundará en el cumplimiento de la Misión y los Objetivos Institucionales.  
Producción documental relevante:
070-ACT2209-4718 – Acta de inicio
070–ACT2209-5112 – Acta de cierre
070-MEM2209-7070 – Memorando solicitud de información
070-MEM2210-7985 – Memorando cierre e Informe final
Auditoría al Proceso de Planeación Organizacional – PPO: Se realizó esta auditoría para verificar los lineamientos estratégicos corporativos coordinando su implementación con las dependencias y actores del territorio para aportar al cumplimiento del escenario de sostenibilidad
El alcance de la auditoría fue el verificar la existencia y efectividad de los controles, la correcta administración de los riesgos y efectuar las recomendaciones necesarias en pro del mejoramiento continuo y permanente del Proceso, lo cual redundará en el cumplimiento de la Misión y los Objetivos Institucionales.
Producción documental relevante:
070-ACT2209-4693 – Acta de inicio
070–ACT2210–5386 – Acta de cierre
070–MEM2209–7043 – Memorando solicitud de información
070–MEM2210–7956 – Memorando cierre e Informe final
Con fecha de corte al 31 de diciembre de 2022, la Oficina de Control Interno, cumple con las dos auditorias planificadas y aprobadas por el Comité Institucional Coordinador del Sistema de Control Interno, lo cual representa un avance de la subactividad 10.2.18, con el cumplimiento de la meta del 100% establecida y de acuerdo con la prueba de escritorio realizada. </v>
          </cell>
          <cell r="Y184" t="str">
            <v>Se dio cumplimiento a la ejecución de las Auditorias Internas aprobadas por el Comité Institucional Coordinador del Sistema de Control Interno durante el primer semestre de 2023.
Adicionalmente, se suscribio el plan de mejoramiento de las respectivas auditorias:
- Auditoría Interna Proceso Gestión Contractual (5 Observaciones y suscripción de 6 acciones).Aprobado mediante 070-MEM2309-6544
- Auditoría Interna Proceso Gestión Talento Humano (7 Observaciones y suscripción de 10 acciones). Aprobado mediante 070-MEM2309-6545</v>
          </cell>
          <cell r="Z184"/>
          <cell r="AA184" t="str">
            <v>contract</v>
          </cell>
          <cell r="AB184" t="str">
            <v>No aplica</v>
          </cell>
          <cell r="AC184"/>
          <cell r="AD184"/>
          <cell r="AE184"/>
          <cell r="AF184"/>
          <cell r="AG184"/>
          <cell r="AH184"/>
          <cell r="AI184">
            <v>1</v>
          </cell>
          <cell r="AJ184">
            <v>1</v>
          </cell>
          <cell r="AK184">
            <v>1</v>
          </cell>
          <cell r="AL184"/>
          <cell r="AM184">
            <v>799883170</v>
          </cell>
          <cell r="AN184">
            <v>666947303</v>
          </cell>
          <cell r="AO184">
            <v>0.83380589567849017</v>
          </cell>
          <cell r="AP184">
            <v>666947303</v>
          </cell>
          <cell r="AQ184">
            <v>1</v>
          </cell>
          <cell r="AR184">
            <v>0</v>
          </cell>
          <cell r="AS184">
            <v>0</v>
          </cell>
          <cell r="AT184">
            <v>0</v>
          </cell>
          <cell r="AU184" t="str">
            <v>0%</v>
          </cell>
          <cell r="AV184">
            <v>754672887</v>
          </cell>
          <cell r="AW184">
            <v>690801645</v>
          </cell>
          <cell r="AX184">
            <v>0.91536565961193728</v>
          </cell>
          <cell r="AY184">
            <v>690801645</v>
          </cell>
          <cell r="AZ184">
            <v>1</v>
          </cell>
          <cell r="BA184">
            <v>0</v>
          </cell>
          <cell r="BB184">
            <v>0</v>
          </cell>
          <cell r="BC184">
            <v>0</v>
          </cell>
          <cell r="BD184" t="str">
            <v>0%</v>
          </cell>
          <cell r="BE184">
            <v>797518867</v>
          </cell>
          <cell r="BF184">
            <v>756787174</v>
          </cell>
          <cell r="BG184">
            <v>0.94892698507156448</v>
          </cell>
          <cell r="BH184">
            <v>756787174</v>
          </cell>
          <cell r="BI184">
            <v>1</v>
          </cell>
          <cell r="BJ184">
            <v>0</v>
          </cell>
          <cell r="BK184">
            <v>0</v>
          </cell>
          <cell r="BL184"/>
          <cell r="BM184"/>
          <cell r="BN184">
            <v>785398038</v>
          </cell>
          <cell r="BO184">
            <v>522363519</v>
          </cell>
          <cell r="BP184">
            <v>0.66509399530738322</v>
          </cell>
          <cell r="BQ184">
            <v>522363519</v>
          </cell>
          <cell r="BR184">
            <v>1</v>
          </cell>
          <cell r="BS184">
            <v>0</v>
          </cell>
          <cell r="BT184">
            <v>3137472962</v>
          </cell>
          <cell r="BU184">
            <v>2636899641</v>
          </cell>
          <cell r="BV184">
            <v>0.84045334348286882</v>
          </cell>
          <cell r="BW184"/>
          <cell r="BX184"/>
          <cell r="BY184"/>
          <cell r="BZ184" t="str">
            <v/>
          </cell>
          <cell r="CA184"/>
        </row>
        <row r="185">
          <cell r="B185" t="str">
            <v>ACT 10.3</v>
          </cell>
          <cell r="C185" t="str">
            <v>10.3</v>
          </cell>
          <cell r="D185" t="str">
            <v>Definir y ejecutar modelo de operación para consolidar las unidades de servicio (Laboratorio, Viveros, CAV y CIA)</v>
          </cell>
          <cell r="E185"/>
          <cell r="F185" t="str">
            <v>Porcentaje</v>
          </cell>
          <cell r="G185">
            <v>1</v>
          </cell>
          <cell r="H185">
            <v>1</v>
          </cell>
          <cell r="I185">
            <v>1</v>
          </cell>
          <cell r="J185">
            <v>1</v>
          </cell>
          <cell r="K185">
            <v>0.98499999999999999</v>
          </cell>
          <cell r="L185">
            <v>0.95625000000000004</v>
          </cell>
          <cell r="M185">
            <v>0.94683162393162401</v>
          </cell>
          <cell r="N185">
            <v>0.96570749999999994</v>
          </cell>
          <cell r="O185">
            <v>0</v>
          </cell>
          <cell r="P185">
            <v>0</v>
          </cell>
          <cell r="Q185">
            <v>0</v>
          </cell>
          <cell r="R185">
            <v>0.98499999999999999</v>
          </cell>
          <cell r="S185">
            <v>0.95625000000000004</v>
          </cell>
          <cell r="T185">
            <v>0.94683162393162401</v>
          </cell>
          <cell r="U185">
            <v>0.96570749999999994</v>
          </cell>
          <cell r="V185"/>
          <cell r="W185"/>
          <cell r="X185"/>
          <cell r="Y185"/>
          <cell r="Z185"/>
          <cell r="AA185"/>
          <cell r="AB185"/>
          <cell r="AC185"/>
          <cell r="AD185"/>
          <cell r="AE185"/>
          <cell r="AF185"/>
          <cell r="AG185"/>
          <cell r="AH185"/>
          <cell r="AI185">
            <v>1</v>
          </cell>
          <cell r="AJ185">
            <v>0.963447280982906</v>
          </cell>
          <cell r="AK185">
            <v>0.98705812500000001</v>
          </cell>
          <cell r="AL185"/>
          <cell r="AM185">
            <v>4019913842</v>
          </cell>
          <cell r="AN185">
            <v>3778972092</v>
          </cell>
          <cell r="AO185">
            <v>0.94006295670254314</v>
          </cell>
          <cell r="AP185">
            <v>3235092954</v>
          </cell>
          <cell r="AQ185">
            <v>0.85607749283161416</v>
          </cell>
          <cell r="AR185">
            <v>588246958</v>
          </cell>
          <cell r="AS185">
            <v>561890304.13999999</v>
          </cell>
          <cell r="AT185">
            <v>528517072.13999999</v>
          </cell>
          <cell r="AU185">
            <v>0.94060543178249123</v>
          </cell>
          <cell r="AV185">
            <v>2550234587</v>
          </cell>
          <cell r="AW185">
            <v>2426459540</v>
          </cell>
          <cell r="AX185">
            <v>0.95146523083368406</v>
          </cell>
          <cell r="AY185">
            <v>2100885680</v>
          </cell>
          <cell r="AZ185">
            <v>0.86582349524773039</v>
          </cell>
          <cell r="BA185">
            <v>330022626</v>
          </cell>
          <cell r="BB185">
            <v>330022626</v>
          </cell>
          <cell r="BC185">
            <v>281995425</v>
          </cell>
          <cell r="BD185">
            <v>0.85447300513268443</v>
          </cell>
          <cell r="BE185">
            <v>2243904354</v>
          </cell>
          <cell r="BF185">
            <v>1952572060</v>
          </cell>
          <cell r="BG185">
            <v>0.87016724064879636</v>
          </cell>
          <cell r="BH185">
            <v>1655219037</v>
          </cell>
          <cell r="BI185">
            <v>0.8477121387263935</v>
          </cell>
          <cell r="BJ185">
            <v>297353023</v>
          </cell>
          <cell r="BK185">
            <v>297353023</v>
          </cell>
          <cell r="BL185"/>
          <cell r="BM185"/>
          <cell r="BN185">
            <v>2977444540</v>
          </cell>
          <cell r="BO185">
            <v>2313367178</v>
          </cell>
          <cell r="BP185">
            <v>0.77696398603615968</v>
          </cell>
          <cell r="BQ185">
            <v>1475437954</v>
          </cell>
          <cell r="BR185">
            <v>0.63778805545065964</v>
          </cell>
          <cell r="BS185">
            <v>283044706</v>
          </cell>
          <cell r="BT185">
            <v>11791497323</v>
          </cell>
          <cell r="BU185">
            <v>10471370870</v>
          </cell>
          <cell r="BV185">
            <v>0.88804420534235151</v>
          </cell>
          <cell r="BW185"/>
          <cell r="BX185"/>
          <cell r="BY185"/>
          <cell r="BZ185" t="str">
            <v/>
          </cell>
          <cell r="CA185"/>
        </row>
        <row r="186">
          <cell r="B186" t="str">
            <v>SACT 10.3.1</v>
          </cell>
          <cell r="C186" t="str">
            <v>10.3.1</v>
          </cell>
          <cell r="D186" t="str">
            <v>Definición y ejecución del modelo de operación para consolidar el Laboratorio Ambiental</v>
          </cell>
          <cell r="E186" t="str">
            <v>% de acciones ejecutadas para la consolidación del Laboratorio Ambiental</v>
          </cell>
          <cell r="F186" t="str">
            <v>Porcentaje</v>
          </cell>
          <cell r="G186">
            <v>0.25</v>
          </cell>
          <cell r="H186">
            <v>0.5</v>
          </cell>
          <cell r="I186">
            <v>0.75</v>
          </cell>
          <cell r="J186">
            <v>1</v>
          </cell>
          <cell r="K186">
            <v>0.25</v>
          </cell>
          <cell r="L186">
            <v>0.5</v>
          </cell>
          <cell r="M186">
            <v>0.5967948717948719</v>
          </cell>
          <cell r="N186">
            <v>1</v>
          </cell>
          <cell r="O186">
            <v>0</v>
          </cell>
          <cell r="P186">
            <v>0</v>
          </cell>
          <cell r="Q186">
            <v>0</v>
          </cell>
          <cell r="R186">
            <v>1</v>
          </cell>
          <cell r="S186">
            <v>1</v>
          </cell>
          <cell r="T186">
            <v>0.7957264957264959</v>
          </cell>
          <cell r="U186">
            <v>1</v>
          </cell>
          <cell r="V186" t="str">
            <v xml:space="preserve">Se cumplió con el plan anual de adquisiciones y al cierre de la vigencia 2020, mediante acto administrativo “Resolución de acreditación No. 1389 del 04 de diciembre de 2020 otorgada por el IDEAM”, fue actualizado el alcance de la acreditación del Laboratorio Ambiental para producir información cuantitativa, física, química y biótica, para los estudios o análisis ambientales requeridos por las autoridades ambientales competentes e información de carácter oficial, relacionada con la calidad del medio ambiente y de los recursos naturales renovables, superando los parámetros acreditados con los cuales se inició el cuatrienio </v>
          </cell>
          <cell r="W186" t="str">
            <v xml:space="preserve"> Se cumplió con el plan anual de adquisiciones y al cierre de la vigencia 2021, mediante acto administrativo “Resolución de acreditación 0173 del 04 de marzo de 2021 otorgada por el IDEAM”, fue actualizado el alcance de la acreditación del Laboratorio Ambiental para producir información cuantitativa, física, química y biótica, para los estudios o análisis ambientales requeridos por las autoridades ambientales competentes e información de carácter oficial, relacionada con la calidad del medio ambiente y de los recursos naturales renovables, superando los parámetros acreditados con los cuales se inició el cuatrienio.</v>
          </cell>
          <cell r="X186" t="str">
            <v>Al cierre del cuarto trimestre se encuentra que:
1. El Laboratorio no ha modificado el alcance de la acreditación en este trimestre, quedando constante el porcentaje de avance de 49,6% (Resolución 0396 del 28 de marzo de 2022), aún no se recibe respuesta del IDEAM frente al alcance de los BTEX.
2. El componente "Adquisisión de Equipos" para la compra del Congelador de Microbiología no se ha realizado, por lo que el porcentaje de avance es 0%
3. En el avance de los contratos de servicios continua con el mismo porcentaje de cumplimiento.</v>
          </cell>
          <cell r="Y186" t="str">
            <v xml:space="preserve">Los contratos de servicio y adquisición de equipos se encuentran en ejecución, la cual está programada hasta el 31 de diciembre. Actualmente hay 1 contrato de servicios en etapa precontractual, pero su ejecución está programada para finalizar a 31 de diciembre.  Adicionalmente, se mantiene de manera satisfactoria la acreditación de las variables de ensayo con el IDEAM . </v>
          </cell>
          <cell r="Z186"/>
          <cell r="AA186" t="str">
            <v>contract</v>
          </cell>
          <cell r="AB186" t="str">
            <v>No aplica</v>
          </cell>
          <cell r="AC186"/>
          <cell r="AD186"/>
          <cell r="AE186"/>
          <cell r="AF186"/>
          <cell r="AG186"/>
          <cell r="AH186"/>
          <cell r="AI186">
            <v>1</v>
          </cell>
          <cell r="AJ186">
            <v>1</v>
          </cell>
          <cell r="AK186">
            <v>1</v>
          </cell>
          <cell r="AL186"/>
          <cell r="AM186">
            <v>1844690638</v>
          </cell>
          <cell r="AN186">
            <v>1792802720</v>
          </cell>
          <cell r="AO186">
            <v>0.97187175077970989</v>
          </cell>
          <cell r="AP186">
            <v>1697392413</v>
          </cell>
          <cell r="AQ186">
            <v>0.94678148022890107</v>
          </cell>
          <cell r="AR186">
            <v>139778127</v>
          </cell>
          <cell r="AS186">
            <v>116357765.14</v>
          </cell>
          <cell r="AT186">
            <v>82984533.140000001</v>
          </cell>
          <cell r="AU186">
            <v>0.71318431597714338</v>
          </cell>
          <cell r="AV186">
            <v>2308447977</v>
          </cell>
          <cell r="AW186">
            <v>2187791813</v>
          </cell>
          <cell r="AX186">
            <v>0.94773277751885854</v>
          </cell>
          <cell r="AY186">
            <v>1862217953</v>
          </cell>
          <cell r="AZ186">
            <v>0.85118608723854838</v>
          </cell>
          <cell r="BA186">
            <v>330022626</v>
          </cell>
          <cell r="BB186">
            <v>330022626</v>
          </cell>
          <cell r="BC186">
            <v>281995425</v>
          </cell>
          <cell r="BD186">
            <v>0.85447300513268443</v>
          </cell>
          <cell r="BE186">
            <v>1886586874</v>
          </cell>
          <cell r="BF186">
            <v>1818574583</v>
          </cell>
          <cell r="BG186">
            <v>0.96394955782990355</v>
          </cell>
          <cell r="BH186">
            <v>1524098560</v>
          </cell>
          <cell r="BI186">
            <v>0.83807316688974087</v>
          </cell>
          <cell r="BJ186">
            <v>294476023</v>
          </cell>
          <cell r="BK186">
            <v>294476023</v>
          </cell>
          <cell r="BL186"/>
          <cell r="BM186"/>
          <cell r="BN186">
            <v>2674395522</v>
          </cell>
          <cell r="BO186">
            <v>2089946845</v>
          </cell>
          <cell r="BP186">
            <v>0.78146513027252973</v>
          </cell>
          <cell r="BQ186">
            <v>1252017621</v>
          </cell>
          <cell r="BR186">
            <v>0.59906672937416261</v>
          </cell>
          <cell r="BS186">
            <v>280167706</v>
          </cell>
          <cell r="BT186">
            <v>8714121011</v>
          </cell>
          <cell r="BU186">
            <v>7889115961</v>
          </cell>
          <cell r="BV186">
            <v>0.90532549996051459</v>
          </cell>
          <cell r="BW186"/>
          <cell r="BX186"/>
          <cell r="BY186"/>
          <cell r="BZ186" t="str">
            <v/>
          </cell>
          <cell r="CA186"/>
        </row>
        <row r="187">
          <cell r="B187" t="str">
            <v>SACT 10.3.2</v>
          </cell>
          <cell r="C187" t="str">
            <v>10.3.2</v>
          </cell>
          <cell r="D187" t="str">
            <v>Definición y ejecución del modelo de operación para consolidar los viveros y CAV</v>
          </cell>
          <cell r="E187" t="str">
            <v>% de acciones ejecutadas para la consolidación de los viveros y CAV</v>
          </cell>
          <cell r="F187" t="str">
            <v>Porcentaje</v>
          </cell>
          <cell r="G187">
            <v>0.25</v>
          </cell>
          <cell r="H187">
            <v>0.5</v>
          </cell>
          <cell r="I187">
            <v>0.75</v>
          </cell>
          <cell r="J187">
            <v>1</v>
          </cell>
          <cell r="K187">
            <v>0.375</v>
          </cell>
          <cell r="L187">
            <v>0.41249999999999998</v>
          </cell>
          <cell r="M187">
            <v>0.75</v>
          </cell>
          <cell r="N187">
            <v>0.99950000000000006</v>
          </cell>
          <cell r="O187">
            <v>0</v>
          </cell>
          <cell r="P187">
            <v>0</v>
          </cell>
          <cell r="Q187">
            <v>0</v>
          </cell>
          <cell r="R187">
            <v>1</v>
          </cell>
          <cell r="S187">
            <v>0.82499999999999996</v>
          </cell>
          <cell r="T187">
            <v>1</v>
          </cell>
          <cell r="U187">
            <v>0.99950000000000006</v>
          </cell>
          <cell r="V187" t="str">
            <v>Se han venido trabajando de manera articulada con la subdirección Administrativa y Financiera y se ha realizado las adecuaciones que en términos de infraestructura se requieren para garantizar el correcto funcionamiento de los viveros y el CAV corporativo.
Otra de las acciones que se suman a la implementación de un modelo de operación de los viveros corporativos, fue la contratación de un Ingeniero Agrónomo, a través de los contratos de Prestación de Servicios Profesionales No 120-CNT2001-14 y No 120-CNT2007-97, dicho funcionario apoyó técnicamente la producción en los viveros corporativos, como también acompaño el desarrollo de las acciones necesarias para el registro y mantenimiento de los mismos ante el ICA, en la supervisión de las adecuaciones de la red de viveros, en la construcción del procedimiento para su operación técnica y administrativa, así como el Manual De Operaciones de dicha red, en conjunto con el grupo Biodiversidad de la Subdirección de Ecosistemas y grupo Sistema de Gestión Integral de la Subdirección de Planeación.</v>
          </cell>
          <cell r="W187" t="str">
            <v xml:space="preserve">  Respecto a la operación técnica de los viveros corporativos, la cual se ejecutará en la vigencia 2021-2022, a través del contrato No 120-CNT2111-147 de 2021, suscrito con la UdeA (Centro de Desarrollo Agrobiotecnológico de Innovación e Integración Territorial – CEDAIT), y cuyo objeto es “Ejecutar acciones de conservación, manejo y control de especies de flora nativa e invasora en la red de viveros Corporativos y de aliados estratégicos en la jurisdicción”, con un tiempo de duración de 10,5 meses y con fecha de inicio del 29 de noviembre de 2021; y donde se realizara la contratación del personal técnico (viveristas, recolectores y demás profesionales), con el fin de retomarán las labores de propagación, producción y mantenimiento de material vegetal de especies nativas priorizadas y amenazadas.
Por obras asociadas al proyecto vial Mar1 (vía Medellín - Santa Fe de Antioquia ejecutado por Devimar, se gestionará el traslado del vivero y el hogar de paso del predio Loma Hermosa del Municipio de San Jerónimo. Razón por la que no estará activo en la vigencia 2021-2022 dicho vivero, hasta su reubicación final.
Respecto al Hogar de Paso Loma Hermosa, y considerando que no se avanzaran las labores de vivero en la infraestructura asociada, y teniendo en cuenta que no se cuenta con oficinas y archivo para las actividades asociadas al manejo de fauna en el marco del convenio 040-COV2108-70 de 2021, que actualmente se tiene suscrito con la Universidad CES de Medellín, donde el volumen de documentación, procesos y personal ha crecido a través de los últimos tres años, y el espacio usado actualmente para este fin es compartido con el consultorio veterinario de pequeñas dimensiones. Para esto se está acondicionar un sitio que anteriormente funcionaba como bodega para el vivero Loma Hermosa, con la finalidad de destinarlo como área limpia de alimentación y descanso, y como zona de hospedaje para practicantes. Y la actual área de alimentación, en el edificio principal del hogar de paso, sería el nuevo espacio para las oficinas que se requieren. Se han realizado varias cotizaciones para la adecuación de esta bodega como zona de alimentación, y se espera la selección y aprobación de dichas cotizaciones para iniciar las laboras constructivas. 
La dotación de equipos médicos es esencial para brindar un servicio médico cada vez más completo y oportuno a la fauna silvestre recuperada por la autoridad ambiental, buscando siempre aportar bienestar animal y seguridad en los procedimientos médicos realizados tanto para el paciente como para el equipo profesional y operativo, la consecución de equipos como una máquina de anestesia inhalada, una unidad de cuidado intensión o incubadora, entre otros equipos, ayudarían a alcanzar este objetivo. </v>
          </cell>
          <cell r="X187" t="str">
            <v xml:space="preserve">Desde los viveros corporativos, se destacan las labores de operación técnica de estos, a través del contrato No 120-CNT2111-147 de 2021, se realizó la contratación del personal viverista, quienes apoyan la operación técnica de los viveros Corporativos, donde se tiene cuatro (4) viveristas en el vivero del Centro de Conservación de la Biodiversidad - CCB La Aguada en el corregimiento de Santa Elena y dos (2) viveristas en vivero El Pedral en el casco urbano del Municipio de Hispania.
Frente a la presencia de caracol gigante africano (Achatina fulica) en el vivero El Pedral, ya que en un primero informe se manifestó la presencia de este, en los alrededores, pero no al interior del mismo (120–IT2201–25); pero debido a que no había presencia de personal en el vivero en 2021, pero que a la fecha desde el contrato 120-CNT2111-147 de 2021.
Se realizó la auditoría interna, en el mes de  julio y agosto de 2022, en los viveros El Pedral (Hispania) y del CCB La Ag (Santa Elena, Medellín), donde no se presentaron hallazgos, y si algunas observaciones y recomendaciones, frente a los temas de infraestructura, pero ninguno en lo referente a la operación técnica de estos.
Frente a las necesidades de los viveros en el marco del registro ente el ICA, en visita por parte de funcionario del instituto, se levantó acta del día 9 de noviembre de 2022, donde se hizo la recomendación del registro del vivero del Centro de Conservación de la Biodiversidad – CCB La Aguada, actualmente a la espera de la resolución respectiva. 
Desde el componente de fauna silvestre y con el apoyo del personal del convenio 040-COV2108-70 con el CES, se vienen realizando numerosas actividades encaminadas al mejoramiento continuo de todo lo que se lleva a cabo en el Hogar de Paso Loma Hermosa en San Jerónimo. Se han realizado mejoras en las diferentes jaulas que albergan animales silvestres, para evitar fugas de los mismos. Se realizó trabajo de percolación, en uno de los pozos sépticos, que presentaba problemas de fugas; todo esto coordinado con la Subdirección Administrativa y Financiera; además de la respectiva asesoría de la Oficina Territorial Hevéxicos. Se han hecho mejoras en los espacios locativos, con madera que fue donada por Corantioquia, para reparar techos en mal estado y pasamanos instalados en los diferentes senderos, presentes en el Hogar de Paso. En el mes de septiembre, se llevó a cabo la auditoría externa a cargo del ICONTEC y se cumplió con la subsanación de los hallazgos encontrados en el año 2021. Se continúa con la atención médico-veterinaria, biológica, zootécnica de la fauna silvestre recuperada y llevada al Hogar de Paso. Se realizó el nuevo comodato con el Politécnico Colombiano Jaime Isaza Cadavid, para prorrogar la permanencia del Hogar de Paso en el mismo sitio, vereda Loma Hermosa de San Jerónimo.
</v>
          </cell>
          <cell r="Y187" t="str">
            <v>Desde los viveros corporativos, en coordinación y apoyo del GIT Recursos Físicos de la Subdirección Administrativa y Financiera y la Subdirección de Ecosistemas, se viene avanzando en el mejoramiento de la infraestructura de los viveros corporativos en operación, donde se adelanto el proceso de licitación para la contratación del mantenimiento de los centros de trabajo, que incluye a estos viveros, como tale; a saber, el vivero del Centro de Conservación de la Biodiversidad – CCB La Aguada, ubicado en el corregimiento de Santa Elena (Municipio de Medellín), y El Pedral en el casco urbano del Municipio de Hispania. Dichas intervenciones a las locaciones de estos puestos de trabajo corporativos, permitiran el mejoramiento de las condiciones laborales de los mismo, así como para las labores allí desempeñadas. De igual forma, se avanzó en temas de permisos ambientales, con la ANLA, para el caso del CCB La Aguada, en el trámite de concepción de agua y vertimiento, donde se atendieno la visita de la funcionaria de dicha entidad nacional.
Desde el Hogar de Paso de fauna Corporativo, en coordinación y apoyo del GIT Recursos Físicos de la Subdirección Administrativa y Financiera y la Subdirección de Ecosistemas, se viene avanzando en el mejoramiento de la infraestructura y en la operación; todo esto encaminado a brindar una buena atención a los ejemplares de fauna silvestre que se encuentran allí alojados.
El grupo de profesionales y operarios del Hogar de Paso, verifican constantemente, que los animales allí albergados, cuenten con los elementos disponibles para su buena atención.</v>
          </cell>
          <cell r="Z187"/>
          <cell r="AA187" t="str">
            <v>contract</v>
          </cell>
          <cell r="AB187" t="str">
            <v>No aplica</v>
          </cell>
          <cell r="AC187"/>
          <cell r="AD187"/>
          <cell r="AE187"/>
          <cell r="AF187"/>
          <cell r="AG187"/>
          <cell r="AH187"/>
          <cell r="AI187">
            <v>1</v>
          </cell>
          <cell r="AJ187">
            <v>0.99950000000000006</v>
          </cell>
          <cell r="AK187">
            <v>0.99950000000000006</v>
          </cell>
          <cell r="AL187"/>
          <cell r="AM187">
            <v>1863607022</v>
          </cell>
          <cell r="AN187">
            <v>1856728675</v>
          </cell>
          <cell r="AO187">
            <v>0.99630912154826601</v>
          </cell>
          <cell r="AP187">
            <v>1408259844</v>
          </cell>
          <cell r="AQ187">
            <v>0.7584629154283945</v>
          </cell>
          <cell r="AR187">
            <v>448468831</v>
          </cell>
          <cell r="AS187">
            <v>445532539</v>
          </cell>
          <cell r="AT187">
            <v>445532539</v>
          </cell>
          <cell r="AU187">
            <v>1</v>
          </cell>
          <cell r="AV187">
            <v>0</v>
          </cell>
          <cell r="AW187">
            <v>0</v>
          </cell>
          <cell r="AX187">
            <v>0</v>
          </cell>
          <cell r="AY187">
            <v>0</v>
          </cell>
          <cell r="AZ187">
            <v>0</v>
          </cell>
          <cell r="BA187">
            <v>0</v>
          </cell>
          <cell r="BB187">
            <v>0</v>
          </cell>
          <cell r="BC187">
            <v>0</v>
          </cell>
          <cell r="BD187" t="str">
            <v>0%</v>
          </cell>
          <cell r="BE187">
            <v>250000000</v>
          </cell>
          <cell r="BF187">
            <v>31647000</v>
          </cell>
          <cell r="BG187">
            <v>0.12658800000000001</v>
          </cell>
          <cell r="BH187">
            <v>28770000</v>
          </cell>
          <cell r="BI187">
            <v>0.90909090909090906</v>
          </cell>
          <cell r="BJ187">
            <v>2877000</v>
          </cell>
          <cell r="BK187">
            <v>2877000</v>
          </cell>
          <cell r="BL187"/>
          <cell r="BM187"/>
          <cell r="BN187">
            <v>0</v>
          </cell>
          <cell r="BO187">
            <v>0</v>
          </cell>
          <cell r="BP187">
            <v>0</v>
          </cell>
          <cell r="BQ187">
            <v>0</v>
          </cell>
          <cell r="BR187">
            <v>0</v>
          </cell>
          <cell r="BS187">
            <v>2877000</v>
          </cell>
          <cell r="BT187">
            <v>2113607022</v>
          </cell>
          <cell r="BU187">
            <v>1888375675</v>
          </cell>
          <cell r="BV187">
            <v>0.89343745329400215</v>
          </cell>
          <cell r="BW187"/>
          <cell r="BX187"/>
          <cell r="BY187"/>
          <cell r="BZ187" t="str">
            <v/>
          </cell>
          <cell r="CA187"/>
        </row>
        <row r="188">
          <cell r="B188" t="str">
            <v>SACT 10.3.3</v>
          </cell>
          <cell r="C188" t="str">
            <v>10.3.3</v>
          </cell>
          <cell r="D188" t="str">
            <v>Definición y ejecución del modelo de operación para consolidar el CIA</v>
          </cell>
          <cell r="E188" t="str">
            <v>% de acciones ejecutadas para la consolidación del CIA</v>
          </cell>
          <cell r="F188" t="str">
            <v>Porcentaje</v>
          </cell>
          <cell r="G188">
            <v>1</v>
          </cell>
          <cell r="H188">
            <v>1</v>
          </cell>
          <cell r="I188">
            <v>1</v>
          </cell>
          <cell r="J188">
            <v>1</v>
          </cell>
          <cell r="K188">
            <v>0.94</v>
          </cell>
          <cell r="L188">
            <v>1</v>
          </cell>
          <cell r="M188">
            <v>0.99159999999999993</v>
          </cell>
          <cell r="N188">
            <v>0.86332999999999993</v>
          </cell>
          <cell r="O188">
            <v>0</v>
          </cell>
          <cell r="P188">
            <v>0</v>
          </cell>
          <cell r="Q188">
            <v>0</v>
          </cell>
          <cell r="R188">
            <v>0.94</v>
          </cell>
          <cell r="S188">
            <v>1</v>
          </cell>
          <cell r="T188">
            <v>0.99159999999999993</v>
          </cell>
          <cell r="U188">
            <v>0.86332999999999993</v>
          </cell>
          <cell r="V188" t="str">
            <v xml:space="preserve">Se solicitó a 15 proveedores de bases de datos en acceso abierto, la autorización y los requerimientos para disponer la url de sus bases de datos en la página web de Corantioquia o en el catálogo digital del CIA, de estos 11 proveedores autorizaron disponer su url, para ello se adelantaron acciones técnicas para la actualización del Sistema Integrado Koha.
Se ejecutaron estrategias para la dinamización de la información y el conocimiento: 12 envíos de Información Ambiental a Tu Alcance, 34 Tertulia Literaria, 23 Miércoles del Conocimiento, se realizaron tres campañas comunicacionales Con esta estrategia se dieron a conocer los servicios del CIA durante la emergencia sanitaria. 
Se diseña la primera versión del prototipo para la imagen del Catálogo Digital del CIA. Se modifica el banner de la página de inicio del catálogo virtual.
Trabajo articulación con la Subdirección de Participación y Cultura Ambiental, para programar y realizar el foro virtual “Participación social y diversidad cultural en el Ordenamiento Territorial”.
Se adelanta articulación con la Oficina Asesora de Comunicaciones para la difusión de los recursos y servicios del CIA. En lo que va del año se han incorporado 35 documentos bibliográficos a la memoria institucional de la Corporación.
Del total del material que hace parte de la memoria institucional se han revisado, ajustado y dispuesto para consulta en la web 1305 documentos. De igual forma se han incorporado 47 materiales documentales producidos por otras entidades, a las colecciones para consulta interna y externa
</v>
          </cell>
          <cell r="W188" t="str">
            <v xml:space="preserve">Gestión y disposición de material bibliográfico: se realizó la gestión para el registro de ISBN ante la Cámara Colombiana del Libro, para 3 publicaciones corporativas, tanto para formato impreso como digital.  
Dentro del proceso de la gestión bibliográfica, se procesaron técnicamente y se ingresaron 118 títulos nuevos al sistema integrado para la administración bibliográfica Koha, de los cuales 69 son producidos por otras entidades y 49 corresponden a la memoria institucional corporativa; los registros bibliográficos pueden ser consultados a través del Catálogo Digital del Centro de Información ambiental – CIA.  
Se revisaron 366 documentos de la colección electrónica (CD, DVD) de la memoria institucional, para identificar y ajustar en el sistema Koha los registros con la información faltante.  
Se agregaron 196 url nuevas que permiten descargar en formato pdf publicaciones e informes finales de convenios y contratos Corporativos. Se revisaron, depuraron y organizaron según los lineamientos para la gestión de colecciones 984 materiales del Centro de Información Ambiental – CIA de la Oficina Territorial Citará; con lo que se espera identificar el estado de los documentos y tomar decisiones con respecto a su destino final (Aula Móvil, Rincón Ambiental, CIA central, entre otros).  
Para dinamizar la información y el conocimiento ambiental y mantener informados a la comunidad, se desarrollaron las siguientes estrategias: 17 entregas de Información Ambiental a tu Alcance, 43 Miércoles del Conocimiento, 33 Tertulia Literaria. 
Se publicaron 4 Ecard para difundir los recursos y servicios de Información. 
Se atendieron de manera presencial los requerimientos de los recursos y servicios de información de 107 usuarios de forma presencial y de manera virtual 89 usuarios a través de respuestas a PQRS. 
Finalmente, se tiene proyectado para 2022 una adecuación y modernización del espacio físico del CIA. De forma articulada con el servidor Juan Carlos Londoño se realizó propuesta de adecuación espacial y de mobiliario, la cual fue socializada en comité directivo, y recibió aprobación por parte de la dirección. </v>
          </cell>
          <cell r="X188" t="str">
            <v xml:space="preserve">En términos de estrategias de dinamización del conocimiento: en lo que va del año se realizaron 37 miércoles del conocimiento, 41 tertulias literarias, 19 publicaciones de información ambiental a tu alcance. En adición a lo anterior se avanza en la gestión técnica de materiales bibliográficos corporativos: organizando y disponiendo dichos ejemplares para consulta de la comunidad en general; de igual forma se desarrollado acciones para compartir registros físicos: libros libres y donación de material a instituciones educativas. En articulación con la Oficina Asesora de Comunicaciones, se elabora y comparten a los servidores de Corantioquia pieza comunicacionales difundiendo el conocimiento e información corporativa.
De igual forma se realizó una jornada de capacitación a servidores públicos de Corantioquia, en cuanto a estrategias de recuperación de información en el catálogo virtual del CIA. 
</v>
          </cell>
          <cell r="Y188" t="str">
            <v xml:space="preserve">Se desarrollaron 317 estrategias para la dinamización de la información y el conocimiento: 
42 Miércoles del Conocimiento. 11 Mesas de lectura. 26 Tertulias Literarias. 17 alertas de Información a Tu Alcance. 11 entregas de Libros libres con 194 documentos dispuestos para la libre circulación entre los funcionarios, contratistas y visitantes de la Corporación. 66 usuarios del CIA recibieron capacitación personalizada en el uso del catálogo digital, recursos y servicios de información, Se realizò 1  exposiciòn y taller Zarigüeyas., Directora Contigo: Con la socialización de los recursos y servicios del CIA, se apoyó la presencia de la corporación en los municipios de Liborina y Toledo. 25 estudiantes de ingeniería Ambiental de la Corporación Universitaria UniRemington participaron del recorrido por las instalaciones de la sede central de CORANTIOQUIA. 
Gestión Bibliográfica: 
Se recibieron y dispusieron para el servicio a través del Catálogo digital del CIA, 23 informes finales de la memoria institucional y se dispuso 1208 materiales bibliográficos en el área socioambiental, producido por otras entidades. Se crearon 41 autoridades en el sistema Koha. Se agregaron 59 url a los registros bibliográficos.
</v>
          </cell>
          <cell r="Z188"/>
          <cell r="AA188" t="str">
            <v>contract</v>
          </cell>
          <cell r="AB188" t="str">
            <v>No aplica</v>
          </cell>
          <cell r="AC188"/>
          <cell r="AD188"/>
          <cell r="AE188"/>
          <cell r="AF188"/>
          <cell r="AG188"/>
          <cell r="AH188"/>
          <cell r="AI188">
            <v>1</v>
          </cell>
          <cell r="AJ188">
            <v>0.94873249999999998</v>
          </cell>
          <cell r="AK188">
            <v>0.94873249999999998</v>
          </cell>
          <cell r="AL188"/>
          <cell r="AM188">
            <v>139010804</v>
          </cell>
          <cell r="AN188">
            <v>36471275</v>
          </cell>
          <cell r="AO188">
            <v>0.26236288080169656</v>
          </cell>
          <cell r="AP188">
            <v>36471275</v>
          </cell>
          <cell r="AQ188">
            <v>1</v>
          </cell>
          <cell r="AR188">
            <v>0</v>
          </cell>
          <cell r="AS188">
            <v>0</v>
          </cell>
          <cell r="AT188">
            <v>0</v>
          </cell>
          <cell r="AU188" t="str">
            <v>0%</v>
          </cell>
          <cell r="AV188">
            <v>0</v>
          </cell>
          <cell r="AW188">
            <v>0</v>
          </cell>
          <cell r="AX188">
            <v>0</v>
          </cell>
          <cell r="AY188">
            <v>0</v>
          </cell>
          <cell r="AZ188">
            <v>0</v>
          </cell>
          <cell r="BA188">
            <v>0</v>
          </cell>
          <cell r="BB188">
            <v>0</v>
          </cell>
          <cell r="BC188">
            <v>0</v>
          </cell>
          <cell r="BD188" t="str">
            <v>0%</v>
          </cell>
          <cell r="BE188">
            <v>0</v>
          </cell>
          <cell r="BF188">
            <v>0</v>
          </cell>
          <cell r="BG188">
            <v>0</v>
          </cell>
          <cell r="BH188">
            <v>0</v>
          </cell>
          <cell r="BI188">
            <v>0</v>
          </cell>
          <cell r="BJ188">
            <v>0</v>
          </cell>
          <cell r="BK188">
            <v>0</v>
          </cell>
          <cell r="BL188"/>
          <cell r="BM188"/>
          <cell r="BN188">
            <v>181023498</v>
          </cell>
          <cell r="BO188">
            <v>129481910</v>
          </cell>
          <cell r="BP188">
            <v>0.71527680898089818</v>
          </cell>
          <cell r="BQ188">
            <v>129481910</v>
          </cell>
          <cell r="BR188">
            <v>1</v>
          </cell>
          <cell r="BS188">
            <v>0</v>
          </cell>
          <cell r="BT188">
            <v>320034302</v>
          </cell>
          <cell r="BU188">
            <v>165953185</v>
          </cell>
          <cell r="BV188">
            <v>0.51854811800767531</v>
          </cell>
          <cell r="BW188"/>
          <cell r="BX188"/>
          <cell r="BY188"/>
          <cell r="BZ188" t="str">
            <v/>
          </cell>
          <cell r="CA188"/>
        </row>
        <row r="189">
          <cell r="B189" t="str">
            <v>SACT 10.3.4</v>
          </cell>
          <cell r="C189" t="str">
            <v>10.3.4</v>
          </cell>
          <cell r="D189" t="str">
            <v>Definición y ejecución del modelo de operación para consolidar las sedes de la Corporación</v>
          </cell>
          <cell r="E189" t="str">
            <v>% de acciones ejecutadas para la consolidación de las sedes de la Corporación</v>
          </cell>
          <cell r="F189" t="str">
            <v>Porcentaje</v>
          </cell>
          <cell r="G189">
            <v>0.25</v>
          </cell>
          <cell r="H189">
            <v>0.5</v>
          </cell>
          <cell r="I189">
            <v>0.75</v>
          </cell>
          <cell r="J189">
            <v>1</v>
          </cell>
          <cell r="K189">
            <v>0.875</v>
          </cell>
          <cell r="L189">
            <v>1</v>
          </cell>
          <cell r="M189">
            <v>1</v>
          </cell>
          <cell r="N189">
            <v>1</v>
          </cell>
          <cell r="O189">
            <v>0</v>
          </cell>
          <cell r="P189">
            <v>0</v>
          </cell>
          <cell r="Q189">
            <v>0</v>
          </cell>
          <cell r="R189">
            <v>1</v>
          </cell>
          <cell r="S189">
            <v>1</v>
          </cell>
          <cell r="T189">
            <v>1</v>
          </cell>
          <cell r="U189">
            <v>1</v>
          </cell>
          <cell r="V189" t="str">
            <v xml:space="preserve">Contrato mantenimiento de aires acondicionado, mantenimiento de sedes, lograr la intervención de estas unidades, apuntando al mejoramiento continuo de las mismas a través de las diferentes acciones planteadas para ello, entre ellas: Reparación y mantenimiento de pisos, reparaciones y mantenimiento de las unidades hidrosanitarias, Mantenimiento de acabados de las unidades de servicio, reparaciones y mantenimiento de carpintería metálica y de madera de las unidades de servicio, adecuación y mantenimiento del mobiliario de las unidades de servicio, reparaciones y mantenimiento de cielo </v>
          </cell>
          <cell r="W189" t="str">
            <v xml:space="preserve">Para dar cumplimiento a la meta determinada para este indicador, la subdirección Administrativa y Financiera – por medio del Grupo Interno de trabajo de Recursos Físicos, atendió de manera eficiente, eficaz y efectiva, los diferentes requerimientos para la operatividad en un 100% de las unidades de servicio (laboratorio, viveros, CAV y CIA); buscando día a día su buen funcionamiento, permitieron que estas unidades funcionaran de una manera adecuada, propendiendo siempre por el bienestar tanto de los usuarios internos como externos. Se atendieron una serie de acciones preventivas y/o correctivas, para su mejoramiento y funcionamiento tales como:  
Reparación y mantenimiento de pisos.  
Reparaciones y mantenimiento de las unidades hidrosanitarias  
Mantenimiento de acabados.  
Reparaciones y mantenimiento de carpintería metálica y de madera  
Reparaciones y mantenimiento de cielos falsos  
Reparaciones, adecuaciones y mantenimiento de redes eléctricas, voz y datos. </v>
          </cell>
          <cell r="X189" t="str">
            <v/>
          </cell>
          <cell r="Y189" t="str">
            <v>Para dar cumplimiento a la meta determinada para este indicador, la subdirección Administrativa y Financiera – por medio del Grupo Interno de trabajo de Recursos Físicos, atendió de manera eficiente, eficaz y efectiva, los diferentes requerimientos para la operatividad en un 100% de las unidades de servicio (laboratorio, viveros, CAV y CIA); buscando día a día su buen funcionamiento, permitieron que estas unidades funcionaran de una manera adecuada, propendiendo siempre por el bienestar tanto de los usuarios internos como externos.</v>
          </cell>
          <cell r="Z189"/>
          <cell r="AA189" t="str">
            <v>contract</v>
          </cell>
          <cell r="AB189" t="str">
            <v>No aplica</v>
          </cell>
          <cell r="AC189"/>
          <cell r="AD189"/>
          <cell r="AE189"/>
          <cell r="AF189"/>
          <cell r="AG189"/>
          <cell r="AH189"/>
          <cell r="AI189">
            <v>1</v>
          </cell>
          <cell r="AJ189">
            <v>1</v>
          </cell>
          <cell r="AK189">
            <v>1</v>
          </cell>
          <cell r="AL189"/>
          <cell r="AM189">
            <v>172605378</v>
          </cell>
          <cell r="AN189">
            <v>92969422</v>
          </cell>
          <cell r="AO189">
            <v>0.53862413255744557</v>
          </cell>
          <cell r="AP189">
            <v>92969422</v>
          </cell>
          <cell r="AQ189">
            <v>1</v>
          </cell>
          <cell r="AR189">
            <v>0</v>
          </cell>
          <cell r="AS189">
            <v>0</v>
          </cell>
          <cell r="AT189">
            <v>0</v>
          </cell>
          <cell r="AU189" t="str">
            <v>0%</v>
          </cell>
          <cell r="AV189">
            <v>241786610</v>
          </cell>
          <cell r="AW189">
            <v>238667727</v>
          </cell>
          <cell r="AX189">
            <v>0.98710067939659685</v>
          </cell>
          <cell r="AY189">
            <v>238667727</v>
          </cell>
          <cell r="AZ189">
            <v>1</v>
          </cell>
          <cell r="BA189">
            <v>0</v>
          </cell>
          <cell r="BB189">
            <v>0</v>
          </cell>
          <cell r="BC189">
            <v>0</v>
          </cell>
          <cell r="BD189" t="str">
            <v>0%</v>
          </cell>
          <cell r="BE189">
            <v>107317480</v>
          </cell>
          <cell r="BF189">
            <v>102350477</v>
          </cell>
          <cell r="BG189">
            <v>0.95371673841018256</v>
          </cell>
          <cell r="BH189">
            <v>102350477</v>
          </cell>
          <cell r="BI189">
            <v>1</v>
          </cell>
          <cell r="BJ189">
            <v>0</v>
          </cell>
          <cell r="BK189">
            <v>0</v>
          </cell>
          <cell r="BL189"/>
          <cell r="BM189"/>
          <cell r="BN189">
            <v>122025520</v>
          </cell>
          <cell r="BO189">
            <v>93938423</v>
          </cell>
          <cell r="BP189">
            <v>0.76982604130676924</v>
          </cell>
          <cell r="BQ189">
            <v>93938423</v>
          </cell>
          <cell r="BR189">
            <v>1</v>
          </cell>
          <cell r="BS189">
            <v>0</v>
          </cell>
          <cell r="BT189">
            <v>643734988</v>
          </cell>
          <cell r="BU189">
            <v>527926049</v>
          </cell>
          <cell r="BV189">
            <v>0.82009842379423381</v>
          </cell>
          <cell r="BW189"/>
          <cell r="BX189"/>
          <cell r="BY189"/>
          <cell r="BZ189" t="str">
            <v/>
          </cell>
          <cell r="CA189"/>
        </row>
        <row r="190">
          <cell r="B190" t="str">
            <v>ACT 10.4</v>
          </cell>
          <cell r="C190" t="str">
            <v>10.4</v>
          </cell>
          <cell r="D190" t="str">
            <v>Informar a los actores internos y externos para la gestión ambiental en el marco de los programas y proyectos del plan de acción, con enfoque diferencial</v>
          </cell>
          <cell r="E190"/>
          <cell r="F190" t="str">
            <v>Porcentaje</v>
          </cell>
          <cell r="G190">
            <v>1</v>
          </cell>
          <cell r="H190">
            <v>1</v>
          </cell>
          <cell r="I190">
            <v>1</v>
          </cell>
          <cell r="J190">
            <v>1</v>
          </cell>
          <cell r="K190">
            <v>0.95</v>
          </cell>
          <cell r="L190">
            <v>0.95408163265306123</v>
          </cell>
          <cell r="M190">
            <v>0.91806722689075626</v>
          </cell>
          <cell r="N190">
            <v>0.93452380952380953</v>
          </cell>
          <cell r="O190">
            <v>5.0000000000000044E-2</v>
          </cell>
          <cell r="P190">
            <v>0</v>
          </cell>
          <cell r="Q190">
            <v>0</v>
          </cell>
          <cell r="R190">
            <v>0.95</v>
          </cell>
          <cell r="S190">
            <v>0.95408163265306123</v>
          </cell>
          <cell r="T190">
            <v>0.91806722689075626</v>
          </cell>
          <cell r="U190">
            <v>0.93452380952380953</v>
          </cell>
          <cell r="V190"/>
          <cell r="W190"/>
          <cell r="X190"/>
          <cell r="Y190"/>
          <cell r="Z190"/>
          <cell r="AA190"/>
          <cell r="AB190"/>
          <cell r="AC190"/>
          <cell r="AD190"/>
          <cell r="AE190"/>
          <cell r="AF190"/>
          <cell r="AG190"/>
          <cell r="AH190"/>
          <cell r="AI190">
            <v>1</v>
          </cell>
          <cell r="AJ190">
            <v>0.95166816726690673</v>
          </cell>
          <cell r="AK190">
            <v>0.93452380952380953</v>
          </cell>
          <cell r="AL190"/>
          <cell r="AM190">
            <v>2224245981</v>
          </cell>
          <cell r="AN190">
            <v>1942284306</v>
          </cell>
          <cell r="AO190">
            <v>0.87323269215339538</v>
          </cell>
          <cell r="AP190">
            <v>1863021009</v>
          </cell>
          <cell r="AQ190">
            <v>0.95919068245820449</v>
          </cell>
          <cell r="AR190">
            <v>108392166.5</v>
          </cell>
          <cell r="AS190">
            <v>106468368.21000001</v>
          </cell>
          <cell r="AT190">
            <v>86718969.120000005</v>
          </cell>
          <cell r="AU190">
            <v>0.81450453855885196</v>
          </cell>
          <cell r="AV190">
            <v>1891913119</v>
          </cell>
          <cell r="AW190">
            <v>1833723471</v>
          </cell>
          <cell r="AX190">
            <v>0.96924295972388153</v>
          </cell>
          <cell r="AY190">
            <v>1831914828.49</v>
          </cell>
          <cell r="AZ190">
            <v>0.99901367761355331</v>
          </cell>
          <cell r="BA190">
            <v>1808643</v>
          </cell>
          <cell r="BB190">
            <v>1808643</v>
          </cell>
          <cell r="BC190">
            <v>0</v>
          </cell>
          <cell r="BD190">
            <v>0</v>
          </cell>
          <cell r="BE190">
            <v>2171581594</v>
          </cell>
          <cell r="BF190">
            <v>2128497696</v>
          </cell>
          <cell r="BG190">
            <v>0.98016012931817109</v>
          </cell>
          <cell r="BH190">
            <v>2128494510</v>
          </cell>
          <cell r="BI190">
            <v>0.99999850316962713</v>
          </cell>
          <cell r="BJ190">
            <v>3186</v>
          </cell>
          <cell r="BK190">
            <v>3186</v>
          </cell>
          <cell r="BL190"/>
          <cell r="BM190"/>
          <cell r="BN190">
            <v>1387546438</v>
          </cell>
          <cell r="BO190">
            <v>596305007</v>
          </cell>
          <cell r="BP190">
            <v>0.42975499101818171</v>
          </cell>
          <cell r="BQ190">
            <v>596305007</v>
          </cell>
          <cell r="BR190">
            <v>1</v>
          </cell>
          <cell r="BS190">
            <v>3185.96</v>
          </cell>
          <cell r="BT190">
            <v>7675287132</v>
          </cell>
          <cell r="BU190">
            <v>6500810480</v>
          </cell>
          <cell r="BV190">
            <v>0.84697945082688275</v>
          </cell>
          <cell r="BW190"/>
          <cell r="BX190"/>
          <cell r="BY190"/>
          <cell r="BZ190" t="str">
            <v/>
          </cell>
          <cell r="CA190"/>
        </row>
        <row r="191">
          <cell r="B191" t="str">
            <v>SACT 10.4.1</v>
          </cell>
          <cell r="C191" t="str">
            <v>10.4.1</v>
          </cell>
          <cell r="D191" t="str">
            <v>Formulación e implementación del Plan de comunicaciones corporativo articulado con el SGI</v>
          </cell>
          <cell r="E191" t="str">
            <v>% de formulación e implementación del Plan de comunicaciones corporativo articulado con el SGI</v>
          </cell>
          <cell r="F191" t="str">
            <v>Porcentaje</v>
          </cell>
          <cell r="G191">
            <v>1</v>
          </cell>
          <cell r="H191">
            <v>1</v>
          </cell>
          <cell r="I191">
            <v>1</v>
          </cell>
          <cell r="J191">
            <v>1</v>
          </cell>
          <cell r="K191">
            <v>1</v>
          </cell>
          <cell r="L191">
            <v>1</v>
          </cell>
          <cell r="M191">
            <v>1</v>
          </cell>
          <cell r="N191">
            <v>1</v>
          </cell>
          <cell r="O191">
            <v>0</v>
          </cell>
          <cell r="P191">
            <v>0</v>
          </cell>
          <cell r="Q191">
            <v>0</v>
          </cell>
          <cell r="R191">
            <v>1</v>
          </cell>
          <cell r="S191">
            <v>1</v>
          </cell>
          <cell r="T191">
            <v>1</v>
          </cell>
          <cell r="U191">
            <v>1</v>
          </cell>
          <cell r="V191" t="str">
            <v xml:space="preserve">El Plan de Comunicaciones Corporativo fue formulado al inicio de la vigencia y aprobado por la Dirección General el 29 de enero de 2020, mediante Acta 040OC-ACT2007-2094. Desde el inicio de año se definió la premisa “Con el Corazón” como eje central del discurso institucional y se reforzó en todas las acciones y productos comunicacionales realizados.
El Plan de Comunicaciones responde a los criterios de comunicación pública, según las orientaciones en la materia para las entidades estatales en Colombia; además, se alineó con los intereses y prioridades plasmadas en el Plan de Gestión Ambiental Regional (PGAR) y el Plan de Acción Corporativo, en respuesta a la responsabilidad de aportar, desde la integralidad y transversalidad de las estrategias de comunicación, al logro de los retos y metas fijadas para Corantioquia durante el cuatrienio.  
 El Plan de Comunicaciones desarrolla cuatro estrategias: Estrategia Informativa, Estrategia Movilizadora, Estrategia Relacionamiento Institucional, Estrategia Organizacional. 
 </v>
          </cell>
          <cell r="W191" t="str">
            <v>El Plan de Comunicaciones fue formulado en 2020, con alcance al cuatrenio de la vigencia del Plan de Acción. Este respondió a los criterios de comunicación pública, según las orientaciones en la materia para las entidades estatales en Colombia, y fue proyectado en respuesta a la responsabilidad de aportar, desde la integralidad y transversalidad de las estrategias de comunicación, al logro de los retos y metas fijadas para Corantioquia durante el cuatrienio.  Se destaca la formulación y caracterización del proceso Gestión de las Comunicaciones, implementado a partir del año 2021 dentro del Sistema de Gestión Integral de la Corporación, al cual se adapta el Plan de Comunicación Estratégica, para responder al objetivo de gestionar estrategias y acciones comunicacionales dirigidas a los grupos de valor para garantizar el acceso a información transparente y oportuna, incentivar la corresponsabilidad y promover la cultura ambiental. El proceso Gestión de las Comunicaciones formulado incluyó 7 procedimientos, 2 manuales y 12 formatos que orientan las acciones más relevantes y funciones de la Oficina Asesora de Comunicaciones.  
El Plan de Comunicaciones se ejecutó mediante 4 estrategias: informativa, movilizadora, relacionamiento institucional y organizacional. Como resultado, el indicador registró un cumplimiento mayor al 100 % (121 %), superando todas las expectativas,</v>
          </cell>
          <cell r="X191" t="str">
            <v>El Plan de Comunicaciones fue formulado en 2020, con alcance al cuatrienio de la vigencia del Plan de Acción. Se ejecuta mediante 4 estrategias que responden a los criterios de comunicación pública, según las orientaciones en la materia para las entidades estatales en Colombia: informativa, movilizadora, relacionamiento institucional y organizacional. Durante el año 2022, la Oficina Asesora de Comunicaciones logró superar el 100% en la formulación e implementación del Plan Estratégico de Comunicaciones, ello gracias al esfuerzo en la gestión y acciones comunicativas. Es de resaltar que en la mayoría de las actividades el porcentaje del resultado sobrepasó la meta, lo que da cuenta del avance satisfactorio en las estrategias planteadas.</v>
          </cell>
          <cell r="Y191" t="str">
            <v>El cumplimiento de los indicadores del último trimestre nos permitió cumplir con la meta establecida para el 2023, logrando un 122%  a nivel total en las metas establecidas para el presente año.</v>
          </cell>
          <cell r="Z191"/>
          <cell r="AA191" t="str">
            <v>contract</v>
          </cell>
          <cell r="AB191" t="str">
            <v>No aplica</v>
          </cell>
          <cell r="AC191"/>
          <cell r="AD191"/>
          <cell r="AE191"/>
          <cell r="AF191"/>
          <cell r="AG191"/>
          <cell r="AH191"/>
          <cell r="AI191">
            <v>1</v>
          </cell>
          <cell r="AJ191">
            <v>1</v>
          </cell>
          <cell r="AK191">
            <v>1</v>
          </cell>
          <cell r="AL191"/>
          <cell r="AM191">
            <v>745790209</v>
          </cell>
          <cell r="AN191">
            <v>719854406</v>
          </cell>
          <cell r="AO191">
            <v>0.96522372821872215</v>
          </cell>
          <cell r="AP191">
            <v>688805326</v>
          </cell>
          <cell r="AQ191">
            <v>0.95686755579849847</v>
          </cell>
          <cell r="AR191">
            <v>60177949.5</v>
          </cell>
          <cell r="AS191">
            <v>58254151.210000001</v>
          </cell>
          <cell r="AT191">
            <v>38504752.119999997</v>
          </cell>
          <cell r="AU191">
            <v>0.66097868255250125</v>
          </cell>
          <cell r="AV191">
            <v>587957543</v>
          </cell>
          <cell r="AW191">
            <v>539410089</v>
          </cell>
          <cell r="AX191">
            <v>0.91743034071424434</v>
          </cell>
          <cell r="AY191">
            <v>539410089</v>
          </cell>
          <cell r="AZ191">
            <v>1</v>
          </cell>
          <cell r="BA191">
            <v>0</v>
          </cell>
          <cell r="BB191">
            <v>0</v>
          </cell>
          <cell r="BC191">
            <v>0</v>
          </cell>
          <cell r="BD191" t="str">
            <v>0%</v>
          </cell>
          <cell r="BE191">
            <v>1610118355</v>
          </cell>
          <cell r="BF191">
            <v>1589548071</v>
          </cell>
          <cell r="BG191">
            <v>0.98722436525481383</v>
          </cell>
          <cell r="BH191">
            <v>1589544886</v>
          </cell>
          <cell r="BI191">
            <v>0.99999799628582609</v>
          </cell>
          <cell r="BJ191">
            <v>3185</v>
          </cell>
          <cell r="BK191">
            <v>3185</v>
          </cell>
          <cell r="BL191"/>
          <cell r="BM191"/>
          <cell r="BN191">
            <v>1223872487</v>
          </cell>
          <cell r="BO191">
            <v>545685922</v>
          </cell>
          <cell r="BP191">
            <v>0.44586828104748466</v>
          </cell>
          <cell r="BQ191">
            <v>545685922</v>
          </cell>
          <cell r="BR191">
            <v>1</v>
          </cell>
          <cell r="BS191">
            <v>3185</v>
          </cell>
          <cell r="BT191">
            <v>4167738594</v>
          </cell>
          <cell r="BU191">
            <v>3394498488</v>
          </cell>
          <cell r="BV191">
            <v>0.81447010445588419</v>
          </cell>
          <cell r="BW191"/>
          <cell r="BX191"/>
          <cell r="BY191"/>
          <cell r="BZ191" t="str">
            <v/>
          </cell>
          <cell r="CA191"/>
        </row>
        <row r="192">
          <cell r="B192" t="str">
            <v>SACT 10.4.2</v>
          </cell>
          <cell r="C192" t="str">
            <v>10.4.2</v>
          </cell>
          <cell r="D192" t="str">
            <v>Formulación e implementación del Plan de Seguridad y Privacidad de la Información</v>
          </cell>
          <cell r="E192" t="str">
            <v>% de formulación e implementación del Plan de Seguridad y Privacidad de la Información</v>
          </cell>
          <cell r="F192" t="str">
            <v>Porcentaje</v>
          </cell>
          <cell r="G192">
            <v>0.5</v>
          </cell>
          <cell r="H192">
            <v>0.7</v>
          </cell>
          <cell r="I192">
            <v>0.85</v>
          </cell>
          <cell r="J192">
            <v>1</v>
          </cell>
          <cell r="K192">
            <v>0.45</v>
          </cell>
          <cell r="L192">
            <v>0.5714285714285714</v>
          </cell>
          <cell r="M192">
            <v>0.5714285714285714</v>
          </cell>
          <cell r="N192">
            <v>0.73809523809523803</v>
          </cell>
          <cell r="O192">
            <v>0.05</v>
          </cell>
          <cell r="P192">
            <v>0</v>
          </cell>
          <cell r="Q192">
            <v>0</v>
          </cell>
          <cell r="R192">
            <v>0.9</v>
          </cell>
          <cell r="S192">
            <v>0.81632653061224492</v>
          </cell>
          <cell r="T192">
            <v>0.67226890756302515</v>
          </cell>
          <cell r="U192">
            <v>0.73809523809523803</v>
          </cell>
          <cell r="V192" t="str">
            <v xml:space="preserve">En el mes de septiembre se adopta la Política General de Tecnología, de Seguridad y Privacidad de la Información en la Corporación mediante el radicado 040-RES2010-5756 </v>
          </cell>
          <cell r="W192" t="str">
            <v xml:space="preserve">
Mediante la Resolución 040-RES2112-9432 del 30 de Diciembre del 2021, se adoptó el PETIC  2022-2023  de CORANTIOQUIA. En este instrumento de planificación está incluido como una de las iniciativas de transformación digital y modernización tecnológica, la formulación del Plan de Seguridad y Privacidad de la Información para la vigencia 2022 donde se contempla la entrega del plan en mención, para su ejecución.</v>
          </cell>
          <cell r="X192" t="str">
            <v xml:space="preserve">En el PETIC 2022-2023 se incluyó la iniciativa de modernización tecnológica y transformación digital denominada INI_TMOD_05: Planes Institucionales y Estratégicos de Tecnología alineados al PETIC, cuyo Objetivo es: Actualizar e implementar el Modelo de Seguridad y Privacidad de la Información, que incluyan la formulación del Plan de Seguridad y Privacidad de la Información, Plan de Continuidad de TI, Plan de Tratamiento de Riesgos de Seguridad y Privacidad de la Información y Plan de Comunicaciones de TI. 
Los siguientes contratos en ejecución hacen parte del Plan de Seguridad y Privacidad de la Información: 
1. Renovar el licenciamiento y acuerdo de soporte de la solución de firewall de la corporación. Contratista: Media Commerce Partners S.A.S – Contrato 190-CNT2205-102. 
2. Prestar los servicios especializados que garanticen el buen funcionamiento de la infraestructura informática y de telecomunicaciones de la Corporación Autónoma Regional del Centro de Antioquia. Contratista: E-Global S.A. – Contrato 190-CNT2206-108. 
3. Renovación del contrato de licenciamiento en modalidad tradicional para el soporte y garantía del sistema de comunicaciones unificada AVAYA de CORANTIOQUIA, incluyendo las Oficinas Territoriales, propendiendo que las mismas cumplan con su carácter de protección ambiental - Contrato 190-CNT2209-142.
4. Adquisición y renovación del licenciamiento de los productos Microsoft de la Corporación hasta el 31 de diciembre de 2022, bajo la modalidad de Enterprise Agreement para el Sector Gobierno. Contrato 190-CNT2201-61.
</v>
          </cell>
          <cell r="Y192" t="str">
            <v>En el PETIC 2022-2023 se incluyó la iniciativa de modernización tecnológica y transformación digital denominada INI_TMOD_05: Planes Institucionales y Estratégicos de Tecnología alineados al PETIC, cuyo Objetivo es: Actualizar e implementar el Modelo de Seguridad y Privacidad de la Información, que incluyan la formulación del Plan de Seguridad y Privacidad de la Información, Plan de Continuidad de TI, Plan de Tratamiento de Riesgos de Seguridad y Privacidad de la Información y Plan de Comunicaciones de TI. 
Mediante la Resolución 040-RES2307-3653 del 26 de julio de 2023 se se adoptó el Plan de Seguridad y Privacidad de la
Información y el Plan de Tratamiento de Riesgos de Seguridad y 
Privacidad de la Información para la vigencia 2023 de la Corporación 
Autónoma Regional del Centro de Antioquia -CORANTIOQUIA.
Los siguientes contratos en ejecución hacen parte del Plan de Seguridad y Privacidad de la Información: 
1. Renovar el licenciamiento y acuerdo de soporte de la solución de firewall de la corporación. Contratista: Media Commerce Partners S.A.S – Contrato 190-CNT2205-102. 
2. Contrato 190-CNT2307-151 cuyo Objeto es: “Prestar los servicios especializados que garanticen el buen funcionamiento de la infraestructura informática y de telecomunicaciones de la Corporación Autónoma Regional del Centro de Antioquia – CORANTIOQUIA”.
3. Renovación del contrato de licenciamiento en modalidad tradicional para el soporte y garantía del sistema de comunicaciones unificada AVAYA de CORANTIOQUIA, incluyendo las Oficinas Territoriales, propendiendo que las mismas cumplan con su carácter de protección ambiental - Contrato 190-CNT2209-142.
4. Otrosí No. 2 de Modificación al Contrato 190-CNT2208-123 del 22 de agosto de 2022 con objeto "Implementación de firma electrónica y digital en la Corporación Autónoma Regional del Centro de Antioquia - CORANTIOQUIA". 
5.  Contrato 190-CNT2310-167 del 05 octubre de 2023 con objeto "Adopción e implementación del Protocoo IPv6 para CORANTIOQUIA".
6. Adquisición y renovación del licenciamiento de los productos Microsoft de la Corporación Autónoma Regional del Centro de Antioquia - CORANTIOQUIA hasta el 31 de diciembre de 2023. Contratista: Controles Empresariales S.A.S – Contrato 190-OC2302-104630. 
7. Prestar servicios de intercomunicación de datos e internet para la Sede Central y Oficinas Territoriales - El actual Contrato 190-CNT2010-146 finaliza el 08 de noviembre de 2023.</v>
          </cell>
          <cell r="Z192"/>
          <cell r="AA192" t="str">
            <v>contract</v>
          </cell>
          <cell r="AB192" t="str">
            <v>No aplica</v>
          </cell>
          <cell r="AC192"/>
          <cell r="AD192"/>
          <cell r="AE192"/>
          <cell r="AF192"/>
          <cell r="AG192"/>
          <cell r="AH192"/>
          <cell r="AI192">
            <v>1</v>
          </cell>
          <cell r="AJ192">
            <v>0.73809523809523803</v>
          </cell>
          <cell r="AK192">
            <v>0.73809523809523803</v>
          </cell>
          <cell r="AL192"/>
          <cell r="AM192">
            <v>59112266</v>
          </cell>
          <cell r="AN192">
            <v>57954268</v>
          </cell>
          <cell r="AO192">
            <v>0.98041019100841098</v>
          </cell>
          <cell r="AP192">
            <v>57954268</v>
          </cell>
          <cell r="AQ192">
            <v>1</v>
          </cell>
          <cell r="AR192">
            <v>0</v>
          </cell>
          <cell r="AS192">
            <v>0</v>
          </cell>
          <cell r="AT192">
            <v>0</v>
          </cell>
          <cell r="AU192" t="str">
            <v>0%</v>
          </cell>
          <cell r="AV192">
            <v>61100192</v>
          </cell>
          <cell r="AW192">
            <v>54716562</v>
          </cell>
          <cell r="AX192">
            <v>0.89552193223877263</v>
          </cell>
          <cell r="AY192">
            <v>54716562</v>
          </cell>
          <cell r="AZ192">
            <v>1</v>
          </cell>
          <cell r="BA192">
            <v>0</v>
          </cell>
          <cell r="BB192">
            <v>0</v>
          </cell>
          <cell r="BC192">
            <v>0</v>
          </cell>
          <cell r="BD192" t="str">
            <v>0%</v>
          </cell>
          <cell r="BE192">
            <v>264569106</v>
          </cell>
          <cell r="BF192">
            <v>244022719</v>
          </cell>
          <cell r="BG192">
            <v>0.92234018812461038</v>
          </cell>
          <cell r="BH192">
            <v>244022719</v>
          </cell>
          <cell r="BI192">
            <v>1</v>
          </cell>
          <cell r="BJ192">
            <v>0</v>
          </cell>
          <cell r="BK192">
            <v>0</v>
          </cell>
          <cell r="BL192"/>
          <cell r="BM192"/>
          <cell r="BN192">
            <v>0</v>
          </cell>
          <cell r="BO192">
            <v>0</v>
          </cell>
          <cell r="BP192">
            <v>0</v>
          </cell>
          <cell r="BQ192">
            <v>0</v>
          </cell>
          <cell r="BR192">
            <v>0</v>
          </cell>
          <cell r="BS192">
            <v>0</v>
          </cell>
          <cell r="BT192">
            <v>384781564</v>
          </cell>
          <cell r="BU192">
            <v>356693549</v>
          </cell>
          <cell r="BV192">
            <v>0.92700270068032675</v>
          </cell>
          <cell r="BW192"/>
          <cell r="BX192"/>
          <cell r="BY192"/>
          <cell r="BZ192" t="str">
            <v/>
          </cell>
          <cell r="CA192"/>
        </row>
        <row r="193">
          <cell r="B193" t="str">
            <v>SACT 10.4.3</v>
          </cell>
          <cell r="C193" t="str">
            <v>10.4.3</v>
          </cell>
          <cell r="D193" t="str">
            <v>Formulación e implementación del Plan de Tratamiento de Riesgos de Seguridad y Privacidad de la Información</v>
          </cell>
          <cell r="E193" t="str">
            <v>% de formulación e implementación del Plan de Tratamiento de Riesgos de Seguridad y Privacidad de la Información</v>
          </cell>
          <cell r="F193" t="str">
            <v>Porcentaje</v>
          </cell>
          <cell r="G193">
            <v>0.5</v>
          </cell>
          <cell r="H193">
            <v>0.7</v>
          </cell>
          <cell r="I193">
            <v>0.85</v>
          </cell>
          <cell r="J193">
            <v>1</v>
          </cell>
          <cell r="K193">
            <v>0.45</v>
          </cell>
          <cell r="L193">
            <v>0.75</v>
          </cell>
          <cell r="M193">
            <v>1</v>
          </cell>
          <cell r="N193">
            <v>1</v>
          </cell>
          <cell r="O193">
            <v>0.05</v>
          </cell>
          <cell r="P193">
            <v>0</v>
          </cell>
          <cell r="Q193">
            <v>0</v>
          </cell>
          <cell r="R193">
            <v>0.9</v>
          </cell>
          <cell r="S193">
            <v>1</v>
          </cell>
          <cell r="T193">
            <v>1</v>
          </cell>
          <cell r="U193">
            <v>1</v>
          </cell>
          <cell r="V193" t="str">
            <v xml:space="preserve">Teniendo en cuenta que el plan de tratamiento de riesgos de seguridad y privacidad de la información y con la adopción de la Política General de Tecnología, de Seguridad y Privacidad de la Información en la Corporación mediante el radicado 040-RES2010-5756, se aportó para la estructuración de los riesgos de seguridad y privacidad de la información </v>
          </cell>
          <cell r="W193" t="str">
            <v>Mediante la Resolución 040-RES2112-9432 del 30 de Diciembre del 2021, se adoptó el PETIC  2022-2023  de CORANTIOQUIA. En este instrumento de planificación está incluido como una de las iniciativas de transformación digital y modernización tecnológica, la formulación del Plan de Tratamiento de Riesgos de Seguridad y Privacidad de la Información para la vigencia 2022 donde se contempla la entrega del plan en mención, para su ejecución.</v>
          </cell>
          <cell r="X193" t="str">
            <v xml:space="preserve">En el PETIC 2022-2023 se incluyó la iniciativa de modernización tecnológica y transformación digital denominada INI_TMOD_05: Planes Institucionales y Estratégicos de Tecnología alineados al PETIC, cuyo Objetivo es: Actualizar e implementar el Modelo de Seguridad y Privacidad de la Información, que incluyan la formulación del Plan de Seguridad y Privacidad de la Información, Plan de Continuidad de TI, Plan de Tratamiento de Riesgos de Seguridad y Privacidad de la Información y Plan de Comunicaciones de TI. 
Los siguientes contratos en ejecución hacen parte del Plan de Seguridad y Privacidad de la Información: 
1. Renovar el licenciamiento y acuerdo de soporte de la solución de firewall de la corporación. Contratista: Media Commerce Partners S.A.S – Contrato 190-CNT2205-102. 
2. Prestar los servicios especializados que garanticen el buen funcionamiento de la infraestructura informática y de telecomunicaciones de la Corporación Autónoma Regional del Centro de Antioquia. Contratista: E-Global S.A. – Contrato 190-CNT2206-108. 
3. Renovación del contrato de licenciamiento en modalidad tradicional para el soporte y garantía del sistema de comunicaciones unificada AVAYA de CORANTIOQUIA, incluyendo las Oficinas Territoriales, propendiendo que las mismas cumplan con su carácter de protección ambiental - Contrato 190-CNT2209-142.
4. Adquisición y renovación del licenciamiento de los productos Microsoft de la Corporación hasta el 31 de diciembre de 2022, bajo la modalidad de Enterprise Agreement para el Sector Gobierno. Contrato 190-CNT2201-61.
</v>
          </cell>
          <cell r="Y193" t="str">
            <v>En el PETIC 2022-2023 se incluyó la iniciativa de modernización tecnológica y transformación digital denominada INI_TMOD_05: Planes Institucionales y Estratégicos de Tecnología alineados al PETIC, cuyo Objetivo es: Actualizar e implementar el Modelo de Seguridad y Privacidad de la Información, que incluyan la formulación del Plan de Seguridad y Privacidad de la Información, Plan de Continuidad de TI, Plan de Tratamiento de Riesgos de Seguridad y Privacidad de la Información y Plan de Comunicaciones de TI. 
Mediante la Resolución 040-RES2307-3653 del 26 de julio de 2023 se se adoptó el Plan de Seguridad y Privacidad de la
Información y el Plan de Tratamiento de Riesgos de Seguridad y 
Privacidad de la Información para la vigencia 2023 de la Corporación 
Autónoma Regional del Centro de Antioquia -CORANTIOQUIA.
Los siguientes contratos en ejecución hacen parte del Plan de Seguridad y Privacidad de la Información: 
1. Renovar el licenciamiento y acuerdo de soporte de la solución de firewall de la corporación. Contratista: Media Commerce Partners S.A.S – Contrato 190-CNT2205-102. 
2. Contrato 190-CNT2307-151 cuyo Objeto es: “Prestar los servicios especializados que garanticen el buen funcionamiento de la infraestructura informática y de telecomunicaciones de la Corporación Autónoma Regional del Centro de Antioquia – CORANTIOQUIA”.
3. Renovación del contrato de licenciamiento en modalidad tradicional para el soporte y garantía del sistema de comunicaciones unificada AVAYA de CORANTIOQUIA, incluyendo las Oficinas Territoriales, propendiendo que las mismas cumplan con su carácter de protección ambiental - Contrato 190-CNT2209-142.
4. Otrosí No. 2 de Modificación al Contrato 190-CNT2208-123 del 22 de agosto de 2022 con objeto "Implementación de firma electrónica y digital en la Corporación Autónoma Regional del Centro de Antioquia - CORANTIOQUIA". 
5.  Contrato 190-CNT2310-167 del 05 octubre de 2023 con objeto "Adopción e implementación del Protocoo IPv6 para CORANTIOQUIA".
6. Adquisición y renovación del licenciamiento de los productos Microsoft de la Corporación Autónoma Regional del Centro de Antioquia - CORANTIOQUIA hasta el 31 de diciembre de 2023. Contratista: Controles Empresariales S.A.S – Contrato 190-OC2302-104630. 
7. Prestar servicios de intercomunicación de datos e internet para la Sede Central y Oficinas Territoriales - El actual Contrato 190-CNT2010-146 finaliza el 08 de noviembre de 2023.</v>
          </cell>
          <cell r="Z193"/>
          <cell r="AA193" t="str">
            <v>contract</v>
          </cell>
          <cell r="AB193" t="str">
            <v>No aplica</v>
          </cell>
          <cell r="AC193"/>
          <cell r="AD193"/>
          <cell r="AE193"/>
          <cell r="AF193"/>
          <cell r="AG193"/>
          <cell r="AH193"/>
          <cell r="AI193">
            <v>1</v>
          </cell>
          <cell r="AJ193">
            <v>1</v>
          </cell>
          <cell r="AK193">
            <v>1</v>
          </cell>
          <cell r="AL193"/>
          <cell r="AM193">
            <v>427457397</v>
          </cell>
          <cell r="AN193">
            <v>172589973</v>
          </cell>
          <cell r="AO193">
            <v>0.40375947219834868</v>
          </cell>
          <cell r="AP193">
            <v>172589973</v>
          </cell>
          <cell r="AQ193">
            <v>1</v>
          </cell>
          <cell r="AR193">
            <v>0</v>
          </cell>
          <cell r="AS193">
            <v>0</v>
          </cell>
          <cell r="AT193">
            <v>0</v>
          </cell>
          <cell r="AU193" t="str">
            <v>0%</v>
          </cell>
          <cell r="AV193">
            <v>52291113</v>
          </cell>
          <cell r="AW193">
            <v>50722749</v>
          </cell>
          <cell r="AX193">
            <v>0.97000706410666759</v>
          </cell>
          <cell r="AY193">
            <v>50722749</v>
          </cell>
          <cell r="AZ193">
            <v>1</v>
          </cell>
          <cell r="BA193">
            <v>0</v>
          </cell>
          <cell r="BB193">
            <v>0</v>
          </cell>
          <cell r="BC193">
            <v>0</v>
          </cell>
          <cell r="BD193" t="str">
            <v>0%</v>
          </cell>
          <cell r="BE193">
            <v>216052028</v>
          </cell>
          <cell r="BF193">
            <v>214084801</v>
          </cell>
          <cell r="BG193">
            <v>0.99089466079901833</v>
          </cell>
          <cell r="BH193">
            <v>214084801</v>
          </cell>
          <cell r="BI193">
            <v>1</v>
          </cell>
          <cell r="BJ193">
            <v>0</v>
          </cell>
          <cell r="BK193">
            <v>0</v>
          </cell>
          <cell r="BL193"/>
          <cell r="BM193"/>
          <cell r="BN193">
            <v>62834651</v>
          </cell>
          <cell r="BO193">
            <v>50619085</v>
          </cell>
          <cell r="BP193">
            <v>0.80559188591657815</v>
          </cell>
          <cell r="BQ193">
            <v>50619085</v>
          </cell>
          <cell r="BR193">
            <v>1</v>
          </cell>
          <cell r="BS193">
            <v>0</v>
          </cell>
          <cell r="BT193">
            <v>758635189</v>
          </cell>
          <cell r="BU193">
            <v>488016608</v>
          </cell>
          <cell r="BV193">
            <v>0.64328232472749169</v>
          </cell>
          <cell r="BW193"/>
          <cell r="BX193"/>
          <cell r="BY193"/>
          <cell r="BZ193" t="str">
            <v/>
          </cell>
          <cell r="CA193"/>
        </row>
        <row r="194">
          <cell r="B194" t="str">
            <v>SACT 10.4.4</v>
          </cell>
          <cell r="C194" t="str">
            <v>10.4.4</v>
          </cell>
          <cell r="D194" t="str">
            <v>Ejecución de acciones de comunicación en los proyectos del plan de acción</v>
          </cell>
          <cell r="E194" t="str">
            <v>% de proyectos del plan de acción con acciones de comunicación implementadas</v>
          </cell>
          <cell r="F194" t="str">
            <v>Porcentaje</v>
          </cell>
          <cell r="G194">
            <v>1</v>
          </cell>
          <cell r="H194">
            <v>1</v>
          </cell>
          <cell r="I194">
            <v>1</v>
          </cell>
          <cell r="J194">
            <v>1</v>
          </cell>
          <cell r="K194">
            <v>1</v>
          </cell>
          <cell r="L194">
            <v>1</v>
          </cell>
          <cell r="M194">
            <v>1</v>
          </cell>
          <cell r="N194">
            <v>1</v>
          </cell>
          <cell r="O194">
            <v>0</v>
          </cell>
          <cell r="P194">
            <v>0</v>
          </cell>
          <cell r="Q194">
            <v>0</v>
          </cell>
          <cell r="R194">
            <v>1</v>
          </cell>
          <cell r="S194">
            <v>1</v>
          </cell>
          <cell r="T194">
            <v>1</v>
          </cell>
          <cell r="U194">
            <v>1</v>
          </cell>
          <cell r="V194" t="str">
            <v xml:space="preserve">Desde el criterio de transversalidad de las acciones de comunicación estratégica requeridas por la entidad, se ha garantizado una respuesta satisfactoria a las necesidades de acompañamiento, asesoría y apoyo a los proyectos institucionales, de acuerdo con la dinámica propia de los procesos de contratación e inicio de actividades en cada caso: asesoría a más de 100 convenios, contratos o iniciativas con acciones de comunicación incluidas en su ejecución, la realización de más de 50 eventos, el diseño de más de 3 mil piezas de comunicación, la divulgación en distintos medios institucionales y con apoyo en la gestión de prensa y la producción de distintivos institucionales.  </v>
          </cell>
          <cell r="W194" t="str">
            <v xml:space="preserve">Los 11 proyectos corporativos recibieron asesoría, acompañamiento y apoyo para la incorporación de acciones de comunicación, el diseño de estrategias y la ejecución de acciones contempladas en los componentes de comunicación.  
El acompañamiento realizado por la Oficina Asesora de Comunicaciones incluyó en general diseño de piezas comunicacionales (impresas, digitales, audiovisuales), generación de contenidos, organización y ejecución de eventos, apoyo logístico, producción y distribución de distintivos, emisión de planes de medios, gestión de prensa, diseño de campañas y divulgación institucional, de acuerdo con la demanda de los mismos proyectos y las condiciones de estudios previos revisados y asesorados por la Oficina de Comunicaciones. </v>
          </cell>
          <cell r="X194" t="str">
            <v xml:space="preserve">Todos los proyectos corporativos han recibido asesoría, acompañamiento y apoyo para la incorporación de acciones de comunicación, el diseño de estrategias o la ejecución de acciones contempladas en los componentes de comunicación. Entre ellos: diseño de piezas, generación de contenidos, organización de eventos y divulgación institucional. Este acompañamiento se da por demanda de los mismos proyectos y de acuerdo con las condiciones de estudios previos revisados y asesorados por la Oficina de Comunicaciones. 
 </v>
          </cell>
          <cell r="Y194" t="str">
            <v>Todos los proyectos corporativos recibieron asesoría y acompañamiento en la incorporación de acciones de comunicación, el diseño de estrategias y la ejecución de acciones contempladas en los componentes de comunicación.
Gestionamos así estrategias y acciones comunicacionales dirigidas a los grupos de valor para garantizar el acceso a información transparente y oportuna, incentivar la corresponsabilidad y promover la cultura ambiental.</v>
          </cell>
          <cell r="Z194"/>
          <cell r="AA194" t="str">
            <v>contract</v>
          </cell>
          <cell r="AB194" t="str">
            <v>No aplica</v>
          </cell>
          <cell r="AC194"/>
          <cell r="AD194"/>
          <cell r="AE194"/>
          <cell r="AF194"/>
          <cell r="AG194"/>
          <cell r="AH194"/>
          <cell r="AI194">
            <v>1</v>
          </cell>
          <cell r="AJ194">
            <v>1</v>
          </cell>
          <cell r="AK194">
            <v>1</v>
          </cell>
          <cell r="AL194"/>
          <cell r="AM194">
            <v>991886109</v>
          </cell>
          <cell r="AN194">
            <v>991885659</v>
          </cell>
          <cell r="AO194">
            <v>0.99999954631888088</v>
          </cell>
          <cell r="AP194">
            <v>943671442</v>
          </cell>
          <cell r="AQ194">
            <v>0.95139135588611223</v>
          </cell>
          <cell r="AR194">
            <v>48214217</v>
          </cell>
          <cell r="AS194">
            <v>48214217</v>
          </cell>
          <cell r="AT194">
            <v>48214217</v>
          </cell>
          <cell r="AU194">
            <v>1</v>
          </cell>
          <cell r="AV194">
            <v>1190564271</v>
          </cell>
          <cell r="AW194">
            <v>1188874071</v>
          </cell>
          <cell r="AX194">
            <v>0.99858033703751214</v>
          </cell>
          <cell r="AY194">
            <v>1187065428.49</v>
          </cell>
          <cell r="AZ194">
            <v>0.99847869294644576</v>
          </cell>
          <cell r="BA194">
            <v>1808643</v>
          </cell>
          <cell r="BB194">
            <v>1808643</v>
          </cell>
          <cell r="BC194">
            <v>0</v>
          </cell>
          <cell r="BD194">
            <v>0</v>
          </cell>
          <cell r="BE194">
            <v>80842105</v>
          </cell>
          <cell r="BF194">
            <v>80842105</v>
          </cell>
          <cell r="BG194">
            <v>1</v>
          </cell>
          <cell r="BH194">
            <v>80842104</v>
          </cell>
          <cell r="BI194">
            <v>0.99999998763020825</v>
          </cell>
          <cell r="BJ194">
            <v>1</v>
          </cell>
          <cell r="BK194">
            <v>1</v>
          </cell>
          <cell r="BL194"/>
          <cell r="BM194"/>
          <cell r="BN194">
            <v>100839300</v>
          </cell>
          <cell r="BO194">
            <v>0</v>
          </cell>
          <cell r="BP194">
            <v>0</v>
          </cell>
          <cell r="BQ194">
            <v>0</v>
          </cell>
          <cell r="BR194">
            <v>0</v>
          </cell>
          <cell r="BS194">
            <v>0.96</v>
          </cell>
          <cell r="BT194">
            <v>2364131785</v>
          </cell>
          <cell r="BU194">
            <v>2261601835</v>
          </cell>
          <cell r="BV194">
            <v>0.95663103442433517</v>
          </cell>
          <cell r="BW194"/>
          <cell r="BX194"/>
          <cell r="BY194"/>
          <cell r="BZ194" t="str">
            <v/>
          </cell>
          <cell r="CA194"/>
        </row>
        <row r="195">
          <cell r="B195" t="str">
            <v>ACT 10.5</v>
          </cell>
          <cell r="C195" t="str">
            <v>10.5</v>
          </cell>
          <cell r="D195" t="str">
            <v>Promover procesos de gestión de la cultura y la educación ambiental en el marco de los programas y proyectos del plan de acción, con enfoque diferencial</v>
          </cell>
          <cell r="E195"/>
          <cell r="F195" t="str">
            <v>Porcentaje</v>
          </cell>
          <cell r="G195">
            <v>1</v>
          </cell>
          <cell r="H195">
            <v>1</v>
          </cell>
          <cell r="I195">
            <v>1</v>
          </cell>
          <cell r="J195">
            <v>1</v>
          </cell>
          <cell r="K195">
            <v>0.94899999999999995</v>
          </cell>
          <cell r="L195">
            <v>0.98666666666666669</v>
          </cell>
          <cell r="M195">
            <v>1</v>
          </cell>
          <cell r="N195">
            <v>1</v>
          </cell>
          <cell r="O195">
            <v>5.1000000000000045E-2</v>
          </cell>
          <cell r="P195">
            <v>0</v>
          </cell>
          <cell r="Q195">
            <v>0</v>
          </cell>
          <cell r="R195">
            <v>0.94899999999999995</v>
          </cell>
          <cell r="S195">
            <v>0.98666666666666669</v>
          </cell>
          <cell r="T195">
            <v>1</v>
          </cell>
          <cell r="U195">
            <v>1</v>
          </cell>
          <cell r="V195"/>
          <cell r="W195"/>
          <cell r="X195"/>
          <cell r="Y195"/>
          <cell r="Z195"/>
          <cell r="AA195"/>
          <cell r="AB195"/>
          <cell r="AC195"/>
          <cell r="AD195"/>
          <cell r="AE195"/>
          <cell r="AF195"/>
          <cell r="AG195"/>
          <cell r="AH195"/>
          <cell r="AI195">
            <v>1</v>
          </cell>
          <cell r="AJ195">
            <v>0.9966666666666667</v>
          </cell>
          <cell r="AK195">
            <v>1</v>
          </cell>
          <cell r="AL195"/>
          <cell r="AM195">
            <v>1665378644</v>
          </cell>
          <cell r="AN195">
            <v>1601244009</v>
          </cell>
          <cell r="AO195">
            <v>0.96148945752903503</v>
          </cell>
          <cell r="AP195">
            <v>848382318</v>
          </cell>
          <cell r="AQ195">
            <v>0.52982700527312321</v>
          </cell>
          <cell r="AR195">
            <v>752861690.63</v>
          </cell>
          <cell r="AS195">
            <v>744679023.63</v>
          </cell>
          <cell r="AT195">
            <v>639285135.31999993</v>
          </cell>
          <cell r="AU195">
            <v>0.85847071695903454</v>
          </cell>
          <cell r="AV195">
            <v>2696854798</v>
          </cell>
          <cell r="AW195">
            <v>2453062977</v>
          </cell>
          <cell r="AX195">
            <v>0.90960142860461113</v>
          </cell>
          <cell r="AY195">
            <v>1424860695</v>
          </cell>
          <cell r="AZ195">
            <v>0.58084961876622865</v>
          </cell>
          <cell r="BA195">
            <v>1028202282</v>
          </cell>
          <cell r="BB195">
            <v>1028202282</v>
          </cell>
          <cell r="BC195">
            <v>719072799</v>
          </cell>
          <cell r="BD195">
            <v>0.69934954589023179</v>
          </cell>
          <cell r="BE195">
            <v>3207658724</v>
          </cell>
          <cell r="BF195">
            <v>3101093858</v>
          </cell>
          <cell r="BG195">
            <v>0.96677799131102327</v>
          </cell>
          <cell r="BH195">
            <v>1746604467</v>
          </cell>
          <cell r="BI195">
            <v>0.56322205872428643</v>
          </cell>
          <cell r="BJ195">
            <v>1354489391</v>
          </cell>
          <cell r="BK195">
            <v>1354489391</v>
          </cell>
          <cell r="BL195"/>
          <cell r="BM195"/>
          <cell r="BN195">
            <v>4527543819</v>
          </cell>
          <cell r="BO195">
            <v>4384678072</v>
          </cell>
          <cell r="BP195">
            <v>0.96844519838759846</v>
          </cell>
          <cell r="BQ195">
            <v>1740843594</v>
          </cell>
          <cell r="BR195">
            <v>0.39702882752483182</v>
          </cell>
          <cell r="BS195">
            <v>1354489391</v>
          </cell>
          <cell r="BT195">
            <v>12097435985</v>
          </cell>
          <cell r="BU195">
            <v>11540078916</v>
          </cell>
          <cell r="BV195">
            <v>0.95392766949202423</v>
          </cell>
          <cell r="BW195"/>
          <cell r="BX195"/>
          <cell r="BY195"/>
          <cell r="BZ195" t="str">
            <v/>
          </cell>
          <cell r="CA195"/>
        </row>
        <row r="196">
          <cell r="B196" t="str">
            <v>SACT 10.5.1</v>
          </cell>
          <cell r="C196" t="str">
            <v>10.5.1</v>
          </cell>
          <cell r="D196" t="str">
            <v>Implementación de procesos de gestión cultural y educación ambiental en los programas y proyectos corporativos</v>
          </cell>
          <cell r="E196" t="str">
            <v>% de implementación de procesos de gestión cultural y educación ambiental en los programas y proyectos corporativos</v>
          </cell>
          <cell r="F196" t="str">
            <v>Porcentaje</v>
          </cell>
          <cell r="G196">
            <v>0.25</v>
          </cell>
          <cell r="H196">
            <v>0.5</v>
          </cell>
          <cell r="I196">
            <v>0.75</v>
          </cell>
          <cell r="J196">
            <v>1</v>
          </cell>
          <cell r="K196">
            <v>0.40799999999999997</v>
          </cell>
          <cell r="L196">
            <v>0.66749999999999998</v>
          </cell>
          <cell r="M196">
            <v>0.87749999999999995</v>
          </cell>
          <cell r="N196">
            <v>1</v>
          </cell>
          <cell r="O196">
            <v>0</v>
          </cell>
          <cell r="P196">
            <v>0</v>
          </cell>
          <cell r="Q196">
            <v>0</v>
          </cell>
          <cell r="R196">
            <v>1</v>
          </cell>
          <cell r="S196">
            <v>1</v>
          </cell>
          <cell r="T196">
            <v>1</v>
          </cell>
          <cell r="U196">
            <v>1</v>
          </cell>
          <cell r="V196" t="str">
            <v xml:space="preserve">Se adelanta la edición final de la versión 1 del documento, denominado “Estrategia de la Gestión de la Cultura y la Educación Ambiental, El territorio como Zona de Vida”, para vincularlo al Sistema de Gestión Integral. Iguialmente, la Socialización y apropiación de la estrategia por parte de los actores, incluidos los actores internos.
Adicionalmente se ha avanzado en acciones de su implementación en los procesos contractuales.
Como proyección para darle continuidad a las acciones de fortalecimiento de la apropiación e implementación de la Estrategia de Gestión de la Cultura y la Educación Ambiental, El Territorio como Zona de Vida por parte de los funcionarios corporativos, se estableció en el contrato 140-CNT2010-1444, suscrito con el Politécnico Jaime Isaza Cadavid, el alcance 2. “Implementación de procesos de Gestión de la Cultura y la Educación Ambiental en los Programas y Proyectos Corporativos”; alcance que considera 6 actividades orientadas al diseño de una estrategia edu-comunicativa para la apropiación y la implementación de la Estrategia; diseño y producción de por lo menos dos piezas edu-comunicativas y Sistematización del proceso desarrollado. </v>
          </cell>
          <cell r="W196" t="str">
            <v>La Subdirección de Participación y Cultura Ambiental en la vigencia 2021, desplegó una estrategia de acompañamiento y asesoría a los Programas y proyectos Corporativos; el despliegue de dicha estrategia se implementó a través de: 1. Verificar que los Estudios Previos generados en los procesos pre-contractuales que adelantan las diferentes dependencia, incorporen procesos de gestión y educación ambiental alineados a la estrategia “El territorio como Zona de Vida”. 2. Encuentros de inducción a los equipos externos que las diferentes dependencias, vinculan para dar cumplimiento a los indicadores; 3. Socialización de la Estrategia “El territorio como Zona de Vida” en el marco de procesos de formación a públicos focalizados como: ejército nacional; guardabosques; guardaciénagas; Promotores ambientales de Guardianes de la Naturaleza, grupos étnicos, entre otros. 3. Actividades internas (13) de sensibilización y apropiación de la estrategia de Gestión de la Cultura y la Educación Ambiental el Territorio como Zona de Vida con el fin de fortalecer la implementación de procesos de gestión cultural y educación ambiental en los programas y proyectos corporativos, estas actividades fueron destinadas a los equipos internos de las Oficinas Territoriales y las diferentes Subdirecciones; permitió reconocer las percepciones y opiniones frente a la labor de la Corporación en materia de educación, participación y construcción de cultura ambiental en aspectos de la gestión y administración del patrimonio ambiental.</v>
          </cell>
          <cell r="X196" t="str">
            <v xml:space="preserve">Durante el ultimo trimestre de  2022 se realizaron inducciones a los siguientes equipos de trabajo: enlaces territoriales (proceso de reinducción), guardabosques, UT Unilasallista-Unisabaneta, convenios de otras dependencias, entre otros. 
Adicionalmente, a través del memorando 140-MEM2209-7422 la Subdirección de Participación y Cultura Ambiental convocó a los actores internos a jornadas de capacitación en relación con el proceso de Participación, diversidad étnica y cultura ambiental – PEC. En estas jornadas se abordaron temas asociados a: modelo de participación gota, estrategia territorio como zona de vida, estrategia de apropiación social y gestión corresponsable del patrimonio hídrico, enfoque diferencial y enfoque étnico diferencial, capítulo étnico del PGAR, etnodesarrollo, educación propia, etnoeducación y etnocomunicación, modelos de coordinación étnicos, asuntos metodológicos y de sistematización, caracterización y mapeo de actores y uso de formatos y bases de datos. 
Frente al despliegue de la Estrategia en los proyectos del plan de acción de la Corporación el equipo profesional de la Subdirección de Participación y Cultura Ambiental asesoró noventa (90) estudios de la entidad en los cuales promovió la inclusión de elementos asociados a la gestión cultural y educación ambiental. 
</v>
          </cell>
          <cell r="Y196" t="str">
            <v>Atendiendo las definiciones de la subactividad para el trimestre  2023 se continuo con las siguientes actividades asociadas a la implementación de procesos de gestión de la cultura y la educación ambiental: i.  Acompañamiento y asesoría a los Programas y proyectos Corporativos; ii. Verificación de Estudios Previos generados por las diferentes dependencias en la etapa pre-contractual para garantizar la incorporación de  los procesos de gestión y educación ambiental; iii. Encuentros de inducción a los equipos externos que las diferentes dependencias, vinculan para dar cumplimiento a los indicadores; iv.  Desarrollo de procesos en el marco de la Estrategia como: Eco escuelas; guardabosques; guarda ciénagas; Promotores ambientales de Guardianes de la Naturaleza, Generación Bio+, grupos étnicos, diplomados de formación ambiental, entre otros</v>
          </cell>
          <cell r="Z196"/>
          <cell r="AA196" t="str">
            <v>contract</v>
          </cell>
          <cell r="AB196" t="str">
            <v>No aplica</v>
          </cell>
          <cell r="AC196"/>
          <cell r="AD196"/>
          <cell r="AE196"/>
          <cell r="AF196"/>
          <cell r="AG196"/>
          <cell r="AH196"/>
          <cell r="AI196">
            <v>1</v>
          </cell>
          <cell r="AJ196">
            <v>1</v>
          </cell>
          <cell r="AK196">
            <v>1</v>
          </cell>
          <cell r="AL196"/>
          <cell r="AM196">
            <v>600970891</v>
          </cell>
          <cell r="AN196">
            <v>597644413</v>
          </cell>
          <cell r="AO196">
            <v>0.99446482674982006</v>
          </cell>
          <cell r="AP196">
            <v>544791459</v>
          </cell>
          <cell r="AQ196">
            <v>0.91156454766356199</v>
          </cell>
          <cell r="AR196">
            <v>52852954</v>
          </cell>
          <cell r="AS196">
            <v>52852954</v>
          </cell>
          <cell r="AT196">
            <v>52852954</v>
          </cell>
          <cell r="AU196">
            <v>1</v>
          </cell>
          <cell r="AV196">
            <v>578826519</v>
          </cell>
          <cell r="AW196">
            <v>566975593</v>
          </cell>
          <cell r="AX196">
            <v>0.9795259449748881</v>
          </cell>
          <cell r="AY196">
            <v>566975593</v>
          </cell>
          <cell r="AZ196">
            <v>1</v>
          </cell>
          <cell r="BA196">
            <v>0</v>
          </cell>
          <cell r="BB196">
            <v>0</v>
          </cell>
          <cell r="BC196">
            <v>0</v>
          </cell>
          <cell r="BD196" t="str">
            <v>0%</v>
          </cell>
          <cell r="BE196">
            <v>600722075</v>
          </cell>
          <cell r="BF196">
            <v>505649561</v>
          </cell>
          <cell r="BG196">
            <v>0.84173627380015958</v>
          </cell>
          <cell r="BH196">
            <v>505649561</v>
          </cell>
          <cell r="BI196">
            <v>1</v>
          </cell>
          <cell r="BJ196">
            <v>0</v>
          </cell>
          <cell r="BK196">
            <v>0</v>
          </cell>
          <cell r="BL196"/>
          <cell r="BM196"/>
          <cell r="BN196">
            <v>0</v>
          </cell>
          <cell r="BO196">
            <v>0</v>
          </cell>
          <cell r="BP196">
            <v>0</v>
          </cell>
          <cell r="BQ196">
            <v>0</v>
          </cell>
          <cell r="BR196">
            <v>0</v>
          </cell>
          <cell r="BS196">
            <v>0</v>
          </cell>
          <cell r="BT196">
            <v>1780519485</v>
          </cell>
          <cell r="BU196">
            <v>1670269567</v>
          </cell>
          <cell r="BV196">
            <v>0.93807991491876319</v>
          </cell>
          <cell r="BW196"/>
          <cell r="BX196"/>
          <cell r="BY196"/>
          <cell r="BZ196" t="str">
            <v/>
          </cell>
          <cell r="CA196"/>
        </row>
        <row r="197">
          <cell r="B197" t="str">
            <v>SACT 10.5.2</v>
          </cell>
          <cell r="C197" t="str">
            <v>10.5.2</v>
          </cell>
          <cell r="D197" t="str">
            <v>Ejecución de acciones en educación ambiental</v>
          </cell>
          <cell r="E197" t="str">
            <v>% de ejecución de acciones en educación ambiental
Nota: 
▪ Acciones en coherencia con las necesidades de educación de los diferentes programas del plan de acción y retos del PGAR.
▪ Considera la Ordenanza de 2019 sobre política de educación ambiental.</v>
          </cell>
          <cell r="F197" t="str">
            <v>Porcentaje</v>
          </cell>
          <cell r="G197">
            <v>1</v>
          </cell>
          <cell r="H197">
            <v>1</v>
          </cell>
          <cell r="I197">
            <v>1</v>
          </cell>
          <cell r="J197">
            <v>1</v>
          </cell>
          <cell r="K197">
            <v>1</v>
          </cell>
          <cell r="L197">
            <v>1</v>
          </cell>
          <cell r="M197">
            <v>1</v>
          </cell>
          <cell r="N197">
            <v>1</v>
          </cell>
          <cell r="O197">
            <v>0</v>
          </cell>
          <cell r="P197">
            <v>0</v>
          </cell>
          <cell r="Q197">
            <v>0</v>
          </cell>
          <cell r="R197">
            <v>1</v>
          </cell>
          <cell r="S197">
            <v>1</v>
          </cell>
          <cell r="T197">
            <v>1</v>
          </cell>
          <cell r="U197">
            <v>1</v>
          </cell>
          <cell r="V197" t="str">
            <v xml:space="preserve">Se define como una acción de educación ambiental a las actividades que se desprenden del proceso de fortalecimiento e implementación de  las Estrategias de la Política Nacional de Educación Ambiental y de la formulación y desarrollo de la Estrategia de Gestión de la Cultura y la Educación Ambiental “El Territorio como Zona de Vida”. 
Las acciones desarrollas en educación ambiental fueron: Estrategias de la Política Nacional de Educación Ambiental, Acciones de educación ambiental asociadas a áreas protegidas y restauración de ecosistema, Acciones de educación ambiental asociadas al patrimonio hídrico, Acciones de educación ambiental asociadas a la apropiación social del territorio. 
En atención a la formulación e implementación de la estrategia de Territorio como Zonas de Vida se desarrollaron las siguientes actividades: Gestión de alianzas y acuerdos para el desarrollo de acciones de educación ambiental en el territorio de la jurisdicción, Encuentros y acción de Articulación, Encuentros y acción de formación,  Acciones de fortalecimiento institucional, Acciones de proyección, Acciones de divulgación,  Acciones de formación interinstitucional  
  </v>
          </cell>
          <cell r="W197" t="str">
            <v xml:space="preserve">Participación en los Comités Técnicos Interinstitucionales de Educación Ambiental departamental y municipal: Durante este año se atendieron a. CIDEAM: Se realizó acompañamiento técnico 28 comités (Envigado, Sabaneta, Suscripción de acuerdos o alianzas para la implementación de estrategias de educación ambiental. estas se realizaron con la universidad Lasallista, Concesión Vial la Pintada, Ejercito nacional con la cuarta Brigada y la séptima división, ganaderos, otras universidades, ONG´S. 
Acompañamiento e implementación de los PRAE. Los Proyectos Ambientales Escolares a través de: Programa Ecoescuelas (22 escuelas), encuentros de Red PRAE (2 encuentros atendidos) Acompañamiento de los Proyectos Ciudadanos y Comunitarios de Educación Ambiental (Proceda). Con la el proceso de Guardianes de la Naturaleza se acompañaron 90 encuentros presenciales, y con los grupos en encuentros autónomos, con apoyos y articulaciones se realizaron 400 encuentros en todo el año. 
La estrategia de educación ambiental el territorio como zona de vida fue socializada a todas las subdirecciones de la corporación y las oficinas territoriales y se realizaron 30 encuentros en los que se socializó la estrategia a diferentes públicos. Entre los que está el ejército, instituciones educativas,  
Acciones específicas de educación ambiental a cargo de las autoridades ambientales regionales. Se realizó la capacitación virtual en formación ambiental a cerca de 600 soldados, pertenecientes a la cuarta brigada, Se implemento la estrategia de Corantioquia en tu colegio, donde realizamos 4 acompañamientos. Los encuentros de participación a través de la socialización de los planes de manejo de las áreas protegidas.
</v>
          </cell>
          <cell r="X197" t="str">
            <v xml:space="preserve">Para esta subactividad se define como una acción en educación ambiental corresponde a la implementación de procesos o de las estrategias descritas en la Política Nacional de Educación Ambiental de acuerdo con las variables definidas por el Minambiente y las orientaciones de la Estrategia de gestión de la cultura y la educación ambiental territorio como zona de vida. En este sentido, durante el 2022 se llevaron a cabo acciones en las siguientes líneas estratégicas:
1. Participación en los Comités Técnicos Interinstitucionales de Educación Ambiental departamental y municipal: Se realizaron procesos de acompañamiento técnico a 79 CIDEAM de la jurisdicción
2. Se desarrollaron acciones de educación ambiental como parte de alianzas sostenidas con:  la Concesión Pacifico II-Provincia Cartama, la Corporación Universitaria Adventista de Colombia, Convenio Bio EPM, Verde Vivo-Fundación Argos, Cornare-Corpouraba en el marco de la Comisión Regional de Educación Ambiental, Gobernación de Antioquia, Mineros Aluviales y  World Visión . 
3. Acompañamiento e implementación de los PRAE: En el marco del convenio 040-COV2110-112 y atención a la estrategia de  Ecoescuelas se mantuvo el acompañamiento y las interacciones con 40 ecoescuelas. Desarrollo del diplomado PEI para una ciudadanía ambiental.
4. Acompañamiento de los Proyectos Ciudadanos y Comunitarios de Educación Ambiental (PROCEDA).  Se continúan desarrollando nueve (9) a procesos ciudadanos de educación ambiental asociados principalmente a: Bioviveros comunitarios, Hogares Ecológicos, Aula móvil de educación ambiental, Guardianes de la Naturaleza, Generación BIO+, Red Mujeres Tierra y Vida, Comunidades Guardaciénagas, Piragua, y Formación a los soldados en la prestación del servicio militar ambiental.
5. Acciones específicas de educación ambiental a cargo de las autoridades ambientales regionales: 1.  participación en eventos académicos, 2. Inducción a los diferentes equipos de contratistas, donde se capacitaron a través de la estrategia de la gestión de la cultura y la educación ambiental el territorio como zona de vida ,3. planeación de las jornadas  de prevención con el tratico de  fauna silvestre, 4. acompañamiento a proceso de educación ambiental asociados al turismo de naturaleza (convenio 040-COV2110-112), 5. Diplomado Territorios de Vida Cultura Ambiental, 6. Diálogos Intergeneracionales
</v>
          </cell>
          <cell r="Y197" t="str">
            <v>a lo largo del año se adelantaron actividades de educación ambiental principalmente en el marco de los convenios 040-COV2303-3, 040-COV2303-4 y 040-COV2210-85.  De estas acciones se pueden resaltar 263 acciones en el sector formal de la eduación asociadas al programa Ecoescuelas, 178 acciones con niños, niñas y formadores de Guardianes de la naturaleza, 117 encuentros de fortalecimiento a los CIDEAM y 60 jornadas de la estrategia itinerante de Educación Ambiental. Por otra parte, se adelantado alianzas para el fortalecimiento de los procesos de Educación ambiental a través del plan padrino de ecoescuelas y acciones especificas de la autoridad ambiental en temas como: patrimonio hidrico, fauna silvestre, residuos solidos, economia circular, entre otros temas.</v>
          </cell>
          <cell r="Z197"/>
          <cell r="AA197" t="str">
            <v>contract</v>
          </cell>
          <cell r="AB197" t="str">
            <v>No aplica</v>
          </cell>
          <cell r="AC197"/>
          <cell r="AD197"/>
          <cell r="AE197"/>
          <cell r="AF197"/>
          <cell r="AG197"/>
          <cell r="AH197"/>
          <cell r="AI197">
            <v>1</v>
          </cell>
          <cell r="AJ197">
            <v>1</v>
          </cell>
          <cell r="AK197">
            <v>1</v>
          </cell>
          <cell r="AL197"/>
          <cell r="AM197">
            <v>417787521</v>
          </cell>
          <cell r="AN197">
            <v>380109033</v>
          </cell>
          <cell r="AO197">
            <v>0.90981423305843545</v>
          </cell>
          <cell r="AP197">
            <v>176025833</v>
          </cell>
          <cell r="AQ197">
            <v>0.46309300152832727</v>
          </cell>
          <cell r="AR197">
            <v>204083200</v>
          </cell>
          <cell r="AS197">
            <v>195900533</v>
          </cell>
          <cell r="AT197">
            <v>95900533</v>
          </cell>
          <cell r="AU197">
            <v>0.48953686614012426</v>
          </cell>
          <cell r="AV197">
            <v>969236279</v>
          </cell>
          <cell r="AW197">
            <v>771907383</v>
          </cell>
          <cell r="AX197">
            <v>0.79640785195990382</v>
          </cell>
          <cell r="AY197">
            <v>456772729</v>
          </cell>
          <cell r="AZ197">
            <v>0.5917455112616794</v>
          </cell>
          <cell r="BA197">
            <v>315134654</v>
          </cell>
          <cell r="BB197">
            <v>315134654</v>
          </cell>
          <cell r="BC197">
            <v>261487599</v>
          </cell>
          <cell r="BD197">
            <v>0.82976465990312831</v>
          </cell>
          <cell r="BE197">
            <v>1552523760</v>
          </cell>
          <cell r="BF197">
            <v>1541031408</v>
          </cell>
          <cell r="BG197">
            <v>0.99259763212899232</v>
          </cell>
          <cell r="BH197">
            <v>829099537</v>
          </cell>
          <cell r="BI197">
            <v>0.53801598896419123</v>
          </cell>
          <cell r="BJ197">
            <v>711931871</v>
          </cell>
          <cell r="BK197">
            <v>711931871</v>
          </cell>
          <cell r="BL197"/>
          <cell r="BM197"/>
          <cell r="BN197">
            <v>2038953000</v>
          </cell>
          <cell r="BO197">
            <v>1997819244</v>
          </cell>
          <cell r="BP197">
            <v>0.97982604012941932</v>
          </cell>
          <cell r="BQ197">
            <v>550797344</v>
          </cell>
          <cell r="BR197">
            <v>0.27569928843872926</v>
          </cell>
          <cell r="BS197">
            <v>711931871</v>
          </cell>
          <cell r="BT197">
            <v>4978500560</v>
          </cell>
          <cell r="BU197">
            <v>4690867068</v>
          </cell>
          <cell r="BV197">
            <v>0.94222487503345786</v>
          </cell>
          <cell r="BW197"/>
          <cell r="BX197"/>
          <cell r="BY197" t="str">
            <v>% de ejecución de acciones en educación ambiental</v>
          </cell>
          <cell r="BZ197" t="str">
            <v/>
          </cell>
          <cell r="CA197"/>
        </row>
        <row r="198">
          <cell r="B198" t="str">
            <v>SACT 10.5.3</v>
          </cell>
          <cell r="C198" t="str">
            <v>10.5.3</v>
          </cell>
          <cell r="D198" t="str">
            <v>Implementación de espacios etnoeducativos ambientales en territorios ancestrales y colectivos</v>
          </cell>
          <cell r="E198" t="str">
            <v>Número de espacios etnoeducativos ambientales en territorios ancestrales y colectivos</v>
          </cell>
          <cell r="F198" t="str">
            <v>Número</v>
          </cell>
          <cell r="G198">
            <v>2</v>
          </cell>
          <cell r="H198">
            <v>2</v>
          </cell>
          <cell r="I198">
            <v>2</v>
          </cell>
          <cell r="J198">
            <v>2</v>
          </cell>
          <cell r="K198">
            <v>1.69</v>
          </cell>
          <cell r="L198">
            <v>2.0700000000000007</v>
          </cell>
          <cell r="M198">
            <v>2</v>
          </cell>
          <cell r="N198">
            <v>2.5</v>
          </cell>
          <cell r="O198">
            <v>0.3</v>
          </cell>
          <cell r="P198">
            <v>0</v>
          </cell>
          <cell r="Q198">
            <v>0</v>
          </cell>
          <cell r="R198">
            <v>0.84499999999999997</v>
          </cell>
          <cell r="S198">
            <v>1</v>
          </cell>
          <cell r="T198">
            <v>1</v>
          </cell>
          <cell r="U198">
            <v>1</v>
          </cell>
          <cell r="V198" t="str">
            <v xml:space="preserve">
Se firmó el convenio N°040-COV2010-182 con la Asociación de Cabildos Indígenas de Antioquia -OIA-; el convenio N°040-COV2010-214 con la Unión Temporal Afroambiental y el convenio N°040-COV2010-180 con el resguardo indígena Cristiania para la implementación y/o fortalecimiento de espacios de etnoeducativos con 99 consejos comunitarios y espacios de educación propia con 63 comunidades indígenas.  
En el desarrollo de estos procesos se presentaron las propuestas metodológicas para la implementación de procesos de educación propia que contribuyan al mejoramiento de capacidades en las autoridades indígenas, líderes y grupos representativos; y el fortalecimiento de la autonomía alimentaria y territorial mediante el desarrollo de procesos de educación propia y etnoeducación para el mejoramiento de capacidades. 
  </v>
          </cell>
          <cell r="W198" t="str">
            <v>Su objetivo es medir el avance en la construcción e implementación de dos espacios etnoeducativos fortalecidos desde los saberes ancestrales, culturales, espirituales orientados a la protección del medio ambiente en articulación con la estrategia Gestión de la Cultura y la Educación Ambiental, El territorio como Zona de Vida, uno por comunidad étnica: Indígena y Afrodescendiente. Desde los convenios N° 040-COV2010-182 y 040-COV2010-214, se implementaron  dos espacios etnoeducativos y/o de educación propia para el fortalecimiento del patrimonio agroalimentario y la soberanía alimentaria en las comunidades afrocolombianas e indígenas. En desarrollo de los proyectos de Piragua, Guardianes de la Naturaleza y Hogares Ecológicos se implementaron procesos de educación con enfoque diferencial en las comunidades indígenas: Omagá (Cáceres), El Pando (Caucasia), Puerto Bélgica (Cáceres), Carupia (Cáceres), Miguel Certiga – La Mirla (Támesis), Hermeregildo Chakiama (Ciudad Bolivar), Marcelino Tascón (Valparaiso), Bernardino Panchí Pueblorrico), Cristiania (Jardín), Jaidezabi (Tarazá), Jaidukamá (Ituango), Los Aguacates (El Begre), Korodó Ité (Remedios). 
En el marco del proceso de implementación de los POMCA Río Aburrá y Río Aurra, se implementó un proceso educativo con enfoque diferencial con los consejos comunitarios de Sopetrán: San Nicolás, La Puerta, Tafetanes, Guaymaral, Córdoba, Los Almendros, El Rodeo y Juntas; y con el consejo comunitario de San Andrés del municipio de Girardota. 
En convenio con Empresas Públicas de Medellín y la Universidad de Antioquia se generó un proceso de formación de formadores en comunidades Guradaciénagas,</v>
          </cell>
          <cell r="X198" t="str">
            <v xml:space="preserve">Durante el primer y segundo semestre del año 2022 en etapa de cierre y liquidación de los convenios suscritos con la Organización Indígena de Antioquia 040-COV2010-182 y la Unión Temporal Afroambiental 040-COV2010-214 , se hace una revisión de los insumos que se han venido construyendo y con los que se avanza en el cumplimiento del Capitulo étnico, específicamente del indicadore del Plan de Acción asociado a los dos espacios de etnoeducación; esto con el objetivo de identificar los aspectos conceptuales, metodológicos y operativos que se deben fortalecer para dar cumplimiento a las metas propuestas según lo establecido en la hoja metodológica de dicho indicador e incluirlos  en los estudios previos y en los convenio a suscribir con población étnica. 
En respuesta a los  requerimientos para este indicador durante el segundo semestre de 2022 se surten las etapas precontractual, contractual y se da inicio a la implementación de los  contrato 140-CNT2212-15 suscrito con la Unión Temporal Afrobiocultural;  140-CNT2212-159 AfroNechí y los convenios  040-COV2212-139 con el Resguardo indígena de Karmatarua y 040-COV2212-146 con el Resguardo Indígena Vegas de Segovia; en cada uno de estos convenios por lo menos un alcance está orientado a la generación y fortalecimiento de espacios de etnoeducación. 
</v>
          </cell>
          <cell r="Y198" t="str">
            <v xml:space="preserve">En la vigencia 2023 se dio cumplimiento a la meta proyectada en la implementación de espacios etnoeducativos y de educación propia con indígenas y afrocolombianos asociados aprocesos de Afroaulas, el desarrollo  del diplomado en economias propias sostenibles y el fortalecimiento del PEC en el resguardo La Mirla en el marco de los contratos y convenios 140-CNT2212-158, 140-CNT2212-159, 040-COV2212-139, 040-COV2306-47. </v>
          </cell>
          <cell r="Z198"/>
          <cell r="AA198" t="str">
            <v>contract</v>
          </cell>
          <cell r="AB198" t="str">
            <v>No aplica</v>
          </cell>
          <cell r="AC198"/>
          <cell r="AD198"/>
          <cell r="AE198"/>
          <cell r="AF198"/>
          <cell r="AG198"/>
          <cell r="AH198"/>
          <cell r="AI198">
            <v>2</v>
          </cell>
          <cell r="AJ198">
            <v>2.1400000000000006</v>
          </cell>
          <cell r="AK198">
            <v>1</v>
          </cell>
          <cell r="AL198"/>
          <cell r="AM198">
            <v>189999999</v>
          </cell>
          <cell r="AN198">
            <v>189445342</v>
          </cell>
          <cell r="AO198">
            <v>0.99708075261621454</v>
          </cell>
          <cell r="AP198">
            <v>3645343</v>
          </cell>
          <cell r="AQ198">
            <v>1.9242188599179175E-2</v>
          </cell>
          <cell r="AR198">
            <v>185799999</v>
          </cell>
          <cell r="AS198">
            <v>185799999</v>
          </cell>
          <cell r="AT198">
            <v>185799999</v>
          </cell>
          <cell r="AU198">
            <v>1</v>
          </cell>
          <cell r="AV198">
            <v>552000000</v>
          </cell>
          <cell r="AW198">
            <v>552000000</v>
          </cell>
          <cell r="AX198">
            <v>1</v>
          </cell>
          <cell r="AY198">
            <v>129672000</v>
          </cell>
          <cell r="AZ198">
            <v>0.23491304347826086</v>
          </cell>
          <cell r="BA198">
            <v>422328000</v>
          </cell>
          <cell r="BB198">
            <v>422328000</v>
          </cell>
          <cell r="BC198">
            <v>207077199</v>
          </cell>
          <cell r="BD198">
            <v>0.49032315877706428</v>
          </cell>
          <cell r="BE198">
            <v>670000000</v>
          </cell>
          <cell r="BF198">
            <v>670000000</v>
          </cell>
          <cell r="BG198">
            <v>1</v>
          </cell>
          <cell r="BH198">
            <v>110402480</v>
          </cell>
          <cell r="BI198">
            <v>0.1647798208955224</v>
          </cell>
          <cell r="BJ198">
            <v>559597520</v>
          </cell>
          <cell r="BK198">
            <v>559597520</v>
          </cell>
          <cell r="BL198"/>
          <cell r="BM198"/>
          <cell r="BN198">
            <v>1038904683</v>
          </cell>
          <cell r="BO198">
            <v>971621916</v>
          </cell>
          <cell r="BP198">
            <v>0.93523682383863116</v>
          </cell>
          <cell r="BQ198">
            <v>355987492</v>
          </cell>
          <cell r="BR198">
            <v>0.3663847903570755</v>
          </cell>
          <cell r="BS198">
            <v>559597520</v>
          </cell>
          <cell r="BT198">
            <v>2450904682</v>
          </cell>
          <cell r="BU198">
            <v>2383067258</v>
          </cell>
          <cell r="BV198">
            <v>0.97232147602548014</v>
          </cell>
          <cell r="BW198"/>
          <cell r="BX198"/>
          <cell r="BY198"/>
          <cell r="BZ198" t="str">
            <v>RET 50: Desarrollo de procesos de etnoeducación ambiental propio de los pueblos étnicos, con la creación de espacios etnoeducativos ambientales en territorios ancestrales y colectivos</v>
          </cell>
          <cell r="CA198"/>
        </row>
        <row r="199">
          <cell r="B199" t="str">
            <v>SACT 10.5.4</v>
          </cell>
          <cell r="C199" t="str">
            <v>10.5.4</v>
          </cell>
          <cell r="D199" t="str">
            <v>Fortalecimiento de la capacidades en las autoridades étnicas y actores representativos</v>
          </cell>
          <cell r="E199" t="str">
            <v>% de fortalecimiento de la capacidades en las autoridades étnicas y actores representativos</v>
          </cell>
          <cell r="F199" t="str">
            <v>Porcentaje</v>
          </cell>
          <cell r="G199">
            <v>0.1</v>
          </cell>
          <cell r="H199">
            <v>0.2</v>
          </cell>
          <cell r="I199">
            <v>0.3</v>
          </cell>
          <cell r="J199">
            <v>0.4</v>
          </cell>
          <cell r="K199">
            <v>0.09</v>
          </cell>
          <cell r="L199">
            <v>0.18666666666666668</v>
          </cell>
          <cell r="M199">
            <v>0.36945454545454554</v>
          </cell>
          <cell r="N199">
            <v>0.47270707070707096</v>
          </cell>
          <cell r="O199">
            <v>0.01</v>
          </cell>
          <cell r="P199">
            <v>0</v>
          </cell>
          <cell r="Q199">
            <v>0</v>
          </cell>
          <cell r="R199">
            <v>0.89999999999999991</v>
          </cell>
          <cell r="S199">
            <v>0.93333333333333335</v>
          </cell>
          <cell r="T199">
            <v>1</v>
          </cell>
          <cell r="U199">
            <v>1</v>
          </cell>
          <cell r="V199" t="str">
            <v xml:space="preserve">Se realizó el levantamiento de información primaria mediante encuestas realizadas a 36 comunidades indígenas y 93 consejos comunitarios de comunidades afrocolombianas para determinar el nivel de fortalecimiento actual de acuerdo con los descriptores establecidos para la gestión ambiental: autonomía en los territorios, gestión de la información y del conocimiento propio, desarrollo propio, gobierno propio, capacidad de Incidencia en la institucionalidad local y regional. 
El proceso de construcción de construcción de Plan de Acción 2020-2023, contribuyó al fortalecimiento de la capacidad de Incidencia en la institucionalidad local y regional por parte de las autoridades étnicas y/o actores representativos, lo cual se evidencia en la incorporación de los retos étnicos en los programas, proyectos y actividades de la estructura programática.  </v>
          </cell>
          <cell r="W199" t="str">
            <v xml:space="preserve">En la vigencia 2021 se fortalecieron capacidades asociadas a la autonomía territorial, el desarrollo propio, el gobierno propio, gestión de la información y el conocimiento propio y la incidencia en la institucionalidad local y regional en las autoridades indígenas, afrocolombianas y actores representativos como líderes, guardia indígena, expertos comunitarios afro, lideres docentes, guardacienagas y mujeres, en el marco de los convenios 040-COV2010-180, 040-COV2010-182 y 040-COV2010-214. </v>
          </cell>
          <cell r="X199" t="str">
            <v>Desde los procesos desarrollados con comunidades étnicas se logra fortalecer la autonomía, la capacidad de gestión del conocimiento propio, el desarrollo y gobierno propio, así como la capacidad de incidencia local y regional. Por lo anterior, se retoma la línea base desarrollada en el convenio No. 040-COV2010-182 suscrito con la OIA en el cual se estima un fortalecimiento en las capacidades indígenas del 20,82% y en el convenio No. 040-COV2010-214 suscrito con la UT Afroambiental el resultado fue de 16,12% para los consejos comunitarios afrocolombianos. Con lo anterior, se logra un avance del 36,95%.</v>
          </cell>
          <cell r="Y199" t="str">
            <v xml:space="preserve">
Durante este trimestre se dió continuidad al fortalecimiento de capacidades asociadas a la autonomía territorial, el desarrollo propio, el gobierno propio y la incidencia en la institucionalidad local y regional en las autoridades indígenas, afrocolombianas y actores representativos como líderes, guardia indígena, expertos comunitarios afro, lideres, docentes, jóvenes y mujeres, en el marco de los contratos y convenios N°140-CNT2212-158, 140-CNT2212-159, 040-COV2212-139 y 040-COV2212-146 en 23 comunidades/resguardos Carupia del municipio de Cáceres, Urudrua, Tagual La Po y La Chinita del municipio de Segovia, Korodó Ite del municipio de Remedios, Puerto Claver,  Las Dantas, Los Aguacates y La Sardina del municipio de El Bagre, Playa Guinea, La Raya y Jala Jala del municipio de Zaragoza, Colibrí, El Delirio, Tigre 1, Santa Rosita en el municipio de Caucasia y el resguardo Embera Eyabida de Sohaibado en el municipio del El Bagre, Puerto Santo y el Balay-Guarumo del municipio de Cáceres, El Pando y Tigre 2 del municipio de Caucasia; Vegas de Segovia y La 18 del municipio de Zaragoza;  y en los consejos comunitarios de la jurisdicción.</v>
          </cell>
          <cell r="Z199"/>
          <cell r="AA199" t="str">
            <v>contract</v>
          </cell>
          <cell r="AB199" t="str">
            <v>No aplica</v>
          </cell>
          <cell r="AC199"/>
          <cell r="AD199"/>
          <cell r="AE199"/>
          <cell r="AF199"/>
          <cell r="AG199"/>
          <cell r="AH199"/>
          <cell r="AI199">
            <v>0.4</v>
          </cell>
          <cell r="AJ199">
            <v>0.47270707070707096</v>
          </cell>
          <cell r="AK199">
            <v>1</v>
          </cell>
          <cell r="AL199"/>
          <cell r="AM199">
            <v>396620233</v>
          </cell>
          <cell r="AN199">
            <v>380052003</v>
          </cell>
          <cell r="AO199">
            <v>0.95822646294497038</v>
          </cell>
          <cell r="AP199">
            <v>69926465</v>
          </cell>
          <cell r="AQ199">
            <v>0.18399183387542889</v>
          </cell>
          <cell r="AR199">
            <v>310125537.63</v>
          </cell>
          <cell r="AS199">
            <v>310125537.63</v>
          </cell>
          <cell r="AT199">
            <v>304731649.31999999</v>
          </cell>
          <cell r="AU199">
            <v>0.98260740359784471</v>
          </cell>
          <cell r="AV199">
            <v>496792000</v>
          </cell>
          <cell r="AW199">
            <v>462180001</v>
          </cell>
          <cell r="AX199">
            <v>0.93032899281791981</v>
          </cell>
          <cell r="AY199">
            <v>221440373</v>
          </cell>
          <cell r="AZ199">
            <v>0.47912149491730172</v>
          </cell>
          <cell r="BA199">
            <v>240739628</v>
          </cell>
          <cell r="BB199">
            <v>240739628</v>
          </cell>
          <cell r="BC199">
            <v>200508001</v>
          </cell>
          <cell r="BD199">
            <v>0.83288323848369494</v>
          </cell>
          <cell r="BE199">
            <v>234412889</v>
          </cell>
          <cell r="BF199">
            <v>234412889</v>
          </cell>
          <cell r="BG199">
            <v>1</v>
          </cell>
          <cell r="BH199">
            <v>151452889</v>
          </cell>
          <cell r="BI199">
            <v>0.64609454559471768</v>
          </cell>
          <cell r="BJ199">
            <v>82960000</v>
          </cell>
          <cell r="BK199">
            <v>82960000</v>
          </cell>
          <cell r="BL199"/>
          <cell r="BM199"/>
          <cell r="BN199">
            <v>769623000</v>
          </cell>
          <cell r="BO199">
            <v>760042508</v>
          </cell>
          <cell r="BP199">
            <v>0.98755170778420087</v>
          </cell>
          <cell r="BQ199">
            <v>428864354</v>
          </cell>
          <cell r="BR199">
            <v>0.56426364247511274</v>
          </cell>
          <cell r="BS199">
            <v>82960000</v>
          </cell>
          <cell r="BT199">
            <v>1897448122</v>
          </cell>
          <cell r="BU199">
            <v>1836687401</v>
          </cell>
          <cell r="BV199">
            <v>0.9679776641608755</v>
          </cell>
          <cell r="BW199"/>
          <cell r="BX199"/>
          <cell r="BY199"/>
          <cell r="BZ199" t="str">
            <v/>
          </cell>
          <cell r="CA199"/>
        </row>
        <row r="200">
          <cell r="B200" t="str">
            <v>SACT 10.5.5</v>
          </cell>
          <cell r="C200" t="str">
            <v>10.5.5</v>
          </cell>
          <cell r="D200" t="str">
            <v>Fortalecimiento de organizaciones socio-ambientales</v>
          </cell>
          <cell r="E200" t="str">
            <v>% de organizaciones socio-ambientales con acciones de fortalecimiento</v>
          </cell>
          <cell r="F200" t="str">
            <v>Porcentaje</v>
          </cell>
          <cell r="G200">
            <v>0.1</v>
          </cell>
          <cell r="H200">
            <v>0.2</v>
          </cell>
          <cell r="I200">
            <v>0.3</v>
          </cell>
          <cell r="J200">
            <v>0.4</v>
          </cell>
          <cell r="K200">
            <v>0.1</v>
          </cell>
          <cell r="L200">
            <v>0.2</v>
          </cell>
          <cell r="M200">
            <v>0.3</v>
          </cell>
          <cell r="N200">
            <v>0.4</v>
          </cell>
          <cell r="O200">
            <v>0</v>
          </cell>
          <cell r="P200">
            <v>0</v>
          </cell>
          <cell r="Q200">
            <v>0</v>
          </cell>
          <cell r="R200">
            <v>1</v>
          </cell>
          <cell r="S200">
            <v>1</v>
          </cell>
          <cell r="T200">
            <v>1</v>
          </cell>
          <cell r="U200">
            <v>1</v>
          </cell>
          <cell r="V200" t="str">
            <v xml:space="preserve">Se han desarrollado acciones con grupos juveniles, Comités Interinstitucionales de Educación Ambiental, grupos étnicos (afros e Indígenas), Hogares ecológicos, juntas de acción comunal, juntas de acueducto veredal, guardacienagas,, entre otros. Los actores priorizados son las Juntas de acción comunal y las juntas de acueductos comunal, con ellas se han venido realizando actividades de fortalecimiento para la gestión ambiental, específicamente en el conocimiento y participación en los instrumentos de planificación hídrica.  
 </v>
          </cell>
          <cell r="W200" t="str">
            <v xml:space="preserve">Durante el año se han venido acompañando diferentes grupos juveniles, mesas ambientales, CIDEAM, formación de Guardacienagas en el bajo Cauca, así como indígenas, fortaleciendo su conocimiento en la gestión ambiental y en los procesos de gestión que los mismos realizan en el territorio. Así mismo, se terminó de realizar el ejercicio de participación de distintos actores, entre ellos, JAC, JAR, propietarios y sectores productos en la declaratoria de las áreas protegidas de DMI CJT, DMI DVARC y DMI SPAANMA. Para el caso de los Piragüeros, se reportan 149 grupos con procesos de fortalecimiento abarcando la totalidad de los municipios que hacen parte de la jurisdicción. </v>
          </cell>
          <cell r="X200" t="str">
            <v xml:space="preserve">Se desarrollaron  acciones de acompañamiento y fortalecimiento asociadas a las organizaciones juveniles. En este sentido, en el marco del convenio 040-COV2110-112 se diseñó e implemento un sistema de incentivos para apoyar 23 iniciativas, emprendimientos y/o procesos juveniles relacionados con la gestión ambiental y la sostenibilidad territorial. De este proceso se inscribieron 66 proyectos y emprendimientos juveniles. Entre los temas de estos proyectos se encuentran: ecoturismo,  química para desarrollar productos,  manejo y aprovechamiento de todo tipo de residuos, reciclaje de equipos tecnológicos, recuperación de saberes ancestrales, cine foros, mejoramiento de las relaciones con nuestra faina silvestre, entre otros.  
Por otra parte, se mantuvo el acompañamiento  a las organizaciones socioambientales. Sobre salen:  mesas ambientales,  Cideam,  Comunidades Guardacienagas,  guardianes de la naturaleza, Juntas de acción comunal con el programa de Bioviveros comunitarios.  Estas acciones de fortalecimiento estas asociadas a procesos de educación participación ambiental asociados al desarrollo de la Estrategia el Territorio como Zona de Vida.
</v>
          </cell>
          <cell r="Y200" t="str">
            <v xml:space="preserve">A través de los convenios 040-COV2210-90, 040-COV2306-82, 040-COV2303-3 y 040-COV2303-4 se ha estructurado la propuesta para el desarrollo de las acciones de formación y fortalecimiento de las organizaciones socio-ambientales.  Del mismo modo, se ha venido avanzando en el fortalecimiento de los grupos étnicos a través de 140-CNT2212-158, 140-2212-159, 140-CNT2306-141, 040-COV2212-139 y 040-COV2212-146. En estén sentido, se llevaron acciones de acompañamiento con organización: i. Mesas Ambientales, ii-CIDEAM: iii. Jóvenes, iv. mujeres tierra y vida v. Guardianes de la naturaleza, vi. consejos agro, territoriales de planeación, ambientales municipales y vii. comunidades indigenas y afro.
Del mismo modo, durante el año se desarrollaron acciones de fortalecimiento con 481 organizaciones, divididas de la siguiente manera: * (80) Mesas ambientales, * cincuenta (50) grupos juveniles, * sesenta (60) Cideam, * noventa y cinco  (95) grupos de guardianes de la naturaleza * sesenta y ocho (68) ecoescuelas, treinta (30) consejos territoiales de planeación, catorce (14) consejos ambientales municipales de las territoriales de Panzenú y Zenufana, (68) comunidades indígenas y (90) consejos afros. Estas acciones de fortalecimiento estas asociadas a procesos de educación participación ambiental asociados al desarrollo de la Estrategia el Territorio como Zona de Vida y a la implementación del Modelo de Gobernanza Ambiental territorial Gota. </v>
          </cell>
          <cell r="Z200"/>
          <cell r="AA200" t="str">
            <v>contract</v>
          </cell>
          <cell r="AB200" t="str">
            <v>No aplica</v>
          </cell>
          <cell r="AC200"/>
          <cell r="AD200"/>
          <cell r="AE200"/>
          <cell r="AF200"/>
          <cell r="AG200"/>
          <cell r="AH200"/>
          <cell r="AI200">
            <v>0.4</v>
          </cell>
          <cell r="AJ200">
            <v>0.4</v>
          </cell>
          <cell r="AK200">
            <v>1</v>
          </cell>
          <cell r="AL200"/>
          <cell r="AM200">
            <v>60000000</v>
          </cell>
          <cell r="AN200">
            <v>53993218</v>
          </cell>
          <cell r="AO200">
            <v>0.89988696666666668</v>
          </cell>
          <cell r="AP200">
            <v>53993218</v>
          </cell>
          <cell r="AQ200">
            <v>1</v>
          </cell>
          <cell r="AR200">
            <v>0</v>
          </cell>
          <cell r="AS200">
            <v>0</v>
          </cell>
          <cell r="AT200">
            <v>0</v>
          </cell>
          <cell r="AU200" t="str">
            <v>0%</v>
          </cell>
          <cell r="AV200">
            <v>100000000</v>
          </cell>
          <cell r="AW200">
            <v>100000000</v>
          </cell>
          <cell r="AX200">
            <v>1</v>
          </cell>
          <cell r="AY200">
            <v>50000000</v>
          </cell>
          <cell r="AZ200">
            <v>0.5</v>
          </cell>
          <cell r="BA200">
            <v>50000000</v>
          </cell>
          <cell r="BB200">
            <v>50000000</v>
          </cell>
          <cell r="BC200">
            <v>50000000</v>
          </cell>
          <cell r="BD200">
            <v>1</v>
          </cell>
          <cell r="BE200">
            <v>150000000</v>
          </cell>
          <cell r="BF200">
            <v>150000000</v>
          </cell>
          <cell r="BG200">
            <v>1</v>
          </cell>
          <cell r="BH200">
            <v>150000000</v>
          </cell>
          <cell r="BI200">
            <v>1</v>
          </cell>
          <cell r="BJ200">
            <v>0</v>
          </cell>
          <cell r="BK200">
            <v>0</v>
          </cell>
          <cell r="BL200"/>
          <cell r="BM200"/>
          <cell r="BN200">
            <v>680063136</v>
          </cell>
          <cell r="BO200">
            <v>655194404</v>
          </cell>
          <cell r="BP200">
            <v>0.96343173055038234</v>
          </cell>
          <cell r="BQ200">
            <v>405194404</v>
          </cell>
          <cell r="BR200">
            <v>0.61843385951751806</v>
          </cell>
          <cell r="BS200">
            <v>0</v>
          </cell>
          <cell r="BT200">
            <v>990063136</v>
          </cell>
          <cell r="BU200">
            <v>959187622</v>
          </cell>
          <cell r="BV200">
            <v>0.9688146009306623</v>
          </cell>
          <cell r="BW200"/>
          <cell r="BX200"/>
          <cell r="BY200"/>
          <cell r="BZ200" t="str">
            <v/>
          </cell>
          <cell r="CA200"/>
        </row>
        <row r="201">
          <cell r="B201" t="str">
            <v>ACT 10.6</v>
          </cell>
          <cell r="C201" t="str">
            <v>10.6</v>
          </cell>
          <cell r="D201" t="str">
            <v>Dinamizar procesos de investigación e innovación para el fortalecimiento de la administración de los RNR (incluye saberes ancestrales), con enfoque diferencial</v>
          </cell>
          <cell r="E201"/>
          <cell r="F201" t="str">
            <v>Porcentaje</v>
          </cell>
          <cell r="G201">
            <v>1</v>
          </cell>
          <cell r="H201">
            <v>1</v>
          </cell>
          <cell r="I201">
            <v>1</v>
          </cell>
          <cell r="J201">
            <v>1</v>
          </cell>
          <cell r="K201">
            <v>0.8</v>
          </cell>
          <cell r="L201">
            <v>1</v>
          </cell>
          <cell r="M201">
            <v>1</v>
          </cell>
          <cell r="N201">
            <v>1</v>
          </cell>
          <cell r="O201">
            <v>0.19999999999999996</v>
          </cell>
          <cell r="P201">
            <v>0</v>
          </cell>
          <cell r="Q201">
            <v>0</v>
          </cell>
          <cell r="R201">
            <v>0.8</v>
          </cell>
          <cell r="S201">
            <v>1</v>
          </cell>
          <cell r="T201">
            <v>1</v>
          </cell>
          <cell r="U201">
            <v>1</v>
          </cell>
          <cell r="V201"/>
          <cell r="W201"/>
          <cell r="X201"/>
          <cell r="Y201"/>
          <cell r="Z201"/>
          <cell r="AA201"/>
          <cell r="AB201"/>
          <cell r="AC201"/>
          <cell r="AD201"/>
          <cell r="AE201"/>
          <cell r="AF201"/>
          <cell r="AG201"/>
          <cell r="AH201"/>
          <cell r="AI201">
            <v>1</v>
          </cell>
          <cell r="AJ201">
            <v>1</v>
          </cell>
          <cell r="AK201">
            <v>1</v>
          </cell>
          <cell r="AL201"/>
          <cell r="AM201">
            <v>439841189</v>
          </cell>
          <cell r="AN201">
            <v>394093125</v>
          </cell>
          <cell r="AO201">
            <v>0.89598958636863812</v>
          </cell>
          <cell r="AP201">
            <v>293906997</v>
          </cell>
          <cell r="AQ201">
            <v>0.7457805740711666</v>
          </cell>
          <cell r="AR201">
            <v>100186128</v>
          </cell>
          <cell r="AS201">
            <v>100186128</v>
          </cell>
          <cell r="AT201">
            <v>88732032</v>
          </cell>
          <cell r="AU201">
            <v>0.88567183672374283</v>
          </cell>
          <cell r="AV201">
            <v>482725321</v>
          </cell>
          <cell r="AW201">
            <v>471368088</v>
          </cell>
          <cell r="AX201">
            <v>0.97647268020564437</v>
          </cell>
          <cell r="AY201">
            <v>335424549</v>
          </cell>
          <cell r="AZ201">
            <v>0.71159791580969312</v>
          </cell>
          <cell r="BA201">
            <v>135943539</v>
          </cell>
          <cell r="BB201">
            <v>135943539</v>
          </cell>
          <cell r="BC201">
            <v>123943539</v>
          </cell>
          <cell r="BD201">
            <v>0.91172805939677648</v>
          </cell>
          <cell r="BE201">
            <v>420316064</v>
          </cell>
          <cell r="BF201">
            <v>322171017</v>
          </cell>
          <cell r="BG201">
            <v>0.76649703543093706</v>
          </cell>
          <cell r="BH201">
            <v>270239817</v>
          </cell>
          <cell r="BI201">
            <v>0.83880859152516507</v>
          </cell>
          <cell r="BJ201">
            <v>51931200</v>
          </cell>
          <cell r="BK201">
            <v>51931200</v>
          </cell>
          <cell r="BL201"/>
          <cell r="BM201"/>
          <cell r="BN201">
            <v>1090000000</v>
          </cell>
          <cell r="BO201">
            <v>1085640000</v>
          </cell>
          <cell r="BP201">
            <v>0.996</v>
          </cell>
          <cell r="BQ201">
            <v>137911338</v>
          </cell>
          <cell r="BR201">
            <v>0.12703229247264286</v>
          </cell>
          <cell r="BS201">
            <v>51931200</v>
          </cell>
          <cell r="BT201">
            <v>2432882574</v>
          </cell>
          <cell r="BU201">
            <v>2273272230</v>
          </cell>
          <cell r="BV201">
            <v>0.93439455495890289</v>
          </cell>
          <cell r="BW201"/>
          <cell r="BX201"/>
          <cell r="BY201"/>
          <cell r="BZ201" t="str">
            <v/>
          </cell>
          <cell r="CA201"/>
        </row>
        <row r="202">
          <cell r="B202" t="str">
            <v>SACT 10.6.1</v>
          </cell>
          <cell r="C202" t="str">
            <v>10.6.1</v>
          </cell>
          <cell r="D202" t="str">
            <v>Promoción de la investigación para el fortalecimiento de los saberes ancestrales, culturales, espirituales y sociales para la protección del medio ambiente</v>
          </cell>
          <cell r="E202" t="str">
            <v>Número de proyectos de investigación ejecutados para el fortalecimiento de los saberes ancestrales, culturales, espirituales y sociales para la protección del medio ambiente</v>
          </cell>
          <cell r="F202" t="str">
            <v>Número</v>
          </cell>
          <cell r="G202">
            <v>0.5</v>
          </cell>
          <cell r="H202">
            <v>1</v>
          </cell>
          <cell r="I202">
            <v>1.5</v>
          </cell>
          <cell r="J202">
            <v>2</v>
          </cell>
          <cell r="K202">
            <v>0.4</v>
          </cell>
          <cell r="L202">
            <v>1.7749999999999999</v>
          </cell>
          <cell r="M202">
            <v>1.7749999999999999</v>
          </cell>
          <cell r="N202">
            <v>4.2249999999999996</v>
          </cell>
          <cell r="O202">
            <v>0.1</v>
          </cell>
          <cell r="P202">
            <v>0</v>
          </cell>
          <cell r="Q202">
            <v>0</v>
          </cell>
          <cell r="R202">
            <v>0.8</v>
          </cell>
          <cell r="S202">
            <v>1</v>
          </cell>
          <cell r="T202">
            <v>1</v>
          </cell>
          <cell r="U202">
            <v>1</v>
          </cell>
          <cell r="V202" t="str">
            <v xml:space="preserve">Se realizó cómo parte de la gestión Corporativa, reuniones de articulación con la Gerencia de Afrodescendientes y la Gerencia Indígena de la Gobernación de Antioquia para revisar posibilidades de coordinación y aunar de recursos y esfuerzos para el desarrollo de acciones de sistematización e investigación encaminadas al fortalecimiento de saberes ancestrales de comunidades étnicas; y se realizaron reuniones semanales durante el segundo semestre con los Consejeros y Expertos Comunitarios Afro y con la Asociación de Cabildos Indígenas de Antioquia para la concertación del proyecto de investigación a formular e implementar en las vigencias 2020 y 2021.
Se presentaron las propuestas metodológicas para fortalecer los saberes ancestrales, culturales, espirituales y sociales para la protección del patrimonio ambiental, lo cual contribuye al rescate y/o preservación y/o reapropiación y/o salvaguarda de los conocimientos, las innovaciones y las prácticas tradicionales de las comunidades indígenas y afrocolombianas para la conservación y la utilización sostenible de la diversidad biológica, especialmente asociado a las practicas alimentarias y de salud propia.  
  </v>
          </cell>
          <cell r="W202" t="str">
            <v xml:space="preserve">En la vigencia 2021 se realizó el levantamiento del estado del arte y la implementación de la metodología  para la formación de comunidades indígenas en métodos y técnicas de investigación social desde criterios técnicos diferencias en el marco del convenio 040-COV2010-182 suscrito con la Asociación de Cabildos Indígenas de Antioquia –OIA y la Gerencia Indígena de Antioquia, tomando como referente las metodologías promovidas o implementadas desde la pedagogía de la madre tierra. </v>
          </cell>
          <cell r="X202" t="str">
            <v xml:space="preserve">
En la vigencia 2022 se retoma el trabajo realizado desde los convenios No.040-COV2010-214 y No. 040-COV2010-182 para lograr el desarrollo de los procesos de investigación desde los saberes ancestrales, culturales, espirituales y sociales para la protección del medio ambiente con el objetivo de contribuir al rescate y/o preservación y/o reapropiación y/o salvaguarda de los conocimientos, las innovaciones y las prácticas tradicionales de las comunidades indígenas y afro de la jurisdicción de Corantioquia para la conservación y la utilización sostenible de la diversidad biológica.</v>
          </cell>
          <cell r="Y202" t="str">
            <v xml:space="preserve">En este trimestre se dio continuidad al desarrollo de tres proyectos de investigación para el fortalecimiento de los saberes ancestrales, culturales, espirituales y sociales para la protección del medio ambiente en territorios afro en el marco de los contratos 140-CNT2212-158 y 140-CNT2212-159, y en lo referente a las investigadiones desarrolladas en comunidades indígenas de los pueblos Embera Chamí, Embera Eyabida y Senú como parte del diplomado en Economias propias sostenibles: conocimiento y producción para la vida, se informa que se encuentra en la fase de entrega de consolidación y entrega de resultados como parte de los requisitos para la certificación.
Por último, se informa que se avanzó en el rescate y fortalecimiento de los saberes ancestrales, culturales, espirituales y sociales asociados a la protección y uso sostenible de los bosques en el marco del convenio 040-COV2212-146, y la formulación e implementación de un proyecto de investigacion asociado al tema de sistemas agroforestales en el resguardo indígena La Mirla, el cual hace parte de los productos del convenio 040-COV2306-47
</v>
          </cell>
          <cell r="Z202"/>
          <cell r="AA202" t="str">
            <v>contract</v>
          </cell>
          <cell r="AB202" t="str">
            <v>No aplica</v>
          </cell>
          <cell r="AC202"/>
          <cell r="AD202"/>
          <cell r="AE202"/>
          <cell r="AF202"/>
          <cell r="AG202"/>
          <cell r="AH202"/>
          <cell r="AI202">
            <v>2</v>
          </cell>
          <cell r="AJ202">
            <v>4.2249999999999996</v>
          </cell>
          <cell r="AK202">
            <v>1</v>
          </cell>
          <cell r="AL202"/>
          <cell r="AM202">
            <v>401984177</v>
          </cell>
          <cell r="AN202">
            <v>362387713</v>
          </cell>
          <cell r="AO202">
            <v>0.90149745620460076</v>
          </cell>
          <cell r="AP202">
            <v>275658597</v>
          </cell>
          <cell r="AQ202">
            <v>0.76067313297677952</v>
          </cell>
          <cell r="AR202">
            <v>86729116</v>
          </cell>
          <cell r="AS202">
            <v>86729116</v>
          </cell>
          <cell r="AT202">
            <v>75275020</v>
          </cell>
          <cell r="AU202">
            <v>0.86793251761034895</v>
          </cell>
          <cell r="AV202">
            <v>419125321</v>
          </cell>
          <cell r="AW202">
            <v>407768088</v>
          </cell>
          <cell r="AX202">
            <v>0.97290253670930082</v>
          </cell>
          <cell r="AY202">
            <v>335424549</v>
          </cell>
          <cell r="AZ202">
            <v>0.82258656052555046</v>
          </cell>
          <cell r="BA202">
            <v>72343539</v>
          </cell>
          <cell r="BB202">
            <v>72343539</v>
          </cell>
          <cell r="BC202">
            <v>60343539</v>
          </cell>
          <cell r="BD202">
            <v>0.83412478618166574</v>
          </cell>
          <cell r="BE202">
            <v>360316064</v>
          </cell>
          <cell r="BF202">
            <v>262171017</v>
          </cell>
          <cell r="BG202">
            <v>0.72761401223565758</v>
          </cell>
          <cell r="BH202">
            <v>210239817</v>
          </cell>
          <cell r="BI202">
            <v>0.8019186079596281</v>
          </cell>
          <cell r="BJ202">
            <v>51931200</v>
          </cell>
          <cell r="BK202">
            <v>51931200</v>
          </cell>
          <cell r="BL202"/>
          <cell r="BM202"/>
          <cell r="BN202">
            <v>660000000</v>
          </cell>
          <cell r="BO202">
            <v>657360000</v>
          </cell>
          <cell r="BP202">
            <v>0.996</v>
          </cell>
          <cell r="BQ202">
            <v>73077805</v>
          </cell>
          <cell r="BR202">
            <v>0.11116862145551905</v>
          </cell>
          <cell r="BS202">
            <v>51931200</v>
          </cell>
          <cell r="BT202">
            <v>1841425562</v>
          </cell>
          <cell r="BU202">
            <v>1689686818</v>
          </cell>
          <cell r="BV202">
            <v>0.91759713391010267</v>
          </cell>
          <cell r="BW202"/>
          <cell r="BX202"/>
          <cell r="BY202"/>
          <cell r="BZ202" t="str">
            <v>RET 48: Fortalecimiento de los saberes ancestrales, culturales, espirituales y sociales a través de procesos de sistematización, preservación, recuperación e investigación para el desarrollo de la identidad de los pueblos étnicos</v>
          </cell>
          <cell r="CA202"/>
        </row>
        <row r="203">
          <cell r="B203" t="str">
            <v>SACT 10.6.2</v>
          </cell>
          <cell r="C203" t="str">
            <v>10.6.2</v>
          </cell>
          <cell r="D203" t="str">
            <v>Promoción de procesos de investigación e innovación ejecutados en las temáticas priorizadas</v>
          </cell>
          <cell r="E203" t="str">
            <v>% de procesos de investigación e innovación ejecutados en las temáticas priorizadas</v>
          </cell>
          <cell r="F203" t="str">
            <v>Porcentaje</v>
          </cell>
          <cell r="G203">
            <v>0</v>
          </cell>
          <cell r="H203">
            <v>0.1</v>
          </cell>
          <cell r="I203">
            <v>0.1</v>
          </cell>
          <cell r="J203">
            <v>0.2</v>
          </cell>
          <cell r="K203">
            <v>0</v>
          </cell>
          <cell r="L203">
            <v>0.5</v>
          </cell>
          <cell r="M203">
            <v>0.1</v>
          </cell>
          <cell r="N203">
            <v>0.2</v>
          </cell>
          <cell r="O203">
            <v>0</v>
          </cell>
          <cell r="P203">
            <v>0</v>
          </cell>
          <cell r="Q203">
            <v>0</v>
          </cell>
          <cell r="R203">
            <v>0</v>
          </cell>
          <cell r="S203">
            <v>1</v>
          </cell>
          <cell r="T203">
            <v>1</v>
          </cell>
          <cell r="U203">
            <v>1</v>
          </cell>
          <cell r="V203" t="str">
            <v>Sin meta programada para la vigencia 2020</v>
          </cell>
          <cell r="W203" t="str">
            <v xml:space="preserve">Para el año 2021 se logró un avance del 50% establecido como meta, en relación a la priorización de temáticas de investigación, asociadas a: 
-Impactos en los procesos de cultura ambiental, 
-Relaciones y apropiación del territorio, 
- Gestión de conflictos ambientales, 
- Memorias adaptativas y fortalecimiento de capacidades institucionales, 
- Prácticas locales insostenibles y degradación ambiental de los territorios, 
- Dinámicas socio espaciales y presión antrópica sobre áreas protegidas y suelos de protección u otras estrategias de conservación
- Tierra y Minería: Conflictos socioculturales e impactos ecosistémicos
- Turismo, naturaleza y conflictos. 
Cada temática de investigación cuenta con su categorización, sus preguntas problematizadoras, su justificación y su planteamiento metodológico. Por su parte, en relación teórica, se orienta que la investigación en la Corporación sea desde una investigación aplicada, y con enfoque de ciencia ciudadana. 
</v>
          </cell>
          <cell r="X203" t="str">
            <v>Se dio inicio a los procesos de investigación con la Universidad de Antioquia a través del INER, (convenio 040-COV2210-90), con la priorización de las temáticas: TIERRA y VIDA, MINERÍA y MUJERES. Dichas temáticas son abordadas bajo el modelo GOTA (Gobernanza para el Ordenamiento Territorial Ambiental), el cual establece unas metodologías apropiadas a cada temática de tal forma que se puedan establecer acciones de conservación, de protección y de apropiación de las áreas protegidas de la jurisdicción de la CORPORACIÓN.</v>
          </cell>
          <cell r="Y203" t="str">
            <v>los dos (2) procesos de investigación en Tierra y MInería (Buriticá y Nechí) tienen articulación con el observatorio para definir ruta de gestión a los conflictos socio ambientales. Buriticá ya en validación final de la investigación y Nechí en sistematización del proceso. Investigaciones definidas en el alcance 5 del convenio 040-COV2306-82 con el INER de la UDEA.</v>
          </cell>
          <cell r="Z203"/>
          <cell r="AA203" t="str">
            <v>contract</v>
          </cell>
          <cell r="AB203" t="str">
            <v>No aplica</v>
          </cell>
          <cell r="AC203"/>
          <cell r="AD203"/>
          <cell r="AE203"/>
          <cell r="AF203"/>
          <cell r="AG203"/>
          <cell r="AH203"/>
          <cell r="AI203">
            <v>0.2</v>
          </cell>
          <cell r="AJ203">
            <v>0.8</v>
          </cell>
          <cell r="AK203">
            <v>1</v>
          </cell>
          <cell r="AL203"/>
          <cell r="AM203">
            <v>33657012</v>
          </cell>
          <cell r="AN203">
            <v>31705412</v>
          </cell>
          <cell r="AO203">
            <v>0.94201505469350633</v>
          </cell>
          <cell r="AP203">
            <v>18248400</v>
          </cell>
          <cell r="AQ203">
            <v>0.57556104301688304</v>
          </cell>
          <cell r="AR203">
            <v>13457012</v>
          </cell>
          <cell r="AS203">
            <v>13457012</v>
          </cell>
          <cell r="AT203">
            <v>13457012</v>
          </cell>
          <cell r="AU203">
            <v>1</v>
          </cell>
          <cell r="AV203">
            <v>63600000</v>
          </cell>
          <cell r="AW203">
            <v>63600000</v>
          </cell>
          <cell r="AX203">
            <v>1</v>
          </cell>
          <cell r="AY203">
            <v>0</v>
          </cell>
          <cell r="AZ203">
            <v>0</v>
          </cell>
          <cell r="BA203">
            <v>63600000</v>
          </cell>
          <cell r="BB203">
            <v>63600000</v>
          </cell>
          <cell r="BC203">
            <v>63600000</v>
          </cell>
          <cell r="BD203">
            <v>1</v>
          </cell>
          <cell r="BE203">
            <v>60000000</v>
          </cell>
          <cell r="BF203">
            <v>60000000</v>
          </cell>
          <cell r="BG203">
            <v>1</v>
          </cell>
          <cell r="BH203">
            <v>60000000</v>
          </cell>
          <cell r="BI203">
            <v>1</v>
          </cell>
          <cell r="BJ203">
            <v>0</v>
          </cell>
          <cell r="BK203">
            <v>0</v>
          </cell>
          <cell r="BL203"/>
          <cell r="BM203"/>
          <cell r="BN203">
            <v>130000000</v>
          </cell>
          <cell r="BO203">
            <v>129480000</v>
          </cell>
          <cell r="BP203">
            <v>0.996</v>
          </cell>
          <cell r="BQ203">
            <v>10000000</v>
          </cell>
          <cell r="BR203">
            <v>7.723200494284832E-2</v>
          </cell>
          <cell r="BS203">
            <v>0</v>
          </cell>
          <cell r="BT203">
            <v>287257012</v>
          </cell>
          <cell r="BU203">
            <v>284785412</v>
          </cell>
          <cell r="BV203">
            <v>0.99139585842381461</v>
          </cell>
          <cell r="BW203"/>
          <cell r="BX203"/>
          <cell r="BY203"/>
          <cell r="BZ203" t="str">
            <v>RET 37: Promover la generación de conocimiento, investigación, innovación y la creatividad asociado al desarrollo sostenible en temáticas priorizadas</v>
          </cell>
          <cell r="CA203"/>
        </row>
        <row r="204">
          <cell r="B204" t="str">
            <v>SACT 10.6.3</v>
          </cell>
          <cell r="C204" t="str">
            <v>10.6.3</v>
          </cell>
          <cell r="D204" t="str">
            <v>Promoción de innovaciones generadas y puestas en funcionamiento en la administración de lo ambiental</v>
          </cell>
          <cell r="E204" t="str">
            <v>Número de innovaciones generadas y puestas en funcionamiento en la administración de lo ambiental</v>
          </cell>
          <cell r="F204" t="str">
            <v>Número</v>
          </cell>
          <cell r="G204">
            <v>0</v>
          </cell>
          <cell r="H204">
            <v>0</v>
          </cell>
          <cell r="I204">
            <v>1</v>
          </cell>
          <cell r="J204">
            <v>2</v>
          </cell>
          <cell r="K204">
            <v>0</v>
          </cell>
          <cell r="L204">
            <v>0</v>
          </cell>
          <cell r="M204">
            <v>1.5</v>
          </cell>
          <cell r="N204">
            <v>2</v>
          </cell>
          <cell r="O204">
            <v>0</v>
          </cell>
          <cell r="P204">
            <v>0</v>
          </cell>
          <cell r="Q204">
            <v>0</v>
          </cell>
          <cell r="R204">
            <v>0</v>
          </cell>
          <cell r="S204">
            <v>0</v>
          </cell>
          <cell r="T204">
            <v>1</v>
          </cell>
          <cell r="U204">
            <v>1</v>
          </cell>
          <cell r="V204" t="str">
            <v>Sin meta programada para la vigencia 2020</v>
          </cell>
          <cell r="W204" t="str">
            <v>Sin meta programada para la presente vigencia del Plan de Acción.</v>
          </cell>
          <cell r="X204" t="str">
            <v>En cada uno de los convenios asociados al modelo GOTA (convenio 040-COV2210-90) y en la estrategia de Hogares Ecológicos (convenio 040-COV2106-35), Guarda Ciénagas y el Programa Piragua, se tiene establecida la estrategia de sistematización de los actores que participan en las innovaciones con las acciones desarrolladas. Se tiene la estrategia de la plataforma FORMS y SUVERNEY 123, para conocer las relaciones de los actores en el territorio, las formas de vinculación con los procesos priorizados y la interacción con las gestiones que son realizadas en el territorio.</v>
          </cell>
          <cell r="Y204" t="str">
            <v>Como innovación esta la consolidación del tablero de control del observatorio ambiental con la inclusión de las rutas de gestión de los conflictos socio ambientales, la caracterización de actores y el análisis espacial y social de las quejas que son recibidas en toda la Corporación para poder articularlo al el ejercicio de la autoridad ambiental. Hay dos investigaciones asociadas a Tierra y Minería en Buriticá y Nechí donde la Universidad de Antioquia en el Convenio 040-COV2306-82 entregará resultados finales de las 2 investigaciones en el mes de noviembre de 2023. El alcance 3 de ese mismo  convenio es la consolidación de la RED MUJERES, TIERRA Y VIDA donde se tienen 11 emprendimientos aprobados en 11 municipios.</v>
          </cell>
          <cell r="Z204"/>
          <cell r="AA204" t="str">
            <v>contract</v>
          </cell>
          <cell r="AB204" t="str">
            <v>No aplica</v>
          </cell>
          <cell r="AC204"/>
          <cell r="AD204"/>
          <cell r="AE204"/>
          <cell r="AF204"/>
          <cell r="AG204"/>
          <cell r="AH204"/>
          <cell r="AI204">
            <v>3</v>
          </cell>
          <cell r="AJ204">
            <v>3.5</v>
          </cell>
          <cell r="AK204">
            <v>1</v>
          </cell>
          <cell r="AL204"/>
          <cell r="AM204">
            <v>4200000</v>
          </cell>
          <cell r="AN204"/>
          <cell r="AO204">
            <v>0</v>
          </cell>
          <cell r="AP204">
            <v>0</v>
          </cell>
          <cell r="AQ204">
            <v>0</v>
          </cell>
          <cell r="AR204">
            <v>0</v>
          </cell>
          <cell r="AS204">
            <v>0</v>
          </cell>
          <cell r="AT204">
            <v>0</v>
          </cell>
          <cell r="AU204" t="str">
            <v>0%</v>
          </cell>
          <cell r="AV204">
            <v>0</v>
          </cell>
          <cell r="AW204">
            <v>0</v>
          </cell>
          <cell r="AX204">
            <v>0</v>
          </cell>
          <cell r="AY204">
            <v>0</v>
          </cell>
          <cell r="AZ204">
            <v>0</v>
          </cell>
          <cell r="BA204">
            <v>0</v>
          </cell>
          <cell r="BB204">
            <v>0</v>
          </cell>
          <cell r="BC204">
            <v>0</v>
          </cell>
          <cell r="BD204" t="str">
            <v>0%</v>
          </cell>
          <cell r="BE204">
            <v>0</v>
          </cell>
          <cell r="BF204">
            <v>0</v>
          </cell>
          <cell r="BG204">
            <v>0</v>
          </cell>
          <cell r="BH204">
            <v>0</v>
          </cell>
          <cell r="BI204">
            <v>0</v>
          </cell>
          <cell r="BJ204">
            <v>0</v>
          </cell>
          <cell r="BK204">
            <v>0</v>
          </cell>
          <cell r="BL204"/>
          <cell r="BM204"/>
          <cell r="BN204">
            <v>300000000</v>
          </cell>
          <cell r="BO204">
            <v>298800000</v>
          </cell>
          <cell r="BP204">
            <v>0.996</v>
          </cell>
          <cell r="BQ204">
            <v>54833533</v>
          </cell>
          <cell r="BR204">
            <v>0.18351249330655958</v>
          </cell>
          <cell r="BS204">
            <v>0</v>
          </cell>
          <cell r="BT204">
            <v>304200000</v>
          </cell>
          <cell r="BU204">
            <v>298800000</v>
          </cell>
          <cell r="BV204">
            <v>0.98224852071005919</v>
          </cell>
          <cell r="BW204"/>
          <cell r="BX204"/>
          <cell r="BY204"/>
          <cell r="BZ204" t="str">
            <v>RET 37: Promover la generación de conocimiento, investigación, innovación y la creatividad asociado al desarrollo sostenible en temáticas priorizadas</v>
          </cell>
          <cell r="CA204"/>
        </row>
        <row r="205">
          <cell r="B205" t="str">
            <v>ACT 10.7</v>
          </cell>
          <cell r="C205" t="str">
            <v>10.7</v>
          </cell>
          <cell r="D205" t="str">
            <v>Implementar el observatorio ambiental</v>
          </cell>
          <cell r="E205"/>
          <cell r="F205" t="str">
            <v>Porcentaje</v>
          </cell>
          <cell r="G205">
            <v>1</v>
          </cell>
          <cell r="H205">
            <v>1</v>
          </cell>
          <cell r="I205">
            <v>1</v>
          </cell>
          <cell r="J205">
            <v>1</v>
          </cell>
          <cell r="K205">
            <v>1</v>
          </cell>
          <cell r="L205">
            <v>1</v>
          </cell>
          <cell r="M205">
            <v>1</v>
          </cell>
          <cell r="N205">
            <v>0.99960000000000004</v>
          </cell>
          <cell r="O205">
            <v>0</v>
          </cell>
          <cell r="P205">
            <v>0</v>
          </cell>
          <cell r="Q205">
            <v>0</v>
          </cell>
          <cell r="R205">
            <v>1</v>
          </cell>
          <cell r="S205">
            <v>1</v>
          </cell>
          <cell r="T205">
            <v>1</v>
          </cell>
          <cell r="U205">
            <v>0.99960000000000004</v>
          </cell>
          <cell r="V205"/>
          <cell r="W205"/>
          <cell r="X205"/>
          <cell r="Y205"/>
          <cell r="Z205"/>
          <cell r="AA205"/>
          <cell r="AB205"/>
          <cell r="AC205"/>
          <cell r="AD205"/>
          <cell r="AE205"/>
          <cell r="AF205"/>
          <cell r="AG205"/>
          <cell r="AH205"/>
          <cell r="AI205">
            <v>1</v>
          </cell>
          <cell r="AJ205">
            <v>0.99990000000000001</v>
          </cell>
          <cell r="AK205">
            <v>0.99960000000000004</v>
          </cell>
          <cell r="AL205"/>
          <cell r="AM205">
            <v>74548439</v>
          </cell>
          <cell r="AN205">
            <v>58783714</v>
          </cell>
          <cell r="AO205">
            <v>0.7885304479681996</v>
          </cell>
          <cell r="AP205">
            <v>58536460</v>
          </cell>
          <cell r="AQ205">
            <v>0.99579383500675034</v>
          </cell>
          <cell r="AR205">
            <v>247254</v>
          </cell>
          <cell r="AS205">
            <v>247254</v>
          </cell>
          <cell r="AT205">
            <v>0</v>
          </cell>
          <cell r="AU205">
            <v>0</v>
          </cell>
          <cell r="AV205">
            <v>72840425</v>
          </cell>
          <cell r="AW205">
            <v>69319933</v>
          </cell>
          <cell r="AX205">
            <v>0.95166843136898227</v>
          </cell>
          <cell r="AY205">
            <v>62270297</v>
          </cell>
          <cell r="AZ205">
            <v>0.89830290228353227</v>
          </cell>
          <cell r="BA205">
            <v>7049636</v>
          </cell>
          <cell r="BB205">
            <v>7049636</v>
          </cell>
          <cell r="BC205">
            <v>7049636</v>
          </cell>
          <cell r="BD205">
            <v>1</v>
          </cell>
          <cell r="BE205">
            <v>176779653</v>
          </cell>
          <cell r="BF205">
            <v>148880550</v>
          </cell>
          <cell r="BG205">
            <v>0.84218148114590996</v>
          </cell>
          <cell r="BH205">
            <v>148880550</v>
          </cell>
          <cell r="BI205">
            <v>1</v>
          </cell>
          <cell r="BJ205">
            <v>0</v>
          </cell>
          <cell r="BK205">
            <v>0</v>
          </cell>
          <cell r="BL205"/>
          <cell r="BM205"/>
          <cell r="BN205">
            <v>529342146</v>
          </cell>
          <cell r="BO205">
            <v>458459704</v>
          </cell>
          <cell r="BP205">
            <v>0.86609333389448273</v>
          </cell>
          <cell r="BQ205">
            <v>162759167</v>
          </cell>
          <cell r="BR205">
            <v>0.35501302640111637</v>
          </cell>
          <cell r="BS205">
            <v>0</v>
          </cell>
          <cell r="BT205">
            <v>853510663</v>
          </cell>
          <cell r="BU205">
            <v>735443901</v>
          </cell>
          <cell r="BV205">
            <v>0.86166925954386109</v>
          </cell>
          <cell r="BW205"/>
          <cell r="BX205"/>
          <cell r="BY205"/>
          <cell r="BZ205" t="str">
            <v/>
          </cell>
          <cell r="CA205"/>
        </row>
        <row r="206">
          <cell r="B206" t="str">
            <v>SACT 10.7.1</v>
          </cell>
          <cell r="C206" t="str">
            <v>10.7.1</v>
          </cell>
          <cell r="D206" t="str">
            <v>Implementación del observatorio ambiental</v>
          </cell>
          <cell r="E206" t="str">
            <v>% de implementación del observatorio ambiental</v>
          </cell>
          <cell r="F206" t="str">
            <v>Porcentaje</v>
          </cell>
          <cell r="G206">
            <v>0.25</v>
          </cell>
          <cell r="H206">
            <v>0.5</v>
          </cell>
          <cell r="I206">
            <v>0.75</v>
          </cell>
          <cell r="J206">
            <v>1</v>
          </cell>
          <cell r="K206">
            <v>0.25</v>
          </cell>
          <cell r="L206">
            <v>0.6028</v>
          </cell>
          <cell r="M206">
            <v>0.85</v>
          </cell>
          <cell r="N206">
            <v>0.99960000000000004</v>
          </cell>
          <cell r="O206">
            <v>0</v>
          </cell>
          <cell r="P206">
            <v>0</v>
          </cell>
          <cell r="Q206">
            <v>0</v>
          </cell>
          <cell r="R206">
            <v>1</v>
          </cell>
          <cell r="S206">
            <v>1</v>
          </cell>
          <cell r="T206">
            <v>1</v>
          </cell>
          <cell r="U206">
            <v>0.99960000000000004</v>
          </cell>
          <cell r="V206" t="str">
            <v xml:space="preserve">Las acciones que dan cumplimiento a la meta física del indicador son: Estructuración del observatorio, elaboración de marco teórica, referencia conceptual y categorización, criterios de selección de casos, protocolización del observatorio, articulación interna e interinstitucional, selección de casos priorizados, atención a dos (2) casos seleccionados, diseño y aplicación metodológica para los casos, diseño y aplicación de herramientas y técnicas de investigación para los casos seleccionados.  </v>
          </cell>
          <cell r="W206" t="str">
            <v> Para la presente subactividad se presenta un avance en relación a la apropiación e implementación del Observatorio Ambiental, en relación al componente de articulación (interna y externa), específicamente en el diseño del Sistema de Información y del Conocimiento sobre problemáticas y conflictos ambientales, mediante convenio interadministrativo No 040-COV2110-112 (alcance 4), avances en la estrategia de comunicaciones y el procedimiento para el Centro de Atención de Emergencias con código P-PEI-02 (versión 1). Se avanzó en el componente de funcionamiento en relación a atención de casos seleccionados (interacción negativa humanos – felinos), lo que da cuenta el radicado No 160-IT2112-16995, por medio del cual se diseñó una ruta de gestión para el problema ambiental.  Por último, se tuvo avances en seguimiento y evaluación, en el componente de gestión del conocimiento, desde donde el observatorio Ambiental ha contribuido a los lineamientos para el levantamiento y diseño de líneas base, lineamientos para caracterización de actores socioambientales, orientación para identificación de actores y realización de mapa de actores, y actualización de base de datos.</v>
          </cell>
          <cell r="X206" t="str">
            <v>Las rutas de gestión que vienen siendo ejecutadas para 5 de los 7 conflictos socio ambientales identificados, se vienen desarrollando y ejecutando conjuntamente con otras subdirecciones de la Corporación y en convenios con universidades para el logro del propósito de investigación del observatorio. Para el año 2023, y dado el convenio 040-COV2210-90 celebrado con el INER de la Universidad de Antioquia contempla en uno de los alcances poder terminar de estructurar el observatorio con medidas como el laboratorio pedagógico y el centro de atención de emergencias. Las rutas de gestión de conflictos vienen siendo revisadas de forma permanente para ajustarlas. Respecto a la metodología de gestión en cada caso identificado, se prevé para el año 2023 la consolidación de la estrategia y avanza la implementación del sistema de información para los conflictos.</v>
          </cell>
          <cell r="Y206" t="str">
            <v>En el alcance 4 del convenio 040-COV2306-82 con la Universidad de Antioquia, se están realizando las actividades asociadas al observatorio como son: mejoramiento del tablero de control con apoyo de planeación de la CAR, seguimiento con acciones de mejora a 5 rutas de gestión y se están construyendo otras 5 rutas de gestión (HIPOPÓTAMOS en Puerto Nare y Puerto Berrío; INVESTIGACIÓN DE MINERÍA EN NECHI; INVESTIGACIÓN DE TIERRA Y MINERÍA EN BURITICÁ; caso de conflicto socio ambiental en Palomar de Caucasia y Casos de conflicto por asentamiento de la Culebra en el munciipio de Remedios (con la subdirección de Sostenibilidad y gestión Territorial). Se han realizado las actividades de apropiación del observatorio a los actores internos de CORANTIOQUIA en cada dependencia. Se entregó memorando donde se socializó con al CAR los avances del observatorio. El observatorio está en funcionamiento con equipo de profesionales del convenio y apoyo desde la Subdirección de Participación y CUltura Ambiental. Se viene refinando el proceso de comunicaciones y de estrategia para los públicos externos a la entidad con apoyo de la oficina de Comunicaciones.</v>
          </cell>
          <cell r="Z206"/>
          <cell r="AA206" t="str">
            <v>contract</v>
          </cell>
          <cell r="AB206" t="str">
            <v>No aplica</v>
          </cell>
          <cell r="AC206"/>
          <cell r="AD206"/>
          <cell r="AE206"/>
          <cell r="AF206"/>
          <cell r="AG206"/>
          <cell r="AH206"/>
          <cell r="AI206">
            <v>1</v>
          </cell>
          <cell r="AJ206">
            <v>0.99960000000000004</v>
          </cell>
          <cell r="AK206">
            <v>0.99960000000000004</v>
          </cell>
          <cell r="AL206"/>
          <cell r="AM206">
            <v>74548439</v>
          </cell>
          <cell r="AN206">
            <v>58783714</v>
          </cell>
          <cell r="AO206">
            <v>0.7885304479681996</v>
          </cell>
          <cell r="AP206">
            <v>58536460</v>
          </cell>
          <cell r="AQ206">
            <v>0.99579383500675034</v>
          </cell>
          <cell r="AR206">
            <v>247254</v>
          </cell>
          <cell r="AS206">
            <v>247254</v>
          </cell>
          <cell r="AT206">
            <v>0</v>
          </cell>
          <cell r="AU206">
            <v>0</v>
          </cell>
          <cell r="AV206">
            <v>72840425</v>
          </cell>
          <cell r="AW206">
            <v>69319933</v>
          </cell>
          <cell r="AX206">
            <v>0.95166843136898227</v>
          </cell>
          <cell r="AY206">
            <v>62270297</v>
          </cell>
          <cell r="AZ206">
            <v>0.89830290228353227</v>
          </cell>
          <cell r="BA206">
            <v>7049636</v>
          </cell>
          <cell r="BB206">
            <v>7049636</v>
          </cell>
          <cell r="BC206">
            <v>7049636</v>
          </cell>
          <cell r="BD206">
            <v>1</v>
          </cell>
          <cell r="BE206">
            <v>176779653</v>
          </cell>
          <cell r="BF206">
            <v>148880550</v>
          </cell>
          <cell r="BG206">
            <v>0.84218148114590996</v>
          </cell>
          <cell r="BH206">
            <v>148880550</v>
          </cell>
          <cell r="BI206">
            <v>1</v>
          </cell>
          <cell r="BJ206">
            <v>0</v>
          </cell>
          <cell r="BK206">
            <v>0</v>
          </cell>
          <cell r="BL206"/>
          <cell r="BM206"/>
          <cell r="BN206">
            <v>529342146</v>
          </cell>
          <cell r="BO206">
            <v>458459704</v>
          </cell>
          <cell r="BP206">
            <v>0.86609333389448273</v>
          </cell>
          <cell r="BQ206">
            <v>162759167</v>
          </cell>
          <cell r="BR206">
            <v>0.35501302640111637</v>
          </cell>
          <cell r="BS206">
            <v>0</v>
          </cell>
          <cell r="BT206">
            <v>853510663</v>
          </cell>
          <cell r="BU206">
            <v>735443901</v>
          </cell>
          <cell r="BV206">
            <v>0.86166925954386109</v>
          </cell>
          <cell r="BW206"/>
          <cell r="BX206"/>
          <cell r="BY206"/>
          <cell r="BZ206" t="str">
            <v/>
          </cell>
          <cell r="CA206"/>
        </row>
        <row r="207">
          <cell r="B207" t="str">
            <v>PROY 11</v>
          </cell>
          <cell r="C207">
            <v>11</v>
          </cell>
          <cell r="D207" t="str">
            <v>Proyecto 11. Participando en lo ambiental</v>
          </cell>
          <cell r="E207"/>
          <cell r="F207" t="str">
            <v>Porcentaje</v>
          </cell>
          <cell r="G207">
            <v>1</v>
          </cell>
          <cell r="H207">
            <v>1</v>
          </cell>
          <cell r="I207">
            <v>1</v>
          </cell>
          <cell r="J207">
            <v>1</v>
          </cell>
          <cell r="K207">
            <v>1</v>
          </cell>
          <cell r="L207">
            <v>1</v>
          </cell>
          <cell r="M207">
            <v>1</v>
          </cell>
          <cell r="N207">
            <v>1</v>
          </cell>
          <cell r="O207">
            <v>0</v>
          </cell>
          <cell r="P207">
            <v>0</v>
          </cell>
          <cell r="Q207">
            <v>0</v>
          </cell>
          <cell r="R207">
            <v>1</v>
          </cell>
          <cell r="S207">
            <v>1</v>
          </cell>
          <cell r="T207">
            <v>1</v>
          </cell>
          <cell r="U207">
            <v>1</v>
          </cell>
          <cell r="V207"/>
          <cell r="W207"/>
          <cell r="X207"/>
          <cell r="Y207"/>
          <cell r="Z207"/>
          <cell r="AA207"/>
          <cell r="AB207"/>
          <cell r="AC207"/>
          <cell r="AD207"/>
          <cell r="AE207"/>
          <cell r="AF207"/>
          <cell r="AG207"/>
          <cell r="AH207"/>
          <cell r="AI207">
            <v>1</v>
          </cell>
          <cell r="AJ207">
            <v>1</v>
          </cell>
          <cell r="AK207">
            <v>1</v>
          </cell>
          <cell r="AL207"/>
          <cell r="AM207">
            <v>627464838</v>
          </cell>
          <cell r="AN207">
            <v>448983144</v>
          </cell>
          <cell r="AO207">
            <v>0.71555108240184773</v>
          </cell>
          <cell r="AP207">
            <v>319088311</v>
          </cell>
          <cell r="AQ207">
            <v>0.71069106995250586</v>
          </cell>
          <cell r="AR207">
            <v>129894833</v>
          </cell>
          <cell r="AS207">
            <v>129884246</v>
          </cell>
          <cell r="AT207">
            <v>110029229</v>
          </cell>
          <cell r="AU207">
            <v>0.84713298485791722</v>
          </cell>
          <cell r="AV207">
            <v>915989879</v>
          </cell>
          <cell r="AW207">
            <v>816798577</v>
          </cell>
          <cell r="AX207">
            <v>0.89171135590680473</v>
          </cell>
          <cell r="AY207">
            <v>646759129</v>
          </cell>
          <cell r="AZ207">
            <v>0.79182205651663373</v>
          </cell>
          <cell r="BA207">
            <v>170039448</v>
          </cell>
          <cell r="BB207">
            <v>170039448</v>
          </cell>
          <cell r="BC207">
            <v>169911669</v>
          </cell>
          <cell r="BD207">
            <v>0.99924853319919038</v>
          </cell>
          <cell r="BE207">
            <v>603999999</v>
          </cell>
          <cell r="BF207">
            <v>524136243</v>
          </cell>
          <cell r="BG207">
            <v>0.8677752381916809</v>
          </cell>
          <cell r="BH207">
            <v>522280268</v>
          </cell>
          <cell r="BI207">
            <v>0.99645898366162022</v>
          </cell>
          <cell r="BJ207">
            <v>1855975</v>
          </cell>
          <cell r="BK207">
            <v>1855975</v>
          </cell>
          <cell r="BL207"/>
          <cell r="BM207"/>
          <cell r="BN207">
            <v>1458815749</v>
          </cell>
          <cell r="BO207">
            <v>1139576718</v>
          </cell>
          <cell r="BP207">
            <v>0.78116562614652718</v>
          </cell>
          <cell r="BQ207">
            <v>720462103</v>
          </cell>
          <cell r="BR207">
            <v>0.63221904380815896</v>
          </cell>
          <cell r="BS207">
            <v>1785819.94</v>
          </cell>
          <cell r="BT207">
            <v>3606270465</v>
          </cell>
          <cell r="BU207">
            <v>2929494682</v>
          </cell>
          <cell r="BV207">
            <v>0.81233360349193884</v>
          </cell>
          <cell r="BW207"/>
          <cell r="BX207" t="str">
            <v>3208 – Educación Ambiental.</v>
          </cell>
          <cell r="BY207"/>
          <cell r="BZ207" t="str">
            <v/>
          </cell>
          <cell r="CA207" t="str">
            <v>17 - Alianza paea lograr los objetivos</v>
          </cell>
        </row>
        <row r="208">
          <cell r="B208" t="str">
            <v>ACT 11.1</v>
          </cell>
          <cell r="C208" t="str">
            <v>11.1</v>
          </cell>
          <cell r="D208" t="str">
            <v>Formular e implementar el modelo de participación, con enfoque diferencial</v>
          </cell>
          <cell r="E208"/>
          <cell r="F208" t="str">
            <v>Porcentaje</v>
          </cell>
          <cell r="G208">
            <v>1</v>
          </cell>
          <cell r="H208">
            <v>1</v>
          </cell>
          <cell r="I208">
            <v>1</v>
          </cell>
          <cell r="J208">
            <v>1</v>
          </cell>
          <cell r="K208">
            <v>1</v>
          </cell>
          <cell r="L208">
            <v>1</v>
          </cell>
          <cell r="M208">
            <v>1</v>
          </cell>
          <cell r="N208">
            <v>1</v>
          </cell>
          <cell r="O208">
            <v>0</v>
          </cell>
          <cell r="P208">
            <v>0</v>
          </cell>
          <cell r="Q208">
            <v>0</v>
          </cell>
          <cell r="R208">
            <v>1</v>
          </cell>
          <cell r="S208">
            <v>1</v>
          </cell>
          <cell r="T208">
            <v>1</v>
          </cell>
          <cell r="U208">
            <v>1</v>
          </cell>
          <cell r="V208"/>
          <cell r="W208"/>
          <cell r="X208"/>
          <cell r="Y208"/>
          <cell r="Z208"/>
          <cell r="AA208"/>
          <cell r="AB208"/>
          <cell r="AC208"/>
          <cell r="AD208"/>
          <cell r="AE208"/>
          <cell r="AF208"/>
          <cell r="AG208"/>
          <cell r="AH208"/>
          <cell r="AI208">
            <v>1</v>
          </cell>
          <cell r="AJ208">
            <v>1</v>
          </cell>
          <cell r="AK208">
            <v>1</v>
          </cell>
          <cell r="AL208"/>
          <cell r="AM208">
            <v>311978419</v>
          </cell>
          <cell r="AN208">
            <v>182872699</v>
          </cell>
          <cell r="AO208">
            <v>0.58617099088510993</v>
          </cell>
          <cell r="AP208">
            <v>166639790</v>
          </cell>
          <cell r="AQ208">
            <v>0.91123383048007622</v>
          </cell>
          <cell r="AR208">
            <v>16232909</v>
          </cell>
          <cell r="AS208">
            <v>16222322</v>
          </cell>
          <cell r="AT208">
            <v>0</v>
          </cell>
          <cell r="AU208">
            <v>0</v>
          </cell>
          <cell r="AV208">
            <v>471335112</v>
          </cell>
          <cell r="AW208">
            <v>459107907</v>
          </cell>
          <cell r="AX208">
            <v>0.9740583616864088</v>
          </cell>
          <cell r="AY208">
            <v>402285972</v>
          </cell>
          <cell r="AZ208">
            <v>0.87623403096823593</v>
          </cell>
          <cell r="BA208">
            <v>56821935</v>
          </cell>
          <cell r="BB208">
            <v>56821935</v>
          </cell>
          <cell r="BC208">
            <v>56694156</v>
          </cell>
          <cell r="BD208">
            <v>0.99775123814421318</v>
          </cell>
          <cell r="BE208">
            <v>346846531</v>
          </cell>
          <cell r="BF208">
            <v>335241076</v>
          </cell>
          <cell r="BG208">
            <v>0.96654008628386712</v>
          </cell>
          <cell r="BH208">
            <v>333385101</v>
          </cell>
          <cell r="BI208">
            <v>0.99446376016285065</v>
          </cell>
          <cell r="BJ208">
            <v>1855975</v>
          </cell>
          <cell r="BK208">
            <v>1855975</v>
          </cell>
          <cell r="BL208"/>
          <cell r="BM208"/>
          <cell r="BN208">
            <v>1017779810</v>
          </cell>
          <cell r="BO208">
            <v>935552838</v>
          </cell>
          <cell r="BP208">
            <v>0.91920946830336514</v>
          </cell>
          <cell r="BQ208">
            <v>612099963</v>
          </cell>
          <cell r="BR208">
            <v>0.65426551888670559</v>
          </cell>
          <cell r="BS208">
            <v>1785819.94</v>
          </cell>
          <cell r="BT208">
            <v>2147939872</v>
          </cell>
          <cell r="BU208">
            <v>1912774520</v>
          </cell>
          <cell r="BV208">
            <v>0.89051585890948071</v>
          </cell>
          <cell r="BW208"/>
          <cell r="BX208"/>
          <cell r="BY208"/>
          <cell r="BZ208" t="str">
            <v/>
          </cell>
          <cell r="CA208"/>
        </row>
        <row r="209">
          <cell r="B209" t="str">
            <v>SACT 11.1.1</v>
          </cell>
          <cell r="C209" t="str">
            <v>11.1.1</v>
          </cell>
          <cell r="D209" t="str">
            <v>Formulación e implementación del modelo de participación</v>
          </cell>
          <cell r="E209" t="str">
            <v>% de formulación e implementación del modelo de participación</v>
          </cell>
          <cell r="F209" t="str">
            <v>Porcentaje</v>
          </cell>
          <cell r="G209">
            <v>0.25</v>
          </cell>
          <cell r="H209">
            <v>0.5</v>
          </cell>
          <cell r="I209">
            <v>0.75</v>
          </cell>
          <cell r="J209">
            <v>1</v>
          </cell>
          <cell r="K209">
            <v>0.25</v>
          </cell>
          <cell r="L209">
            <v>0.5</v>
          </cell>
          <cell r="M209">
            <v>0.75</v>
          </cell>
          <cell r="N209">
            <v>1</v>
          </cell>
          <cell r="O209">
            <v>0</v>
          </cell>
          <cell r="P209">
            <v>0</v>
          </cell>
          <cell r="Q209">
            <v>0</v>
          </cell>
          <cell r="R209">
            <v>1</v>
          </cell>
          <cell r="S209">
            <v>1</v>
          </cell>
          <cell r="T209">
            <v>1</v>
          </cell>
          <cell r="U209">
            <v>1</v>
          </cell>
          <cell r="V209" t="str">
            <v>La corporación, desarrollo un convenio durante los últimos tres meses del año, para la formulación de dicho modelo. Este convenio, se realizó con la Universidad de Antioquia, específicamente con el Instituto de Estudios Regionales – INER. Este modelo participación denominado “Modelo de Gobernanza Territorial Ambiental para la Participación – GOTA”, desarrollo una serie de herramientas para la recolección de la información, pasando por encuestas, entrevistas, grupos focales y conversatorios.</v>
          </cell>
          <cell r="W209" t="str">
            <v xml:space="preserve">Para el año 2021, se desarrolló parte la implementación del modelo de participación, denominado “Gobernanza Territorial Ambiental para la participación Ciudadana – GOTA”. Esta implementación tuvo varios ejercicios que permitieron validar y evaluar lo formulado; lo primero de ello, fue lo desarrollado en los procesos de participación de la formulación de los planes de manejo de las áreas protegidas, lo segundo fue el desarrollo del convenio con el INER 040-COV2108-62, para validar los elementos propios del modelo, incluyendo los asuntos del patrimonio hídrico y el ordenamiento ambiental territorial, y por último el desarrollo del proceso de participación en el acompañamiento de distintos actores para fortalecimiento de la participación, con Mesas Ambientales, jóvenes CIDEAM, desde la capacidad propia de la corporación. </v>
          </cell>
          <cell r="X209" t="str">
            <v>El porcentaje de implementación del Modelo GOTA, se desarrolla en el proceso de apropiación social de áreas protegidas, el proceso de formación en Ordenamiento Ambiental territorial, la promoción de la participación en la apropiación del patrimonio hídrico, el acompañamiento a las Mesas Ambientales, el acompañamiento a la generación Bio+, a los CIDEAM, y a los diferentes actores del territorio como las JAC y las JAV. Dicha implementación</v>
          </cell>
          <cell r="Y209" t="str">
            <v>Durante la vigencia se  implemento el modelo de Participación GOTA (Gobernanza Ambiental Territorial para la Participación Ciudadana) con aportes de los actores al modelo de adminsitración de las áreas protegidas, la apropiacion social de las áreas protegidas en cuatro áreas protegidas, la implementación de los planes de manejo desde la educación ambiental en las mismas áreas protegidas, así mismo, se desarrollo el ejercicio de apropiacion social del patrimonio hídrico en la quebrada San Andrés y se desplego la estrategia de apropiación social del patrimonio hídrico en 54 municipios, tambien cumplido a la fecha. La implementación del modelo GOTA, continua con las investigaciones de practicas insostenibles en Buritica y deforestación en Nechi, así como, la implementación del Observatorio y sus rutas de gestión de conflictos. En la implementación conactores internos ya se realizaron los encuentros territoriales con las mesas ambientales y se vienen acompañando empredimientos de los planes de acción de 31 de estas mesas ambientales, se continua con la apropiación social de los 18 planes de educación ambiental en cada uno de los municipios, la medición de la participación de los estudios de amenaza en Tamesis y Armenia y el fortalecimiento de la Red, Mujeres, Tierra y Vida, además del fortalecimiento a los Consejos Territoriales de Planeación y a los Concejos municipales de Panzenu y Zenufaná</v>
          </cell>
          <cell r="Z209"/>
          <cell r="AA209" t="str">
            <v>contract</v>
          </cell>
          <cell r="AB209" t="str">
            <v>No aplica</v>
          </cell>
          <cell r="AC209"/>
          <cell r="AD209"/>
          <cell r="AE209"/>
          <cell r="AF209"/>
          <cell r="AG209"/>
          <cell r="AH209"/>
          <cell r="AI209">
            <v>1</v>
          </cell>
          <cell r="AJ209">
            <v>1</v>
          </cell>
          <cell r="AK209">
            <v>1</v>
          </cell>
          <cell r="AL209"/>
          <cell r="AM209">
            <v>307778419</v>
          </cell>
          <cell r="AN209">
            <v>181662699</v>
          </cell>
          <cell r="AO209">
            <v>0.59023858654625161</v>
          </cell>
          <cell r="AP209">
            <v>165429790</v>
          </cell>
          <cell r="AQ209">
            <v>0.91064258601596582</v>
          </cell>
          <cell r="AR209">
            <v>16232909</v>
          </cell>
          <cell r="AS209">
            <v>16222322</v>
          </cell>
          <cell r="AT209">
            <v>0</v>
          </cell>
          <cell r="AU209">
            <v>0</v>
          </cell>
          <cell r="AV209">
            <v>412514112</v>
          </cell>
          <cell r="AW209">
            <v>400286907</v>
          </cell>
          <cell r="AX209">
            <v>0.97035930494421485</v>
          </cell>
          <cell r="AY209">
            <v>377033626</v>
          </cell>
          <cell r="AZ209">
            <v>0.94190846467031708</v>
          </cell>
          <cell r="BA209">
            <v>23253281</v>
          </cell>
          <cell r="BB209">
            <v>23253281</v>
          </cell>
          <cell r="BC209">
            <v>23125502</v>
          </cell>
          <cell r="BD209">
            <v>0.99450490449068241</v>
          </cell>
          <cell r="BE209">
            <v>314488872</v>
          </cell>
          <cell r="BF209">
            <v>302883417</v>
          </cell>
          <cell r="BG209">
            <v>0.96309740651173181</v>
          </cell>
          <cell r="BH209">
            <v>301027442</v>
          </cell>
          <cell r="BI209">
            <v>0.9938723122633023</v>
          </cell>
          <cell r="BJ209">
            <v>1855975</v>
          </cell>
          <cell r="BK209">
            <v>1855975</v>
          </cell>
          <cell r="BL209"/>
          <cell r="BM209"/>
          <cell r="BN209">
            <v>863958639</v>
          </cell>
          <cell r="BO209">
            <v>781731667</v>
          </cell>
          <cell r="BP209">
            <v>0.90482533736201232</v>
          </cell>
          <cell r="BQ209">
            <v>516700407</v>
          </cell>
          <cell r="BR209">
            <v>0.66096901125025043</v>
          </cell>
          <cell r="BS209">
            <v>1785819.94</v>
          </cell>
          <cell r="BT209">
            <v>1898740042</v>
          </cell>
          <cell r="BU209">
            <v>1666564690</v>
          </cell>
          <cell r="BV209">
            <v>0.87772135897263603</v>
          </cell>
          <cell r="BW209"/>
          <cell r="BX209"/>
          <cell r="BY209"/>
          <cell r="BZ209" t="str">
            <v/>
          </cell>
          <cell r="CA209"/>
        </row>
        <row r="210">
          <cell r="B210" t="str">
            <v>SACT 11.1.2</v>
          </cell>
          <cell r="C210" t="str">
            <v>11.1.2</v>
          </cell>
          <cell r="D210" t="str">
            <v>Participación efectiva de los actores en las decisiones relacionadas con la gestión ambiental</v>
          </cell>
          <cell r="E210" t="str">
            <v>% de decisiones en la gestión ambiental conforme a la participación efectiva con los actores
Nota: Deben considerarse las decisiones ambientales; en la cual se superen las etapas de socialización y consulta; sin implicar la pérdida de autonomía en la decisión.</v>
          </cell>
          <cell r="F210" t="str">
            <v>Porcentaje</v>
          </cell>
          <cell r="G210">
            <v>0</v>
          </cell>
          <cell r="H210">
            <v>1</v>
          </cell>
          <cell r="I210">
            <v>1</v>
          </cell>
          <cell r="J210">
            <v>1</v>
          </cell>
          <cell r="K210">
            <v>0</v>
          </cell>
          <cell r="L210">
            <v>1</v>
          </cell>
          <cell r="M210">
            <v>1</v>
          </cell>
          <cell r="N210">
            <v>1</v>
          </cell>
          <cell r="O210">
            <v>0</v>
          </cell>
          <cell r="P210">
            <v>0</v>
          </cell>
          <cell r="Q210">
            <v>0</v>
          </cell>
          <cell r="R210">
            <v>0</v>
          </cell>
          <cell r="S210">
            <v>1</v>
          </cell>
          <cell r="T210">
            <v>1</v>
          </cell>
          <cell r="U210">
            <v>1</v>
          </cell>
          <cell r="V210" t="str">
            <v>Sin meta programada para la vigencia 2020</v>
          </cell>
          <cell r="W210" t="str">
            <v>Durante el año, 2021, se desarrollaron varios procesos de gestión ambiental propios de la planeación ambiental del territorio y en los cuales los distintos actores desarrollaron una participación efectiva en sus decisiones. El proceso de participación llevado a cabo en tres áreas protegidas; DMI Cuchilla Jardín Támesis, DMI Divisoria Valle de Aburra Rio Cauca y el DMI Sistema de Páramos Altoandinos del Norocidente Medio Antioqueño. 
Frente a este proceso, los diferentes actores; propietarios, sectores productivos, campesinos, administraciones municipales y organizaciones socio-ambientales, pudieron desarrollar propuestas, observaciones, sugerencias, preguntas o ampliaciones a los planes de manejo de las tres áreas protegidas.</v>
          </cell>
          <cell r="X210" t="str">
            <v>Se hace medición de los instrumentos de planeación ambiental como son los POMCAS, PORH, los planes de manejo de las áreas protegidas y los planes municipales de educación ambiental, para ello, se desarrolló un proceso de socialización y apropiación de los 18 planes municipales de educación ambiental; se elabora una propuesta para mejorar la metodología participativa en los POMCAS y fortalecer su gobernanza como aporte a estos instrumentos desde el Modelo GOTA</v>
          </cell>
          <cell r="Y210" t="str">
            <v>para el año, a traves de la implementación del Modelo GOTA, se viene fortaleciendo capacidades para la incidencia en los instrumentos de planeción hidrica (POMCAS, PORH, rondas hídricas), este ejercicio se ha realizado con las Juntas de Acción Comunal y las Juntas de Acueducto Rurales. Se ha apoyado el fortalecimiento de capacidades de actores para la incidencia en los planes de manejo de las áreas protegidas; para este año cuatro (DMI Alto de Ventanas, Reserva Forestal Protectora Alto de San Miguel, Parque Regional Corredor de las Alegrias y DMI Cacica Noria), además se hizo medición de la participación en asuntos de gestión del riesgo en dos municipios, para ello se mide la Gobernanza, la gobernabilidad, la Participación y la participación ciudadan ambiental. A trevés de la implementación se continua la apropiacion social de los Planes Municipales de Educación Ambiental, que en materia de participación se identificaron como una debilidad en los 18 municipios que los han formulado.</v>
          </cell>
          <cell r="Z210"/>
          <cell r="AA210" t="str">
            <v>contract</v>
          </cell>
          <cell r="AB210" t="str">
            <v>No aplica</v>
          </cell>
          <cell r="AC210"/>
          <cell r="AD210"/>
          <cell r="AE210"/>
          <cell r="AF210"/>
          <cell r="AG210"/>
          <cell r="AH210"/>
          <cell r="AI210">
            <v>1</v>
          </cell>
          <cell r="AJ210">
            <v>1</v>
          </cell>
          <cell r="AK210">
            <v>1</v>
          </cell>
          <cell r="AL210"/>
          <cell r="AM210">
            <v>4200000</v>
          </cell>
          <cell r="AN210">
            <v>1210000</v>
          </cell>
          <cell r="AO210">
            <v>0.28809523809523807</v>
          </cell>
          <cell r="AP210">
            <v>1210000</v>
          </cell>
          <cell r="AQ210">
            <v>1</v>
          </cell>
          <cell r="AR210">
            <v>0</v>
          </cell>
          <cell r="AS210">
            <v>0</v>
          </cell>
          <cell r="AT210">
            <v>0</v>
          </cell>
          <cell r="AU210" t="str">
            <v>0%</v>
          </cell>
          <cell r="AV210">
            <v>58821000</v>
          </cell>
          <cell r="AW210">
            <v>58821000</v>
          </cell>
          <cell r="AX210">
            <v>1</v>
          </cell>
          <cell r="AY210">
            <v>25252346</v>
          </cell>
          <cell r="AZ210">
            <v>0.42930834225871711</v>
          </cell>
          <cell r="BA210">
            <v>33568654</v>
          </cell>
          <cell r="BB210">
            <v>33568654</v>
          </cell>
          <cell r="BC210">
            <v>33568654</v>
          </cell>
          <cell r="BD210">
            <v>1</v>
          </cell>
          <cell r="BE210">
            <v>32357659</v>
          </cell>
          <cell r="BF210">
            <v>32357659</v>
          </cell>
          <cell r="BG210">
            <v>1</v>
          </cell>
          <cell r="BH210">
            <v>32357659</v>
          </cell>
          <cell r="BI210">
            <v>1</v>
          </cell>
          <cell r="BJ210">
            <v>0</v>
          </cell>
          <cell r="BK210">
            <v>0</v>
          </cell>
          <cell r="BL210"/>
          <cell r="BM210"/>
          <cell r="BN210">
            <v>153821171</v>
          </cell>
          <cell r="BO210">
            <v>153821171</v>
          </cell>
          <cell r="BP210">
            <v>1</v>
          </cell>
          <cell r="BQ210">
            <v>95399556</v>
          </cell>
          <cell r="BR210">
            <v>0.62019782699482895</v>
          </cell>
          <cell r="BS210">
            <v>0</v>
          </cell>
          <cell r="BT210">
            <v>249199830</v>
          </cell>
          <cell r="BU210">
            <v>246209830</v>
          </cell>
          <cell r="BV210">
            <v>0.98800159695133016</v>
          </cell>
          <cell r="BW210"/>
          <cell r="BX210"/>
          <cell r="BY210"/>
          <cell r="BZ210" t="str">
            <v>RET 42: Fortalecer la incidencia en la toma de decisiones ambientales adecuadas desde la comunicación formación y apropiación social en la ciudadanía y grupos organizados</v>
          </cell>
          <cell r="CA210"/>
        </row>
        <row r="211">
          <cell r="B211" t="str">
            <v>ACT 11.2</v>
          </cell>
          <cell r="C211" t="str">
            <v>11.2</v>
          </cell>
          <cell r="D211" t="str">
            <v>Fortalecer espacios e instrumentos de participación, con enfoque diferencial</v>
          </cell>
          <cell r="E211"/>
          <cell r="F211" t="str">
            <v>Porcentaje</v>
          </cell>
          <cell r="G211">
            <v>1</v>
          </cell>
          <cell r="H211">
            <v>1</v>
          </cell>
          <cell r="I211">
            <v>1</v>
          </cell>
          <cell r="J211">
            <v>1</v>
          </cell>
          <cell r="K211">
            <v>1</v>
          </cell>
          <cell r="L211">
            <v>1</v>
          </cell>
          <cell r="M211">
            <v>1</v>
          </cell>
          <cell r="N211">
            <v>1</v>
          </cell>
          <cell r="O211">
            <v>0</v>
          </cell>
          <cell r="P211">
            <v>0</v>
          </cell>
          <cell r="Q211">
            <v>0</v>
          </cell>
          <cell r="R211">
            <v>1</v>
          </cell>
          <cell r="S211">
            <v>1</v>
          </cell>
          <cell r="T211">
            <v>1</v>
          </cell>
          <cell r="U211">
            <v>1</v>
          </cell>
          <cell r="V211"/>
          <cell r="W211"/>
          <cell r="X211"/>
          <cell r="Y211"/>
          <cell r="Z211"/>
          <cell r="AA211"/>
          <cell r="AB211"/>
          <cell r="AC211"/>
          <cell r="AD211"/>
          <cell r="AE211"/>
          <cell r="AF211"/>
          <cell r="AG211"/>
          <cell r="AH211"/>
          <cell r="AI211">
            <v>1</v>
          </cell>
          <cell r="AJ211">
            <v>1</v>
          </cell>
          <cell r="AK211">
            <v>1</v>
          </cell>
          <cell r="AL211"/>
          <cell r="AM211">
            <v>243171289</v>
          </cell>
          <cell r="AN211">
            <v>240256073</v>
          </cell>
          <cell r="AO211">
            <v>0.98801167682258739</v>
          </cell>
          <cell r="AP211">
            <v>126594149</v>
          </cell>
          <cell r="AQ211">
            <v>0.52691341958294635</v>
          </cell>
          <cell r="AR211">
            <v>113661924</v>
          </cell>
          <cell r="AS211">
            <v>113661924</v>
          </cell>
          <cell r="AT211">
            <v>110029229</v>
          </cell>
          <cell r="AU211">
            <v>0.96803947291970882</v>
          </cell>
          <cell r="AV211">
            <v>236654767</v>
          </cell>
          <cell r="AW211">
            <v>233572670</v>
          </cell>
          <cell r="AX211">
            <v>0.98697640009930587</v>
          </cell>
          <cell r="AY211">
            <v>120355157</v>
          </cell>
          <cell r="AZ211">
            <v>0.51527927903551385</v>
          </cell>
          <cell r="BA211">
            <v>113217513</v>
          </cell>
          <cell r="BB211">
            <v>113217513</v>
          </cell>
          <cell r="BC211">
            <v>113217513</v>
          </cell>
          <cell r="BD211">
            <v>1</v>
          </cell>
          <cell r="BE211">
            <v>119583581</v>
          </cell>
          <cell r="BF211">
            <v>106149167</v>
          </cell>
          <cell r="BG211">
            <v>0.88765670096465832</v>
          </cell>
          <cell r="BH211">
            <v>106149167</v>
          </cell>
          <cell r="BI211">
            <v>1</v>
          </cell>
          <cell r="BJ211">
            <v>0</v>
          </cell>
          <cell r="BK211">
            <v>0</v>
          </cell>
          <cell r="BL211"/>
          <cell r="BM211"/>
          <cell r="BN211">
            <v>124491033</v>
          </cell>
          <cell r="BO211">
            <v>96378740</v>
          </cell>
          <cell r="BP211">
            <v>0.77418218547515782</v>
          </cell>
          <cell r="BQ211">
            <v>737000</v>
          </cell>
          <cell r="BR211">
            <v>7.646914661884976E-3</v>
          </cell>
          <cell r="BS211">
            <v>0</v>
          </cell>
          <cell r="BT211">
            <v>723900670</v>
          </cell>
          <cell r="BU211">
            <v>676356650</v>
          </cell>
          <cell r="BV211">
            <v>0.93432245338300346</v>
          </cell>
          <cell r="BW211"/>
          <cell r="BX211"/>
          <cell r="BY211"/>
          <cell r="BZ211" t="str">
            <v/>
          </cell>
          <cell r="CA211"/>
        </row>
        <row r="212">
          <cell r="B212" t="str">
            <v>SACT 11.2.1</v>
          </cell>
          <cell r="C212" t="str">
            <v>11.2.1</v>
          </cell>
          <cell r="D212" t="str">
            <v>Promoción de acciones de incidencia de los actores en espacios e instrumentos de participación</v>
          </cell>
          <cell r="E212" t="str">
            <v>% de acciones de incidencia de los actores en espacios e instrumentos de participación</v>
          </cell>
          <cell r="F212" t="str">
            <v>Porcentaje</v>
          </cell>
          <cell r="G212">
            <v>0.125</v>
          </cell>
          <cell r="H212">
            <v>0.5</v>
          </cell>
          <cell r="I212">
            <v>0.75</v>
          </cell>
          <cell r="J212">
            <v>1</v>
          </cell>
          <cell r="K212">
            <v>0.13</v>
          </cell>
          <cell r="L212">
            <v>0.5</v>
          </cell>
          <cell r="M212">
            <v>0.75</v>
          </cell>
          <cell r="N212">
            <v>1</v>
          </cell>
          <cell r="O212">
            <v>0</v>
          </cell>
          <cell r="P212">
            <v>0</v>
          </cell>
          <cell r="Q212">
            <v>0</v>
          </cell>
          <cell r="R212">
            <v>1</v>
          </cell>
          <cell r="S212">
            <v>1</v>
          </cell>
          <cell r="T212">
            <v>1</v>
          </cell>
          <cell r="U212">
            <v>1</v>
          </cell>
          <cell r="V212" t="str">
            <v xml:space="preserve">Se desarrolló una ruta de encuentros formativos en gobernanza y gestión ambiental, con la colaboración del Instituto de Estudios Regionales – INER de la Universidad de Antioquia, mediante convenio 040-COV2007-113 de 2020. En esta ruta se buscó aportar herramientas conceptuales y metodológicas de cara al fortalecimiento de la ciudadanía en la gestión ambiental del territorio. 
Los actores con los cuales se desarrolló esta ruta fueron: 1. Red Participación para la gestión ambiental del territorio. Articula a las Mesas Ambientales.  2. Red de liderazgo Juvenil Ambiental. Articula grupos juveniles   3. Mesas de concertación y participación territorial: actores que participaron de la formulación del Plan de Gestión Ambiental Regional.
Este proceso se dirigió a las ocho territoriales de la jurisdicción, y su contenido temático estuvo basado en la reflexión sobre la participación en la gobernanza y la gestión desde la gobernanza y la gestión ambiental territorial. 
  </v>
          </cell>
          <cell r="W212" t="str">
            <v xml:space="preserve">Para el año 2021, la corporación promovió acciones de incidencia con los siguientes actores Juntas de Acción Comunal, las Juntas de Acueducto Veredal, los propietarios de las áreas protegidas intervenidas, los sectores productivos asociadas a las mismas áreas, las ONGS y las Mesa Ambientales, funcionarios. En estos espacios se promovieron ejercicios de construcción colectiva, con ellos se promueven acciones para que se generen aportes y logren establecer criterios de incidencia en los instrumentos de planeación. La mayoría de estos procesos se realizan a través de la formación. En total se fortalecen 272 actores en la promoción de acciones de incidencia en espacios e instrumentos de participación. 
 </v>
          </cell>
          <cell r="X212" t="str">
            <v xml:space="preserve">Durante el 2022 , Corantioquia diseñó una estrategia de participación y apropiación social en donde, a partir del conocimiento que tienen las comunidades de su territorio y las actividades humanas que realizan,  “Distrito Regional de Manejo Integrado Cacica Noria; Reserva Forestal Protectora Regional Alto de San Miguel; Parque Natural Regional Corredor de las Alegrías” realizando talleres en las veredas de Influencia de la áreas protegidas con los diferentes actores del Territorio (Administraciones municipales, JAC, JAV, Organizaciones Ambientales, Comunidad, productores, propietarios) ejecutado en el convenio 040-COV2108-62. 
En los POMCAS del Rio San Bartolo y otros directos al Magdalena medio bajo el contrato 040-CNT2107-105 y POMCA directo Al río Cauca entre San Juan Ituango bajo el contrato 110-CNT2010-138. En la Conformación de los Consejos de Cuenca se evidencia en las actas 110-ACT2202-1006 – 110-ACT2103-1513 y estos están representados por diferentes actores del territorio (Comunidades étnicas, Asociación de Mujeres, ONG, JAC, Asociaciones Productivas, instituciones educativas, Administraciones Municipales, mesas ambientales.) con un total 47 actores representados en los dos POMCAS. 
Con la Estrategia de Gestión del Conocimiento Social, y apropiación de la Planificación Ambiental del territorio en el Diplomado en participación y gestión del conocimiento social para la planificación ambiental segunda cohorte  este ejercicio logro que 21 estudiantes de los diferentes actores convocados lograron terminar el proceso de formación con la entrega de los ejercicios formulados para cada módulo, para obtener su certificación. 
Acompañamiento a las Mesas Ambientales de La Jurisdicción de Corantioquia donde Promovemos la participación para la incidencia con la capacitación en el ABC de las mesas ambientales en el territorio, la formulación o ajuste de sus planes de acción y en el acompañamiento a su propia gestión, Encuentros Territoriales, reactivación de la mesa, problemáticas ambientales, seguimiento y socialización de acciones, capacitaciones en los temas de fauna, flora, SILAP, economía verde, economía azul, formulación de proyectos, Áreas protegidas, residuos sólidos y ciudadanía ambiental.  
La alianza Mujeres, Tierra y Vida En el segundo semestre el convenio de cooperación internacional firmado entre Corantioquia y la Oficina de las Naciones Unidas contra la Droga y el Delito (UNODC) logro formar en el Diplomado de “Desarrollo Alternativo y Cambio Climático con Enfoque de Género” a 285 mujeres de mujeres de 39 municipios de nuestra jurisdicción, certificado por la Fundación Universidad de Antioquia. 
” se desarrolla el alcance de acompañamiento a los PEAM y CIDEAM de las Jurisdicción y se construyó la ruta  de Acompañamiento técnico y asesoría a los CIDEAM y otros espacios de articulación de actores en la gestión de la cultura y la educación ambiental. 
Actores identificados en nuestro labor de apropiación: como JAC, Mesas Ambientales, Juntas de Acueducto Rural, Propietarios, sectores productivos, Administraciones Municipales, Consejos territoriales de Planeación, Concejos Municipales y ongs, alcaldes municipales, secretarios de Planeación, secretarios de Gobierno, directores de Umata, secretarias de los consejos municipales, secretarios de planeación, funcionarios de las administraciones municipales, integrantes de los Consejos Territoriales de Planeación </v>
          </cell>
          <cell r="Y212" t="str">
            <v xml:space="preserve">Durante el 2023 el indicador 11.2.1 % de acciones de incidencia de los actores en espacios e instrumentos de participación: se avanzó en el aporte de la “Participación en la formulación del modelo de administración de áreas protegidas con enfoque diferencial, con seis (6) encuentros con los sector académico, comunidades, organizaciones ambientales, sector productivo y empresarial, comunidad afrodescendiente y Comunidad indígena de la jurisdicción de Corantioquia.
Se implementó la estrategia Apropiación Social en áreas protegidas:  en cuatro áreas protegidas (Parque Natural Regional Corredor de las Alegrías, Distrito Regional de Manejo Integrado Alto de Ventanas, Distrito Regional de Manejo Integrado Cacica Noria; Reserva Forestal Protectora Regional Alto de San Miguel; se realizaron 49 encuentro con representantes de las veredas del área de influenciade las áreas.  
En Instrumentos de planificación Hídrica se trabajó en participación en la planificación del patrimonio hídrico a través de la metodología “Transectos Fluviales” con las Juntas de Acción Comunal y Juntas Administradores de Acueductos rurales de la Quebrada San Andres Parte Alta; Con la estrategia de apropiación social y gestión corresponsable del patrimonio hídrico se avanza con un curso de Formación en relaciones Hidrosociales Agua, Territorio y con 162 encuentros en 54 municipios y 797 personas certificadas en la jurisdicción de Corantioquia.
La formulación de una Estrategia para fortalecer la Gobernanza Ambiental en los POMCA; Estrategia de Rondas Hídricas y Estrategia PGIRS; en la asesoría, apoyo y acompañamiento en las reuniones en la revisión del POT en los componentes de Espacio Público y Comunidades étnicas y participación de los municipios Caldas, Copacabana, Gómez Plata, Liborina, Olaya, Buritica, Tarso, Estrella, Donmatías, Toledo, Valparaiso, Itaguí, Campamento, Venecia, Támesis, anzá y Girardota. 
Divulgación y conocimiento de los Planes de Educación Ambiental Municipal formulados de 18 municipios (Bello, Barbosa, Girardota, Yolombo, Itaguí, Envigado, Maceo, Ciudad Bolívar, Salgar, Concordia, Amalfi, Caramanta, Angostura, Carolina del Príncipe, Sta Rosa de Osos, tarso, Buritica, Sabaneta para un total de participación de 166 personas).
Se está trabajando con los Siguientes Actores territoriales como JAC, Mesas Ambientales, Juntas de Acueducto Rural, Propietarios, sectores productivos, Administraciones Municipales, Consejos territoriales de Planeación, Concejos Municipales y ongs.
</v>
          </cell>
          <cell r="Z212"/>
          <cell r="AA212" t="str">
            <v>contract</v>
          </cell>
          <cell r="AB212" t="str">
            <v>No aplica</v>
          </cell>
          <cell r="AC212"/>
          <cell r="AD212"/>
          <cell r="AE212"/>
          <cell r="AF212"/>
          <cell r="AG212"/>
          <cell r="AH212"/>
          <cell r="AI212">
            <v>1</v>
          </cell>
          <cell r="AJ212">
            <v>1</v>
          </cell>
          <cell r="AK212">
            <v>1</v>
          </cell>
          <cell r="AL212"/>
          <cell r="AM212">
            <v>243171289</v>
          </cell>
          <cell r="AN212">
            <v>240256073</v>
          </cell>
          <cell r="AO212">
            <v>0.98801167682258739</v>
          </cell>
          <cell r="AP212">
            <v>126594149</v>
          </cell>
          <cell r="AQ212">
            <v>0.52691341958294635</v>
          </cell>
          <cell r="AR212">
            <v>113661924</v>
          </cell>
          <cell r="AS212">
            <v>113661924</v>
          </cell>
          <cell r="AT212">
            <v>110029229</v>
          </cell>
          <cell r="AU212">
            <v>0.96803947291970882</v>
          </cell>
          <cell r="AV212">
            <v>236654767</v>
          </cell>
          <cell r="AW212">
            <v>233572670</v>
          </cell>
          <cell r="AX212">
            <v>0.98697640009930587</v>
          </cell>
          <cell r="AY212">
            <v>120355157</v>
          </cell>
          <cell r="AZ212">
            <v>0.51527927903551385</v>
          </cell>
          <cell r="BA212">
            <v>113217513</v>
          </cell>
          <cell r="BB212">
            <v>113217513</v>
          </cell>
          <cell r="BC212">
            <v>113217513</v>
          </cell>
          <cell r="BD212">
            <v>1</v>
          </cell>
          <cell r="BE212">
            <v>119583581</v>
          </cell>
          <cell r="BF212">
            <v>106149167</v>
          </cell>
          <cell r="BG212">
            <v>0.88765670096465832</v>
          </cell>
          <cell r="BH212">
            <v>106149167</v>
          </cell>
          <cell r="BI212">
            <v>1</v>
          </cell>
          <cell r="BJ212">
            <v>0</v>
          </cell>
          <cell r="BK212">
            <v>0</v>
          </cell>
          <cell r="BL212"/>
          <cell r="BM212"/>
          <cell r="BN212">
            <v>124491033</v>
          </cell>
          <cell r="BO212">
            <v>96378740</v>
          </cell>
          <cell r="BP212">
            <v>0.77418218547515782</v>
          </cell>
          <cell r="BQ212">
            <v>737000</v>
          </cell>
          <cell r="BR212">
            <v>7.646914661884976E-3</v>
          </cell>
          <cell r="BS212">
            <v>0</v>
          </cell>
          <cell r="BT212">
            <v>723900670</v>
          </cell>
          <cell r="BU212">
            <v>676356650</v>
          </cell>
          <cell r="BV212">
            <v>0.93432245338300346</v>
          </cell>
          <cell r="BW212"/>
          <cell r="BX212"/>
          <cell r="BY212"/>
          <cell r="BZ212" t="str">
            <v/>
          </cell>
          <cell r="CA212"/>
        </row>
        <row r="213">
          <cell r="B213" t="str">
            <v>ACT 11.3</v>
          </cell>
          <cell r="C213" t="str">
            <v>11.3</v>
          </cell>
          <cell r="D213" t="str">
            <v>Ejecutar la estrategia de cooperación y apropiación social para la ejecución del PGAR en el marco del Plan de Acción</v>
          </cell>
          <cell r="E213"/>
          <cell r="F213" t="str">
            <v>Porcentaje</v>
          </cell>
          <cell r="G213">
            <v>1</v>
          </cell>
          <cell r="H213">
            <v>1</v>
          </cell>
          <cell r="I213">
            <v>1</v>
          </cell>
          <cell r="J213">
            <v>1</v>
          </cell>
          <cell r="K213">
            <v>1</v>
          </cell>
          <cell r="L213">
            <v>1</v>
          </cell>
          <cell r="M213">
            <v>1</v>
          </cell>
          <cell r="N213">
            <v>1</v>
          </cell>
          <cell r="O213">
            <v>0</v>
          </cell>
          <cell r="P213">
            <v>0</v>
          </cell>
          <cell r="Q213">
            <v>0</v>
          </cell>
          <cell r="R213">
            <v>1</v>
          </cell>
          <cell r="S213">
            <v>1</v>
          </cell>
          <cell r="T213">
            <v>1</v>
          </cell>
          <cell r="U213">
            <v>1</v>
          </cell>
          <cell r="V213"/>
          <cell r="W213"/>
          <cell r="X213"/>
          <cell r="Y213"/>
          <cell r="Z213"/>
          <cell r="AA213"/>
          <cell r="AB213"/>
          <cell r="AC213"/>
          <cell r="AD213"/>
          <cell r="AE213"/>
          <cell r="AF213"/>
          <cell r="AG213"/>
          <cell r="AH213"/>
          <cell r="AI213">
            <v>1</v>
          </cell>
          <cell r="AJ213">
            <v>1</v>
          </cell>
          <cell r="AK213">
            <v>1</v>
          </cell>
          <cell r="AL213"/>
          <cell r="AM213">
            <v>72315130</v>
          </cell>
          <cell r="AN213">
            <v>25854372</v>
          </cell>
          <cell r="AO213">
            <v>0.3575236883346542</v>
          </cell>
          <cell r="AP213">
            <v>25854372</v>
          </cell>
          <cell r="AQ213">
            <v>1</v>
          </cell>
          <cell r="AR213">
            <v>0</v>
          </cell>
          <cell r="AS213">
            <v>0</v>
          </cell>
          <cell r="AT213">
            <v>0</v>
          </cell>
          <cell r="AU213" t="str">
            <v>0%</v>
          </cell>
          <cell r="AV213">
            <v>208000000</v>
          </cell>
          <cell r="AW213">
            <v>124118000</v>
          </cell>
          <cell r="AX213">
            <v>0.59672115384615387</v>
          </cell>
          <cell r="AY213">
            <v>124118000</v>
          </cell>
          <cell r="AZ213">
            <v>1</v>
          </cell>
          <cell r="BA213">
            <v>0</v>
          </cell>
          <cell r="BB213">
            <v>0</v>
          </cell>
          <cell r="BC213">
            <v>0</v>
          </cell>
          <cell r="BD213" t="str">
            <v>0%</v>
          </cell>
          <cell r="BE213">
            <v>137569887</v>
          </cell>
          <cell r="BF213">
            <v>82746000</v>
          </cell>
          <cell r="BG213">
            <v>0.60148337550062825</v>
          </cell>
          <cell r="BH213">
            <v>82746000</v>
          </cell>
          <cell r="BI213">
            <v>1</v>
          </cell>
          <cell r="BJ213">
            <v>0</v>
          </cell>
          <cell r="BK213">
            <v>0</v>
          </cell>
          <cell r="BL213"/>
          <cell r="BM213"/>
          <cell r="BN213">
            <v>316544906</v>
          </cell>
          <cell r="BO213">
            <v>107645140</v>
          </cell>
          <cell r="BP213">
            <v>0.34006277769638155</v>
          </cell>
          <cell r="BQ213">
            <v>107625140</v>
          </cell>
          <cell r="BR213">
            <v>0.99981420433844015</v>
          </cell>
          <cell r="BS213">
            <v>0</v>
          </cell>
          <cell r="BT213">
            <v>734429923</v>
          </cell>
          <cell r="BU213">
            <v>340363512</v>
          </cell>
          <cell r="BV213">
            <v>0.46343905843280842</v>
          </cell>
          <cell r="BW213"/>
          <cell r="BX213"/>
          <cell r="BY213"/>
          <cell r="BZ213" t="str">
            <v/>
          </cell>
          <cell r="CA213"/>
        </row>
        <row r="214">
          <cell r="B214" t="str">
            <v>SACT 11.3.1</v>
          </cell>
          <cell r="C214" t="str">
            <v>11.3.1</v>
          </cell>
          <cell r="D214" t="str">
            <v>Ejecución de los retos del PGAR con corresponsabilidad, en el marco del plan de acción</v>
          </cell>
          <cell r="E214" t="str">
            <v>% de ejecución de los retos del PGAR con corresponsabilidad, en el marco del plan de acción</v>
          </cell>
          <cell r="F214" t="str">
            <v>Porcentaje</v>
          </cell>
          <cell r="G214">
            <v>0.1</v>
          </cell>
          <cell r="H214">
            <v>0.3</v>
          </cell>
          <cell r="I214">
            <v>0.5</v>
          </cell>
          <cell r="J214">
            <v>0.6</v>
          </cell>
          <cell r="K214">
            <v>0.72</v>
          </cell>
          <cell r="L214">
            <v>0.74</v>
          </cell>
          <cell r="M214">
            <v>0.92</v>
          </cell>
          <cell r="N214">
            <v>0.92</v>
          </cell>
          <cell r="O214">
            <v>0</v>
          </cell>
          <cell r="P214">
            <v>0</v>
          </cell>
          <cell r="Q214">
            <v>0</v>
          </cell>
          <cell r="R214">
            <v>1</v>
          </cell>
          <cell r="S214">
            <v>1</v>
          </cell>
          <cell r="T214">
            <v>1</v>
          </cell>
          <cell r="U214">
            <v>1</v>
          </cell>
          <cell r="V214" t="str">
            <v xml:space="preserve">Para el avance de este indicador, se inició con un ciclo de capacitaciones que abarcó en su convocatoria a los 80 municipios de la jurisdicción en una agenda de 9 sesiones. Esta estrategia permitió generar capacidades a los funcionarios de las administraciones municipales en la formulación de subproyectos para ser cofinanciados conjuntamente con la corporación; de esta manera se incentivó la corresponsabilidad de las administraciones con los retos ambientales que abarcan las metas del PGAR 2020 – 2031.
Se han realizado dos convocatorias desde Gestión Ambiental y Ecosistemas para diferentes tipos de proyectos de Riesgos y Saneamiento.
De los estudios previos que cuentan con contrato, y que son en corresponsabilidad, le han apuntado a la ejecución de 36 retos del PGAR, lo que corresponde al 72% de los 50 retos. </v>
          </cell>
          <cell r="W214" t="str">
            <v>En lo corrido de la vigencia 2021 se continuo con la estrategia de capacitar e incentivar a los municipios para participar en las convocatorias realizadas por la corporación; para este año se realizaron 4 en los siguientes temas: saneamiento hídrico, Bioviveros, Conservación del patrimonio hídrico y acciones de manejo en humedales, la estrategia permitió recibir 172 subproyectos que permiten la apropiación social para la ejecución de los retos del PGAR.
En esta vigencia se firmaron 96 contratos en corresponsabilidad, producto de las convocatorias realizadas en 2020 y 2021; logrado abordar 41 retos; consolidando un 82% de los retos trabajados entre 2020 y 2021</v>
          </cell>
          <cell r="X214" t="str">
            <v xml:space="preserve">En la vigencia 2022 se continua con la estrategia de capacitar e incentivar a los municipios para participar en las convocatorias realizadas por la corporación; así mismo durante el primer trimestre se pública la convocatoria 040-COI2201-1057 para desarrollar proyectos de infraestructura en saneamiento hídrico urbano y rural y se adelantan las actividades inherentes a la evaluación de las propuestas recibidas. De igual manera, desde la subdirección de Ecosistemas se adelantó la convocatoria de Espacio Público Verde. 
Durante los meses de noviembre y diciembre se realizaron capacitaciones a los municipios de por oficina territorial, en los temas de formulación y presentación de subproyectos para CORANTIOQUIA, capacitando en invitándolos a participar con sus propuestas a la corporación, esto con el fin de ejecutar los retos del PGAR en corresponsabilidad.
En esta vigencia se firmaron 115 contratos en corresponsabilidad, logrado abordar 46 retos; consolidando un 92% de los retos trabajados entre 2020, 2021 y 2022.
</v>
          </cell>
          <cell r="Y214" t="str">
            <v xml:space="preserve">En lo corrido del año se firmaron 104 convenios en corresponsabilidad que aportan a los retos del PGAR. 
A la fecha no se han firmado convenios que le aporten a los retos 9, 17, 28 y 32 sin embargo el avance del indicador es del 92%, con un 100% de cumplimiento de la meta programada para el cuatreño. 
Este porcentaje de ejecución refleja un compromiso y una coordinación eficaz entre los actores involucrados con el desarrollo del PGAR. El impacto se traduce en un avance sustancial hacia la consecución de los objetivos establecidos en el PGAR, fortaleciendo la gobernanza y la participación activa de las partes interesadas.
</v>
          </cell>
          <cell r="Z214"/>
          <cell r="AA214" t="str">
            <v>contract</v>
          </cell>
          <cell r="AB214" t="str">
            <v>No aplica</v>
          </cell>
          <cell r="AC214"/>
          <cell r="AD214"/>
          <cell r="AE214"/>
          <cell r="AF214"/>
          <cell r="AG214"/>
          <cell r="AH214"/>
          <cell r="AI214">
            <v>0.6</v>
          </cell>
          <cell r="AJ214">
            <v>0.92</v>
          </cell>
          <cell r="AK214">
            <v>1</v>
          </cell>
          <cell r="AL214"/>
          <cell r="AM214">
            <v>0</v>
          </cell>
          <cell r="AN214"/>
          <cell r="AO214">
            <v>0</v>
          </cell>
          <cell r="AP214">
            <v>0</v>
          </cell>
          <cell r="AQ214">
            <v>0</v>
          </cell>
          <cell r="AR214">
            <v>0</v>
          </cell>
          <cell r="AS214">
            <v>0</v>
          </cell>
          <cell r="AT214">
            <v>0</v>
          </cell>
          <cell r="AU214" t="str">
            <v>0%</v>
          </cell>
          <cell r="AV214">
            <v>198000000</v>
          </cell>
          <cell r="AW214">
            <v>114505500</v>
          </cell>
          <cell r="AX214">
            <v>0.57831060606060603</v>
          </cell>
          <cell r="AY214">
            <v>114505500</v>
          </cell>
          <cell r="AZ214">
            <v>1</v>
          </cell>
          <cell r="BA214">
            <v>0</v>
          </cell>
          <cell r="BB214">
            <v>0</v>
          </cell>
          <cell r="BC214">
            <v>0</v>
          </cell>
          <cell r="BD214" t="str">
            <v>0%</v>
          </cell>
          <cell r="BE214">
            <v>40000000</v>
          </cell>
          <cell r="BF214">
            <v>40000000</v>
          </cell>
          <cell r="BG214">
            <v>1</v>
          </cell>
          <cell r="BH214">
            <v>40000000</v>
          </cell>
          <cell r="BI214">
            <v>1</v>
          </cell>
          <cell r="BJ214">
            <v>0</v>
          </cell>
          <cell r="BK214">
            <v>0</v>
          </cell>
          <cell r="BL214"/>
          <cell r="BM214"/>
          <cell r="BN214">
            <v>0</v>
          </cell>
          <cell r="BO214">
            <v>0</v>
          </cell>
          <cell r="BP214">
            <v>0</v>
          </cell>
          <cell r="BQ214">
            <v>0</v>
          </cell>
          <cell r="BR214">
            <v>0</v>
          </cell>
          <cell r="BS214">
            <v>0</v>
          </cell>
          <cell r="BT214">
            <v>238000000</v>
          </cell>
          <cell r="BU214">
            <v>154505500</v>
          </cell>
          <cell r="BV214">
            <v>0.64918277310924366</v>
          </cell>
          <cell r="BW214"/>
          <cell r="BX214"/>
          <cell r="BY214"/>
          <cell r="BZ214" t="str">
            <v>RET 33: Ejecutar los retos del PGAR con corresponsabilidad</v>
          </cell>
          <cell r="CA214"/>
        </row>
        <row r="215">
          <cell r="B215" t="str">
            <v>SACT 11.3.2</v>
          </cell>
          <cell r="C215" t="str">
            <v>11.3.2</v>
          </cell>
          <cell r="D215" t="str">
            <v>Apropiación social del PGAR con acciones por parte de los actores en el territorio</v>
          </cell>
          <cell r="E215" t="str">
            <v>Número de acciones de apropiación social del PGAR por parte de los actores en el territorio</v>
          </cell>
          <cell r="F215" t="str">
            <v>Número</v>
          </cell>
          <cell r="G215">
            <v>2</v>
          </cell>
          <cell r="H215">
            <v>3</v>
          </cell>
          <cell r="I215">
            <v>3</v>
          </cell>
          <cell r="J215">
            <v>2</v>
          </cell>
          <cell r="K215">
            <v>6</v>
          </cell>
          <cell r="L215">
            <v>3</v>
          </cell>
          <cell r="M215">
            <v>3</v>
          </cell>
          <cell r="N215">
            <v>2</v>
          </cell>
          <cell r="O215">
            <v>0</v>
          </cell>
          <cell r="P215">
            <v>0</v>
          </cell>
          <cell r="Q215">
            <v>0</v>
          </cell>
          <cell r="R215">
            <v>1</v>
          </cell>
          <cell r="S215">
            <v>1</v>
          </cell>
          <cell r="T215">
            <v>1</v>
          </cell>
          <cell r="U215">
            <v>1</v>
          </cell>
          <cell r="V215" t="str">
            <v xml:space="preserve">La apropiación social por parte de los actores en el territorio se viene materializando desde un ejercicio participativo en la formulación de este instrumento de planificación en la vigencia 2019.  Para ello se realizaron 16 encuentros territoriales y un encuentro jurisdiccional (Ver numeral 1.2.3.1 Encuentros Territoriales – PGAR 2020- 2031.
Se realizó reuniones con estos actores en los cuales se generaron conversaciones sobre los retos de sostenibilidad que tiene cada sector para lograr implementar buenas prácticas en la producción y reconocer la relación de las actividades que desarrollan con la provisión de bienes y servicios que les brindan los ecosistemas como soporte socioeconómico.
También se adelantó un ejercicio participativo en la formulación en los cuáles se articularon las comunidades étnicas presentes en la jurisdicción. Producto de esta apropiación de actores se incorporó un Capítulo Étnico en el Plan de Gestión Ambiental Regional – PGAR 2020-2031.
Para la formulación del PA 2020-2023 se desarrollaron 8 encuentros territoriales cuyo ejercicio metodológico se enmarcó en las acciones y retos definidos por las mismas comunidades en los encuentros para la formulación del PGAR. 
Se adelanto el 16 de enero de la presente vigencia una capacitación a los alcaldes municipales elegidos para el periodo 2020-2023 y a sus equipos de trabajo con el fin de orientar aquellos elementos que desde el componente ambiental deben de ser priorizados en sus Planes de Desarrollo Municipal.
se firmaron acuerdos para avanzar en la reforestación y conectividad ecológica del territorio por medio de la incorporación de obligaciones de siembra de árboles en los contratos y convenios celebrados por la Corporación y la Red BIO+.
Mediante el acompañamiento de los 65 CIDEAM que se encuentran en diferentes niveles de cohesión, se avanza en el fortalecimiento de la capacidad de los actores para una gestión ambiental corresponsable.
Apropiación de los Territorios de comunidades Afro en la Jurisdicción de CORANTIOQUIA 
Mediante el Convenio  040-COV2010-214.
propiación de los  Territorios de comunidades Indígenas en la jurisdicción de CORANTIOQUIA: Con el convenio 040-COV2010-182 </v>
          </cell>
          <cell r="W215" t="str">
            <v xml:space="preserve">Reb Bioviveros: Implementación de la Red de Bioviveros Comunitarios para la vida y el Desarrollo Sostenible; Para fortalecer la gestión ambiental participativa de los actores para la conectividad ecológica territorial mediante los Bioviveros comunitarios de la red BIO+.  
Implementación de la estrategia de apropiación social y gestión corresponsable del patrimonio hídrico se suscribió en el 2020 el contrato 140-CNT2009-132 con la Corporación Interuniversitaria de Servicios (CIS), consistía en Formular línea base y la Estrategia para la Apropiación Social y Gestión Corresponsable del Patrimonio Hídrico y se cumplió con la meta definida. Para el 2021 se implementó  la Estrategia de Apropiación Social y Gestión Corresponsable del Patrimonio Hídrico En la vigencia 2021 se realizó la implementación en 26 municipios (Amagá, Angelópolis, Ebéjico, Heliconia, San Jerónimo, San pedro de Los milagros, Belmira, Entrerríos, Liborina, Olaya, Sabanalarga, San Andres de Cuerquia, San Jose de la Montaña; Sopetrán, Andes, Caramanta, Jardín, Jericó, Támesis, Betania, Ciudad Bolívar, Fredonia, Venecia, Tarso, Salgar, Concordia,) con los actores representantes de Juntas de Acción Comunal (JAC), Juntas Administradoras de Acueductos Rurales (JAAR), comunidades en general, sectores productivos y organizaciones Socioambientales (incluidas las ONG), con lo cual se lograría alcanzar el 50% de la meta total definida en el Plan de Acción Corporativo para el cuatrienio 2020-2023.
Estrategia de Participación de Áreas Protegidas de la Jurisdicción de CORANTIOQUIA: Implementar procesos de participación ciudadana para fortalecer ejercicios de corresponsabilidad, la apropiación social del territorio y la construcción de miradas compartidas en articulación con la actualización de los planes de manejo, para asegurar la conservación de la vida, el patrimonio ambiental y los servicios ecosistémicos.
</v>
          </cell>
          <cell r="X215" t="str">
            <v xml:space="preserve">PAra este Tercer trimestre del Año 2022 se ha estado avanzando en la identificación de las acciones de apropiación social del PGAR; con el fin de reportar el Actor, Grupo Poblacional, Territorio, Descripción de la Acción Apropiada, No contrato/Convenio o proceso Corporativo, Línea del PGAR, Componente del PGAR, Reto del PGAR, Proyecto del Plan de Acción. Para el 3 trimestre se presenta el PROCEDA MUJERES TIERRA Y VIDA, que aborda temáticas de Genero, Gestión del Riesgo y Cambio climático, Salud Mental, Apropiación de herramientas TIC y desarrollo alternativo y tiene como logro Fortalecimiento de las organizaciones de las mujeres y Formulación del plan de acción para abordar la gestión del riesgo y la mitigación al cambio climático desde el enfoque de género. 040-COV2108-82. 
Estrategia de Generación BIO+: A través del Convenio 040-COV2110-112 entre Corantioquia y la Corporación Ambiental se promueve la estrategia Generación BIO + Es una apuesta de educación, cultura y participación para fortalecer los procesos juveniles relacionados con la gestión ambiental, reconociendo los diversos caminos, estrategias, formas, emprendimientos, y proyectos que han definido los jóvenes para conectarse al ambiente. Se denomina BIO+ retomando la estrategia de CORANTIOQUIA denominada “Red para el Desarrollo Regional Sostenible BIO+”, que busca la conservación de la biodiversidad, la sostenibilidad de los paisajes y la gobernanza territorial, conectando el paisaje a través el agua y tejiendo una trama de árboles y saberes en los territorios.  
Esquema de Coordinación Indígena: De acuerdo a la resolución Corporativa 040-RES2012-7335, Por el cual se adopta el Esquema de Coordinación entre la Corporación Autónoma Regional del Centro de Antioquia- CORANTIOQUIA y, las Autoridades de los pueblos Indígenas que habitan en la Jurisdicción, para el desarrollo, del Capitulo Étnico en el Plan de Gestión Ambiental Regional - PGAR 2020-2031 cuyo  Objetivo es : brindar los elementos de soporte para la construcción de un mecanismo de coordinación entre la Autoridades de Pueblos Indígenas en la jurisdicción de Corantioquia y Corantioquia, para el desarrollo del capítulo étnico del PGAR. </v>
          </cell>
          <cell r="Y215" t="str">
            <v>Apropiación de Ecoescuela "una estrategia de educación ambiental que desde CORANTIOQUIA, busca promover la apropiación social a través del reconocimiento territorial, fortaleciendo la cultura ambiental enfocada en la proyección comunitaria en miras a la transformación social en perspectiva a los conflictos socioambientales presentes en la ruralidad; maximizando así la conservación del patrimonio ambiental y la reconstrucción del tejido social, que aporte a las dinámicas del desarrollo sostenible y sustentable del territorio. "
Guardianes de la Naturaleza es una estrategia de educación ambiental que viene desarrollando hace 25 años, donde se fortalece la población Infantil desde los 5 a los 14 años de edad. la cual busca generar apropiación y arraigo desde una educación de Base Comunitaria donde atraves de toda la propuesta formativa y se fortalece todo el conocimiento en lo ambiental con Niños, educadores y padres de familia.</v>
          </cell>
          <cell r="Z215"/>
          <cell r="AA215" t="str">
            <v>contract</v>
          </cell>
          <cell r="AB215" t="str">
            <v>No aplica</v>
          </cell>
          <cell r="AC215"/>
          <cell r="AD215"/>
          <cell r="AE215"/>
          <cell r="AF215"/>
          <cell r="AG215"/>
          <cell r="AH215"/>
          <cell r="AI215">
            <v>10</v>
          </cell>
          <cell r="AJ215">
            <v>14</v>
          </cell>
          <cell r="AK215">
            <v>1</v>
          </cell>
          <cell r="AL215"/>
          <cell r="AM215">
            <v>72315130</v>
          </cell>
          <cell r="AN215">
            <v>25854372</v>
          </cell>
          <cell r="AO215">
            <v>0.3575236883346542</v>
          </cell>
          <cell r="AP215">
            <v>25854372</v>
          </cell>
          <cell r="AQ215">
            <v>1</v>
          </cell>
          <cell r="AR215">
            <v>0</v>
          </cell>
          <cell r="AS215">
            <v>0</v>
          </cell>
          <cell r="AT215">
            <v>0</v>
          </cell>
          <cell r="AU215" t="str">
            <v>0%</v>
          </cell>
          <cell r="AV215">
            <v>10000000</v>
          </cell>
          <cell r="AW215">
            <v>9612500</v>
          </cell>
          <cell r="AX215">
            <v>0.96125000000000005</v>
          </cell>
          <cell r="AY215">
            <v>9612500</v>
          </cell>
          <cell r="AZ215">
            <v>1</v>
          </cell>
          <cell r="BA215">
            <v>0</v>
          </cell>
          <cell r="BB215">
            <v>0</v>
          </cell>
          <cell r="BC215">
            <v>0</v>
          </cell>
          <cell r="BD215" t="str">
            <v>0%</v>
          </cell>
          <cell r="BE215">
            <v>20000000</v>
          </cell>
          <cell r="BF215">
            <v>2746000</v>
          </cell>
          <cell r="BG215">
            <v>0.13730000000000001</v>
          </cell>
          <cell r="BH215">
            <v>2746000</v>
          </cell>
          <cell r="BI215">
            <v>1</v>
          </cell>
          <cell r="BJ215">
            <v>0</v>
          </cell>
          <cell r="BK215">
            <v>0</v>
          </cell>
          <cell r="BL215"/>
          <cell r="BM215"/>
          <cell r="BN215">
            <v>0</v>
          </cell>
          <cell r="BO215">
            <v>0</v>
          </cell>
          <cell r="BP215">
            <v>0</v>
          </cell>
          <cell r="BQ215">
            <v>0</v>
          </cell>
          <cell r="BR215">
            <v>0</v>
          </cell>
          <cell r="BS215">
            <v>0</v>
          </cell>
          <cell r="BT215">
            <v>102315130</v>
          </cell>
          <cell r="BU215">
            <v>38212872</v>
          </cell>
          <cell r="BV215">
            <v>0.37348212331841829</v>
          </cell>
          <cell r="BW215"/>
          <cell r="BX215"/>
          <cell r="BY215"/>
          <cell r="BZ215" t="str">
            <v/>
          </cell>
          <cell r="CA215"/>
        </row>
        <row r="216">
          <cell r="B216" t="str">
            <v>SACT 11.3.3</v>
          </cell>
          <cell r="C216" t="str">
            <v>11.3.3</v>
          </cell>
          <cell r="D216" t="str">
            <v>Realización de reportes públicos compartidos de avance de cumplimiento PGAR</v>
          </cell>
          <cell r="E216" t="str">
            <v>Número de reportes públicos compartidos de avance de cumplimiento PGAR</v>
          </cell>
          <cell r="F216" t="str">
            <v>Número</v>
          </cell>
          <cell r="G216">
            <v>1</v>
          </cell>
          <cell r="H216">
            <v>1</v>
          </cell>
          <cell r="I216">
            <v>1</v>
          </cell>
          <cell r="J216">
            <v>1</v>
          </cell>
          <cell r="K216">
            <v>1</v>
          </cell>
          <cell r="L216">
            <v>1</v>
          </cell>
          <cell r="M216">
            <v>1</v>
          </cell>
          <cell r="N216">
            <v>1</v>
          </cell>
          <cell r="O216" t="str">
            <v>0</v>
          </cell>
          <cell r="P216">
            <v>0</v>
          </cell>
          <cell r="Q216">
            <v>0</v>
          </cell>
          <cell r="R216">
            <v>1</v>
          </cell>
          <cell r="S216">
            <v>1</v>
          </cell>
          <cell r="T216">
            <v>1</v>
          </cell>
          <cell r="U216">
            <v>1</v>
          </cell>
          <cell r="V216" t="str">
            <v xml:space="preserve">Mediante circular con radicado No. 040-CIR2012-20 de diciembre 9 de 2020, se impartieron instrucciones a las dependencias de la Corporación para la realización del reporte de cumplimiento a metas del Plan de Acción y del Plan de Gestión Ambiental – PGAR en la vigencia 2020.
Para el seguimiento del PGAR 2020-2031, en la plataforma MEGATESO se ha dispuesto la estructura de este instrumento con la definición de la dependencia responsable de cada indicador. Para aquellos indicadores del PGAR que corresponda a indicador del Plan de acción 2020-2023, se utilizará la misma información de avance que se reporte en el Plan de acción.
La consolidación del avance del cumplimiento a metas del PGAR lo realizará la Subdirección de Planeación y este conformará el informe de gestión de la vigencia 2020.
</v>
          </cell>
          <cell r="W216" t="str">
            <v>Mediante circular con radicado No. 040-CIR2112-23 de diciembre 28 de 2021, se impartieron instrucciones a las dependencias de la Corporación para la realización del reporte de cumplimiento a metas del Plan de Acción y del Plan de Gestión Ambiental – PGAR en la vigencia 2021. Para el seguimiento del PGAR 2020-2031, en la plataforma MEGATESO se ha dispuesto la estructura de este instrumento con la definición de la dependencia responsable de cada indicador. Para aquellos indicadores del PGAR que corresponda a indicador del Plan de acción 2020-2023, se utilizará la misma información de avance que se reporte en el Plan de acción. En la vigencia 2021, la corporación suscribió con la Corporación Interuniversitaria de Servicio - CIS el contrato No. 090-CNT211-149 con el fin de “Apoyar la formulación de líneas base, pruebas de escritorio y medición del PGAR 2020-2031</v>
          </cell>
          <cell r="X216" t="str">
            <v xml:space="preserve"> 
Mediante circulares con radicado No. 040-CIR2203-7 del 15-03-2022, No. 040-CIR2205-14 del 27-05-2022, No. 040-CIR2209-17 del 22-09-2022 y No. 040-CIR2212-22 del 12-12-2022, se impartieron instrucciones a las dependencias de la Corporación para la realización del reporte de cumplimiento a metas del Plan de Acción que darán, finalizando la vigencia, los resultados de avance al PGAR. De igual manera para la formulación de hoja metodológica, pruebas de escritorio y medición de indicadores del PGAR la Corporación celebró el contrato No. 090-CNT2111-149 con la Corporación Interuniversitaria de Servicios – CIS cuyo producto final fue entregado en diciembre de 2022. La consolidación del avance del cumplimiento a metas del PGAR lo realizará la Subdirección de Planeación. Esta consolidación permitirá preparar el reporte público del cumplimiento a este instrumento. El reporte público de avances del cumplimiento del Plan de Acción y del PGAR se hace en audiencia pública según lo contemplado en el Artículo 2.2.8.6.4.11 del Decreto 1076, del 26 de mayo de 2015.   </v>
          </cell>
          <cell r="Y216" t="str">
            <v>El tercer reporte público de avances del cumplimiento del Plan de Acción y del PGAR se realizó en la presente vigencia a según lo contemplado en el Artículo 2.2.8.6.4.11 del Decreto 1076, del 26 de mayo de 2015 con la audiencia pública celebrada el 26 de abril (ver acta con radicado No. 180-ACT2305-20298). Para dar cumplimiento a la cuarto reporte se seguirá lo reglamentado en el parágrafo 1 del artículo 2.2.8.6.4.11 del DUR 1076/15. Para ello se han venido dando instrucciones para los informes del PAC en la vigencia 2023 según circulares  040-CIR2303-6, 040-CIR2305-9 y 040-CIR2309-11. Pendiente por definir con la Directora General el día de diciembre en que se celebrará la audiencia.</v>
          </cell>
          <cell r="Z216"/>
          <cell r="AA216" t="str">
            <v>contract</v>
          </cell>
          <cell r="AB216" t="str">
            <v>No aplica</v>
          </cell>
          <cell r="AC216"/>
          <cell r="AD216"/>
          <cell r="AE216"/>
          <cell r="AF216"/>
          <cell r="AG216"/>
          <cell r="AH216"/>
          <cell r="AI216">
            <v>4</v>
          </cell>
          <cell r="AJ216">
            <v>4</v>
          </cell>
          <cell r="AK216">
            <v>1</v>
          </cell>
          <cell r="AL216"/>
          <cell r="AM216"/>
          <cell r="AN216"/>
          <cell r="AO216"/>
          <cell r="AP216">
            <v>0</v>
          </cell>
          <cell r="AQ216">
            <v>0</v>
          </cell>
          <cell r="AR216">
            <v>0</v>
          </cell>
          <cell r="AS216">
            <v>0</v>
          </cell>
          <cell r="AT216">
            <v>0</v>
          </cell>
          <cell r="AU216" t="str">
            <v>0%</v>
          </cell>
          <cell r="AV216">
            <v>0</v>
          </cell>
          <cell r="AW216">
            <v>0</v>
          </cell>
          <cell r="AX216">
            <v>0</v>
          </cell>
          <cell r="AY216">
            <v>0</v>
          </cell>
          <cell r="AZ216">
            <v>0</v>
          </cell>
          <cell r="BA216">
            <v>0</v>
          </cell>
          <cell r="BB216">
            <v>0</v>
          </cell>
          <cell r="BC216">
            <v>0</v>
          </cell>
          <cell r="BD216" t="str">
            <v>0%</v>
          </cell>
          <cell r="BE216">
            <v>77569887</v>
          </cell>
          <cell r="BF216">
            <v>40000000</v>
          </cell>
          <cell r="BG216">
            <v>0.5156640230763776</v>
          </cell>
          <cell r="BH216">
            <v>40000000</v>
          </cell>
          <cell r="BI216">
            <v>1</v>
          </cell>
          <cell r="BJ216">
            <v>0</v>
          </cell>
          <cell r="BK216">
            <v>0</v>
          </cell>
          <cell r="BL216"/>
          <cell r="BM216"/>
          <cell r="BN216">
            <v>316544906</v>
          </cell>
          <cell r="BO216">
            <v>107645140</v>
          </cell>
          <cell r="BP216">
            <v>0.34006277769638155</v>
          </cell>
          <cell r="BQ216">
            <v>107625140</v>
          </cell>
          <cell r="BR216">
            <v>0.99981420433844015</v>
          </cell>
          <cell r="BS216">
            <v>0</v>
          </cell>
          <cell r="BT216">
            <v>394114793</v>
          </cell>
          <cell r="BU216">
            <v>147645140</v>
          </cell>
          <cell r="BV216">
            <v>0.37462470991288066</v>
          </cell>
          <cell r="BW216"/>
          <cell r="BX216"/>
          <cell r="BY216"/>
          <cell r="BZ216" t="str">
            <v>RET 46: Sistema de seguimiento, control y evaluación del trabajo ambiental entre los pueblos étnicos y Corantioquia</v>
          </cell>
          <cell r="CA216"/>
        </row>
        <row r="217">
          <cell r="G217">
            <v>1</v>
          </cell>
          <cell r="H217">
            <v>1</v>
          </cell>
          <cell r="I217">
            <v>1</v>
          </cell>
          <cell r="J217">
            <v>1</v>
          </cell>
          <cell r="N217">
            <v>0.83414055382967833</v>
          </cell>
          <cell r="U217">
            <v>0.83414055382967833</v>
          </cell>
          <cell r="AK217">
            <v>0.92247669045696468</v>
          </cell>
          <cell r="BN217">
            <v>142348062588</v>
          </cell>
          <cell r="BO217">
            <v>122941833354</v>
          </cell>
          <cell r="BP217">
            <v>0.86367057702662442</v>
          </cell>
          <cell r="BT217">
            <v>496365441934</v>
          </cell>
          <cell r="BU217">
            <v>424100271656.29999</v>
          </cell>
          <cell r="BV217">
            <v>0.8544113587035157</v>
          </cell>
        </row>
      </sheetData>
      <sheetData sheetId="3"/>
      <sheetData sheetId="4">
        <row r="6">
          <cell r="A6" t="str">
            <v>Identificador</v>
          </cell>
          <cell r="B6" t="str">
            <v>Programa al que pertene</v>
          </cell>
          <cell r="C6" t="str">
            <v>Ruta archivo</v>
          </cell>
          <cell r="D6" t="str">
            <v>Nombre Indicador</v>
          </cell>
          <cell r="E6">
            <v>2020</v>
          </cell>
          <cell r="F6">
            <v>2021</v>
          </cell>
          <cell r="G6">
            <v>2022</v>
          </cell>
          <cell r="H6">
            <v>2023</v>
          </cell>
          <cell r="I6" t="str">
            <v>Rezagos 2020</v>
          </cell>
          <cell r="J6" t="str">
            <v>Rezagos 2021</v>
          </cell>
          <cell r="K6" t="str">
            <v>Rezagos 2022</v>
          </cell>
          <cell r="L6" t="str">
            <v>Descripción avance Trimestre</v>
          </cell>
        </row>
        <row r="7">
          <cell r="A7" t="str">
            <v>PROG I</v>
          </cell>
          <cell r="B7" t="str">
            <v>Programa I</v>
          </cell>
          <cell r="C7" t="str">
            <v>Programa I\[Prueba de Escritorio Programa I-Trimestre IV 2023.xlsx]Resumen</v>
          </cell>
          <cell r="D7"/>
          <cell r="E7">
            <v>0.95960000000000001</v>
          </cell>
          <cell r="F7">
            <v>0.89034302230055862</v>
          </cell>
          <cell r="G7">
            <v>0.87228494568112036</v>
          </cell>
          <cell r="H7">
            <v>0.75580394388301264</v>
          </cell>
          <cell r="I7">
            <v>1</v>
          </cell>
          <cell r="J7">
            <v>0.16666666666666666</v>
          </cell>
          <cell r="K7">
            <v>0.39162429539141441</v>
          </cell>
          <cell r="L7"/>
        </row>
        <row r="8">
          <cell r="A8" t="str">
            <v>PROY 1</v>
          </cell>
          <cell r="B8" t="str">
            <v>Programa I</v>
          </cell>
          <cell r="C8" t="str">
            <v>Programa I\[Prueba de Escritorio Programa I-Trimestre IV 2023.xlsx]Resumen</v>
          </cell>
          <cell r="D8"/>
          <cell r="E8">
            <v>0.95709999999999995</v>
          </cell>
          <cell r="F8">
            <v>0.87050567595459238</v>
          </cell>
          <cell r="G8">
            <v>0.86588018653862575</v>
          </cell>
          <cell r="H8">
            <v>0.71120575443269185</v>
          </cell>
          <cell r="I8">
            <v>1</v>
          </cell>
          <cell r="J8">
            <v>0</v>
          </cell>
          <cell r="K8">
            <v>0</v>
          </cell>
          <cell r="L8"/>
        </row>
        <row r="9">
          <cell r="A9" t="str">
            <v>ACT 1.1</v>
          </cell>
          <cell r="B9" t="str">
            <v>Programa I</v>
          </cell>
          <cell r="C9" t="str">
            <v>Programa I\[Prueba de Escritorio Programa I-Trimestre IV 2023.xlsx]Resumen</v>
          </cell>
          <cell r="D9"/>
          <cell r="E9">
            <v>1</v>
          </cell>
          <cell r="F9">
            <v>1</v>
          </cell>
          <cell r="G9">
            <v>1</v>
          </cell>
          <cell r="H9">
            <v>0</v>
          </cell>
          <cell r="I9">
            <v>0</v>
          </cell>
          <cell r="J9">
            <v>0</v>
          </cell>
          <cell r="K9">
            <v>0</v>
          </cell>
          <cell r="L9"/>
        </row>
        <row r="10">
          <cell r="A10" t="str">
            <v>SACT 1.1.1</v>
          </cell>
          <cell r="B10" t="str">
            <v>Programa I</v>
          </cell>
          <cell r="C10" t="str">
            <v>Programa I\[Prueba de Escritorio Programa I-Trimestre IV 2023.xlsx]Resumen</v>
          </cell>
          <cell r="D10" t="str">
            <v>% de avance en la formulación e implementación del Modelo de administración de las áreas protegidas y otras estrategias complementarias, con enfoque diferencial</v>
          </cell>
          <cell r="E10">
            <v>0.5</v>
          </cell>
          <cell r="F10">
            <v>0.7</v>
          </cell>
          <cell r="G10">
            <v>0.9</v>
          </cell>
          <cell r="H10">
            <v>0</v>
          </cell>
          <cell r="I10">
            <v>0</v>
          </cell>
          <cell r="J10">
            <v>0</v>
          </cell>
          <cell r="K10">
            <v>0</v>
          </cell>
          <cell r="L10" t="str">
            <v>Mediante el Convenio 040-COV2210-90 se ha adelantando el proceso de participación del modelo de administración de áreas protegidas, enfocado en los actores y las comunidades  de las áreas
protegidas, garantizando para ello los espacios e instancias para que las comunidades afros, indígenas, población rural y las organizaciones socioambientales brinden aportes tanto a la formulación como en acciones para participación en su ejecución,
seguimiento y control.
Los resultados de los mismos se encuentra siendo sistematizados para ser incorporados en el documento final del modelo.</v>
          </cell>
        </row>
        <row r="11">
          <cell r="A11" t="str">
            <v>ACT 1.2</v>
          </cell>
          <cell r="B11" t="str">
            <v>Programa I</v>
          </cell>
          <cell r="C11" t="str">
            <v>Programa I\[Prueba de Escritorio Programa I-Trimestre IV 2023.xlsx]Resumen</v>
          </cell>
          <cell r="D11"/>
          <cell r="E11">
            <v>1</v>
          </cell>
          <cell r="F11">
            <v>0.88235294117647056</v>
          </cell>
          <cell r="G11">
            <v>0.44389473684210523</v>
          </cell>
          <cell r="H11">
            <v>0.72123049174017917</v>
          </cell>
          <cell r="I11">
            <v>0</v>
          </cell>
          <cell r="J11">
            <v>0</v>
          </cell>
          <cell r="K11">
            <v>0</v>
          </cell>
          <cell r="L11"/>
        </row>
        <row r="12">
          <cell r="A12" t="str">
            <v>SACT 1.2.1</v>
          </cell>
          <cell r="B12" t="str">
            <v>Programa I</v>
          </cell>
          <cell r="C12" t="str">
            <v>Programa I\[Prueba de Escritorio Programa I-Trimestre IV 2023.xlsx]Resumen</v>
          </cell>
          <cell r="D12" t="str">
            <v>Número de ha de áreas protegidas (ha) declaradas en la vigencia</v>
          </cell>
          <cell r="E12">
            <v>6887</v>
          </cell>
          <cell r="F12">
            <v>70166</v>
          </cell>
          <cell r="G12">
            <v>0</v>
          </cell>
          <cell r="H12">
            <v>0</v>
          </cell>
          <cell r="I12">
            <v>0</v>
          </cell>
          <cell r="J12">
            <v>0</v>
          </cell>
          <cell r="K12">
            <v>0</v>
          </cell>
          <cell r="L12" t="str">
            <v>Mediante radicado 040-COI2309-29204 dirigido al Instituto Alexander Von Humbodlt se solicito concepto previo favorable en el proceso de declaratoria del Distrito Regional de Manejo Integrado Bajo Cauca Nechi, que tiene como fin la conservación de 75.000 hectáreas de ecosistemas estrategicos en los Municipios de  Zaragoza, Cáceres y Anorí.</v>
          </cell>
        </row>
        <row r="13">
          <cell r="A13" t="str">
            <v>SACT 1.2.2</v>
          </cell>
          <cell r="B13" t="str">
            <v>Programa I</v>
          </cell>
          <cell r="C13" t="str">
            <v>Programa I\[Prueba de Escritorio Programa I-Trimestre IV 2023.xlsx]Resumen</v>
          </cell>
          <cell r="D13" t="str">
            <v>% de áreas protegidas con planes de manejo vigentes</v>
          </cell>
          <cell r="E13">
            <v>0.65</v>
          </cell>
          <cell r="F13">
            <v>0.65</v>
          </cell>
          <cell r="G13">
            <v>0.73680000000000001</v>
          </cell>
          <cell r="H13">
            <v>0.82352941176470584</v>
          </cell>
          <cell r="I13">
            <v>0</v>
          </cell>
          <cell r="J13">
            <v>0</v>
          </cell>
          <cell r="K13">
            <v>0</v>
          </cell>
          <cell r="L13" t="str">
            <v xml:space="preserve">A la fecha se adelata la revisión final de los documentos técnicos de los planes de manejo del DRMI Cienága de Barbacoas y DRMI Cienága de Chiquieros, para sutir publicación en el mes de noviembre en la página web. Adicionalmente se están formulando planes de manejo de tres áreas protegidas  DRMI Bosque Seco del Occidente Antioqueño, DRMI Cerro Quitasol y DRMI Cienága Corrales el Ocho (Convenio 040-COV2212-145 con el Politécnio Jaime Isaza Cadavid). En el tercer  trimestre se avanzó en la fase diagnóstica. </v>
          </cell>
        </row>
        <row r="14">
          <cell r="A14" t="str">
            <v>SACT 1.2.3</v>
          </cell>
          <cell r="B14" t="str">
            <v>Programa I</v>
          </cell>
          <cell r="C14" t="str">
            <v>Programa I\[Prueba de Escritorio Programa I-Trimestre IV 2023.xlsx]Resumen</v>
          </cell>
          <cell r="D14" t="str">
            <v>% de ha de ecosistemas protegidas desde el gobierno propio.</v>
          </cell>
          <cell r="E14">
            <v>0</v>
          </cell>
          <cell r="F14">
            <v>0</v>
          </cell>
          <cell r="G14">
            <v>6.5000000000000002E-2</v>
          </cell>
          <cell r="H14">
            <v>9.4221068249258161E-2</v>
          </cell>
          <cell r="I14">
            <v>0</v>
          </cell>
          <cell r="J14">
            <v>0</v>
          </cell>
          <cell r="K14">
            <v>0</v>
          </cell>
          <cell r="L14" t="str">
            <v xml:space="preserve">Mediante Convenio 040-COV2212-146 se avanzó en la caracterización de las áreas suceptibles de protección desde el gobierno propio soportado en el radicado 180-COE2308-31916 </v>
          </cell>
        </row>
        <row r="15">
          <cell r="A15" t="str">
            <v>SACT 1.2.4</v>
          </cell>
          <cell r="B15" t="str">
            <v>Programa I</v>
          </cell>
          <cell r="C15" t="str">
            <v>Programa I\[Prueba de Escritorio Programa I-Trimestre IV 2023.xlsx]Resumen</v>
          </cell>
          <cell r="D15" t="str">
            <v>% de ha de ecosistemas protegidos desde el gobierno propio con acciones de manejo</v>
          </cell>
          <cell r="E15">
            <v>0</v>
          </cell>
          <cell r="F15">
            <v>0</v>
          </cell>
          <cell r="G15">
            <v>0</v>
          </cell>
          <cell r="H15">
            <v>0.08</v>
          </cell>
          <cell r="I15">
            <v>0</v>
          </cell>
          <cell r="J15">
            <v>0</v>
          </cell>
          <cell r="K15">
            <v>0</v>
          </cell>
          <cell r="L15" t="str">
            <v xml:space="preserve">Mediante Convenio 040-COV2212-146 se avanzó en la caracterización de las áreas suceptibles de protección desde el gobierno propio soportado en el radicado 180-COE2308-31916 </v>
          </cell>
        </row>
        <row r="16">
          <cell r="A16" t="str">
            <v>ACT 1.3</v>
          </cell>
          <cell r="B16" t="str">
            <v>Programa I</v>
          </cell>
          <cell r="C16" t="str">
            <v>Programa I\[Prueba de Escritorio Programa I-Trimestre IV 2023.xlsx]Resumen</v>
          </cell>
          <cell r="D16"/>
          <cell r="E16">
            <v>0.82540000000000002</v>
          </cell>
          <cell r="F16">
            <v>0.97017543859649125</v>
          </cell>
          <cell r="G16">
            <v>0.90740740740740744</v>
          </cell>
          <cell r="H16">
            <v>0.85185185185185175</v>
          </cell>
          <cell r="I16">
            <v>1</v>
          </cell>
          <cell r="J16">
            <v>0</v>
          </cell>
          <cell r="K16">
            <v>0</v>
          </cell>
          <cell r="L16"/>
        </row>
        <row r="17">
          <cell r="A17" t="str">
            <v>SACT 1.3.1</v>
          </cell>
          <cell r="B17" t="str">
            <v>Programa I</v>
          </cell>
          <cell r="C17" t="str">
            <v>Programa I\[Prueba de Escritorio Programa I-Trimestre IV 2023.xlsx]Resumen</v>
          </cell>
          <cell r="D17" t="str">
            <v>% de áreas protegidas con planes de manejo en ejecución</v>
          </cell>
          <cell r="E17">
            <v>0.70588235294117652</v>
          </cell>
          <cell r="F17">
            <v>0.68421052631578949</v>
          </cell>
          <cell r="G17">
            <v>1</v>
          </cell>
          <cell r="H17">
            <v>1</v>
          </cell>
          <cell r="I17">
            <v>0</v>
          </cell>
          <cell r="J17">
            <v>0</v>
          </cell>
          <cell r="K17">
            <v>0</v>
          </cell>
          <cell r="L17" t="str">
            <v xml:space="preserve">Se continua con la ejecución de los siguientes convenios:  040-COV2211-131 firmado con el municipio de Caldas para el Desarrollo del Plan de Manejo para el aprovechamiento de las externalidades ambientales de la RFPR Alto de San miguel, por un valor de $ 135.120.637; Convenio 040-COV2212-150 firmado con el fin de "Aunar esfuerzos con el Municipio de Anorí para la implementación de acciones en el Distrito de Manejo Integrado Cacica Noria", en el municipio de Anorí, por un valor de $480.283.080 y del Convenio 040-COV2306-51 con el objeto de “Aunar esfuerzos con el Municipio de Yarumal para la implementación de acciones del plan de manejo del área protegida Distrito Regional de Manejo Integrado Alto de Ventanas” en el Municipio de Yarumal por valor de $156.116.388			</v>
          </cell>
        </row>
        <row r="18">
          <cell r="A18" t="str">
            <v>SACT 1.3.2</v>
          </cell>
          <cell r="B18" t="str">
            <v>Programa I</v>
          </cell>
          <cell r="C18" t="str">
            <v>Programa I\[Prueba de Escritorio Programa I-Trimestre IV 2023.xlsx]Resumen</v>
          </cell>
          <cell r="D18" t="str">
            <v>% de ejecución de planes de manejo de áreas protegidas bajo competencia de la Corporación.</v>
          </cell>
          <cell r="E18">
            <v>0.2326</v>
          </cell>
          <cell r="F18">
            <v>0.37611538461538474</v>
          </cell>
          <cell r="G18">
            <v>0.2</v>
          </cell>
          <cell r="H18">
            <v>0.6</v>
          </cell>
          <cell r="I18">
            <v>0</v>
          </cell>
          <cell r="J18">
            <v>0</v>
          </cell>
          <cell r="K18">
            <v>0</v>
          </cell>
          <cell r="L18" t="str">
            <v>En el tercer trimestre de 2023 se recibieron a satisfacción por parte de la supervisión los informes técnicos de avance  correspondientes a la ejecución física del alcance 1 del convenio 040-COV2209-73 mediante el cual se implementa la subactividad 1.3.2., los avances soportados tienen el siguiente radicado 180-COE2309-39167</v>
          </cell>
        </row>
        <row r="19">
          <cell r="A19" t="str">
            <v>SACT 1.3.3</v>
          </cell>
          <cell r="B19" t="str">
            <v>Programa I</v>
          </cell>
          <cell r="C19" t="str">
            <v>Programa I\[Prueba de Escritorio Programa I-Trimestre IV 2023.xlsx]Resumen</v>
          </cell>
          <cell r="D19" t="str">
            <v>Número de ha de humedales con acciones de manejo</v>
          </cell>
          <cell r="E19">
            <v>0</v>
          </cell>
          <cell r="F19">
            <v>619</v>
          </cell>
          <cell r="G19">
            <v>627.9</v>
          </cell>
          <cell r="H19">
            <v>50</v>
          </cell>
          <cell r="I19">
            <v>200</v>
          </cell>
          <cell r="J19">
            <v>0</v>
          </cell>
          <cell r="K19">
            <v>0</v>
          </cell>
          <cell r="L19" t="str">
            <v xml:space="preserve">Se avanza en la formulación del Plan de Manejo del DRMI Ciénaga Corrales El Ocho, figura de conservación con unas 300 ha de espejos de humedales, mediante el Convenio 040-COV2212-145, en el marco del cual se recibió en el tercer trimestre el informe diagnóstico. 									</v>
          </cell>
        </row>
        <row r="20">
          <cell r="A20" t="str">
            <v>SACT 1.3.4</v>
          </cell>
          <cell r="B20" t="str">
            <v>Programa I</v>
          </cell>
          <cell r="C20" t="str">
            <v>Programa I\[Prueba de Escritorio Programa I-Trimestre IV 2023.xlsx]Resumen</v>
          </cell>
          <cell r="D20" t="str">
            <v>Número de ha en otras estrategias de conservación en la jurisdicción adoptadas en la vigencia del PGAR</v>
          </cell>
          <cell r="E20">
            <v>9522</v>
          </cell>
          <cell r="F20">
            <v>164565</v>
          </cell>
          <cell r="G20">
            <v>172724.33</v>
          </cell>
          <cell r="H20">
            <v>172724.33</v>
          </cell>
          <cell r="I20">
            <v>478</v>
          </cell>
          <cell r="J20">
            <v>0</v>
          </cell>
          <cell r="K20">
            <v>0</v>
          </cell>
          <cell r="L20" t="str">
            <v xml:space="preserve">Se avanza en la ejecución de los Convenios: 040-COV2208-35 Municipio de Barbosa,   040-COV2208-26 Municipio de Yarumal, 040-COV2210-84 Municipio de San Pedro de los Milagros, para formulación de Sistema Local de Areas Protegidas en estos municipios y se suscribio convenio con los municipio de Salgar (040-COV2306-84), Sopetran (040-COV2306-105) y Caracoli (040-COV2304-9) para la formulación de Sistemas Locales de Áreas Protegidas.			</v>
          </cell>
        </row>
        <row r="21">
          <cell r="A21" t="str">
            <v>SACT 1.3.5</v>
          </cell>
          <cell r="B21" t="str">
            <v>Programa I</v>
          </cell>
          <cell r="C21" t="str">
            <v>Programa I\[Prueba de Escritorio Programa I-Trimestre IV 2023.xlsx]Resumen</v>
          </cell>
          <cell r="D21" t="str">
            <v>Número de ha bajo esquemas de pagos por servicios ambientales (PSA) e incentivos a la conservación.</v>
          </cell>
          <cell r="E21">
            <v>21176.69</v>
          </cell>
          <cell r="F21">
            <v>24040.5</v>
          </cell>
          <cell r="G21">
            <v>3932.2</v>
          </cell>
          <cell r="H21">
            <v>17759</v>
          </cell>
          <cell r="I21">
            <v>0</v>
          </cell>
          <cell r="J21">
            <v>0</v>
          </cell>
          <cell r="K21">
            <v>0</v>
          </cell>
          <cell r="L21" t="str">
            <v>Se celebró el convenio 040-COV2304-11, con la gobernación de Antioquia, EPM, La Corporación Masbosques y 42 municipios de la jurisdicción de Corantioquia, en el cual se busca beneficiar 1958 familias con Pagos por Servicios Ambientales, hasta el momento, el proceso se encuentra en la caracterización de los predios; por lo cual no se tiene una estimación exacta de las Ha a conservar.</v>
          </cell>
        </row>
        <row r="22">
          <cell r="A22" t="str">
            <v>SACT 1.3.6</v>
          </cell>
          <cell r="B22" t="str">
            <v>Programa I</v>
          </cell>
          <cell r="C22" t="str">
            <v>Programa I\[Prueba de Escritorio Programa I-Trimestre IV 2023.xlsx]Resumen</v>
          </cell>
          <cell r="D22" t="str">
            <v>% de áreas de ecosistemas en restauración, rehabilitación y reforestación</v>
          </cell>
          <cell r="E22">
            <v>0.75</v>
          </cell>
          <cell r="F22">
            <v>1.0390590604026846</v>
          </cell>
          <cell r="G22">
            <v>1.0590590604026846</v>
          </cell>
          <cell r="H22">
            <v>1</v>
          </cell>
          <cell r="I22">
            <v>0</v>
          </cell>
          <cell r="J22">
            <v>0</v>
          </cell>
          <cell r="K22">
            <v>0</v>
          </cell>
          <cell r="L22" t="str">
            <v xml:space="preserve">En marco de la estrategia BIO+, se han realizado diferentes jornadas de siembra a través del programa sembratón, árbol por millón y diferentes estrategias que involucran a la comunidad, para el tercer trimestre del año 2023 se ha adelantado la siembra de 12.688.242 árboles, lo que equivale a  25.817 hectáreas establecidas, bajo estas estrategias la corporación, contribuye no solo, a la restauración, rehabilitación y reforestación de los ecosistemas, sino también a la desaceleración de la deforestación que se presenta en nuestro territorio. 
En cada una de las jornadas desarrollas se ha vinculado diferentes actores de sector académico gremios económicos, los entes gubernamentales de orden nacional, departamental y local, las entidades sin ánimo de lucro, las fuerzas militares, la sociedad civil, los propietarios de predios, los servidores públicos de Corantioquia, entre otros actores interesados por generar conectividades ecosistémicas en el territorio y el mejoramiento de las condiciones ambientales, con esta actividad la corporación supera el cumplimiento de la meta de 12.000.000 de árboles establecida para la vigencia 2020-2023.
Dichas siembras se han realizado específicamente en los municipios de Amagá, Amalfi, Andes, Angelópolis, Angostura, Anorí, Anzá, Armenia, Barbosa, Bello, Balmira, Betania, Betulia, Briceño, Buriticá, Cáceres, Cisneros, Ciudad Bolívar, Concordia, Caicedo, Caldas, Campamento, Caracolí, Caramanta, Carolina del Príncipe, Caucasia, Cisneros, Copacabana, Donmatías, Ebejico, El Bagre, Entrerríos, Envigado, Fredonia, Girardota, Gomez Plata, Guadalupe, Heliconia, Hispania, Itagüí, Ituango, Jardín, Jericó, La Estrella, La Pintada, Liborina, Maceo, Medellín, Nechí, Montebello ,  Olaya, Puerto Berrio, Pueblorrico, Puerto Nare, Remedios, Sabanalarga, Sabaneta, Salgar, San Andrés de Cuerquia, San Jerónimo, San José de la Montaña, Santa Barbara, Santa Fé de Antioquia, San Pedro de los Milagros, Santa Barbara, Santa Rosa de Osos, Segovia, Sopetran, Támesis, Tarazá, Titiribí, Valdivia, Valparaíso, Vegachí, Venecia, Yalí, Yarumal, Yolombó, Yondó y Zaragoza, lo que significa que hemos actuado en el territorio en 80 municipios de la jurisdicción.
</v>
          </cell>
        </row>
        <row r="23">
          <cell r="A23" t="str">
            <v>ACT 1.4</v>
          </cell>
          <cell r="B23" t="str">
            <v>Programa I</v>
          </cell>
          <cell r="C23" t="str">
            <v>Programa I\[Prueba de Escritorio Programa I-Trimestre IV 2023.xlsx]Resumen</v>
          </cell>
          <cell r="D23"/>
          <cell r="E23">
            <v>1</v>
          </cell>
          <cell r="F23">
            <v>0.5</v>
          </cell>
          <cell r="G23">
            <v>0.97809878844361609</v>
          </cell>
          <cell r="H23">
            <v>1</v>
          </cell>
          <cell r="I23">
            <v>0</v>
          </cell>
          <cell r="J23">
            <v>0</v>
          </cell>
          <cell r="K23">
            <v>0</v>
          </cell>
          <cell r="L23"/>
        </row>
        <row r="24">
          <cell r="A24" t="str">
            <v>SACT 1.4.1</v>
          </cell>
          <cell r="B24" t="str">
            <v>Programa I</v>
          </cell>
          <cell r="C24" t="str">
            <v>Programa I\[Prueba de Escritorio Programa I-Trimestre IV 2023.xlsx]Resumen</v>
          </cell>
          <cell r="D24" t="str">
            <v>% de áreas protegidas y otras estrategias de conservación con acciones de control y seguimiento.</v>
          </cell>
          <cell r="E24">
            <v>1</v>
          </cell>
          <cell r="F24">
            <v>0.72727272727272729</v>
          </cell>
          <cell r="G24">
            <v>0.90909090909090906</v>
          </cell>
          <cell r="H24">
            <v>1</v>
          </cell>
          <cell r="I24">
            <v>0</v>
          </cell>
          <cell r="J24">
            <v>0</v>
          </cell>
          <cell r="K24">
            <v>0</v>
          </cell>
          <cell r="L24" t="str">
            <v>Proyección del avance al 100 % al cuarto trimestre de 2023, se realizó el control y seguimiento a todas las áreas del indicador</v>
          </cell>
        </row>
        <row r="25">
          <cell r="A25" t="str">
            <v>SACT 1.4.2</v>
          </cell>
          <cell r="B25" t="str">
            <v>Programa I</v>
          </cell>
          <cell r="C25" t="str">
            <v>Programa I\[Prueba de Escritorio Programa I-Trimestre IV 2023.xlsx]Resumen</v>
          </cell>
          <cell r="D25" t="str">
            <v>Número de ha deforestadas en ecosistemas naturales.</v>
          </cell>
          <cell r="E25">
            <v>8895</v>
          </cell>
          <cell r="F25">
            <v>0</v>
          </cell>
          <cell r="G25">
            <v>8721</v>
          </cell>
          <cell r="H25">
            <v>10290</v>
          </cell>
          <cell r="I25">
            <v>0</v>
          </cell>
          <cell r="J25">
            <v>0</v>
          </cell>
          <cell r="K25">
            <v>0</v>
          </cell>
          <cell r="L25" t="str">
            <v>De cuerdo al reporte del IDEAM para el año 2022 la cifra de deforestación para el departamento de Antioquia corresponde a 10.290 hectáreas aumentando un 5% en comparación de las cifras del 2021 para el territorio, así mismo, identificó que el municipio con mayor deforestación en el departamento corresponde a Remedios con un total de 1.517 hectáreas de las totales identificadas en Antioquia.
Como gestión realizada por la corporación en cuanto a las áreas previamente identificadas como focos de deforestación para la jurisdicción por el IDEAM, se desarrolló metodología de trabajo denominada “Metodología de Control y Seguimiento a la deforestación”, la cual identifica los focos de cambio de coberturas vegetales naturales y emite alertas tempranas de deforestación en áreas superiores o igual a 10 hectáreas, en los municipios a los cuales se encuentra a cargo la entidad; del desarrollo de esta metodología la corporación ha obtenido como resultado polígonos de deforestación principalmente en los municipios de Amalfi, Anorí, Segovia., Vegachí,  Remedios, Yalí, Yondó, Yolombó, Puerto Berrio, Puerto Nare, Nechí, Zaragoza.
Es importante aclarar que según la metodología esto corresponde a una alerta, la cual deberá ser rectificada mediante recorridos de campo y actuar en el ejercicio de la autoridad ambiental, trabajo en el cual la corporación se encuentra adelantando sus gestiones pertinentes; así mismo, que, si bien la metodología no es la avalada por el IDEAM, para la institución es importante contar con la información en tiempo real y a la mano, para así tomar decisiones en las acciones y el actuar a la situación presentada.</v>
          </cell>
        </row>
        <row r="26">
          <cell r="A26" t="str">
            <v>ACT 1.5</v>
          </cell>
          <cell r="B26" t="str">
            <v>Programa I</v>
          </cell>
          <cell r="C26" t="str">
            <v>Programa I\[Prueba de Escritorio Programa I-Trimestre IV 2023.xlsx]Resumen</v>
          </cell>
          <cell r="D26"/>
          <cell r="E26">
            <v>0.96</v>
          </cell>
          <cell r="F26">
            <v>1</v>
          </cell>
          <cell r="G26">
            <v>1</v>
          </cell>
          <cell r="H26">
            <v>0.98294642857142855</v>
          </cell>
          <cell r="I26">
            <v>1</v>
          </cell>
          <cell r="J26" t="str">
            <v>0%</v>
          </cell>
          <cell r="K26">
            <v>0</v>
          </cell>
          <cell r="L26"/>
        </row>
        <row r="27">
          <cell r="A27" t="str">
            <v>SACT 1.5.1</v>
          </cell>
          <cell r="B27" t="str">
            <v>Programa I</v>
          </cell>
          <cell r="C27" t="str">
            <v>Programa I\[Prueba de Escritorio Programa I-Trimestre IV 2023.xlsx]Resumen</v>
          </cell>
          <cell r="D27" t="str">
            <v>% de aporte a la construcción e implementación del Modelo de administración de las áreas protegidas y otras estrategias complementarias, con enfoque diferencial</v>
          </cell>
          <cell r="E27">
            <v>0.23</v>
          </cell>
          <cell r="F27">
            <v>0.5</v>
          </cell>
          <cell r="G27">
            <v>1.5</v>
          </cell>
          <cell r="H27">
            <v>0.96589285714285711</v>
          </cell>
          <cell r="I27">
            <v>0.02</v>
          </cell>
          <cell r="J27">
            <v>0</v>
          </cell>
          <cell r="K27">
            <v>0</v>
          </cell>
          <cell r="L27" t="str">
            <v>Durante el año, la implementación del modelo GOTA, abordo el ejercicio de aportes al Modelo de Adminsitración de las Areas protegias. Así se plantearon cinco encuentros con actores claves del territorio (sector publico local, sector educativo, sector productivo, propietarios, comunidades afros, y comunidades indigenas), con estos actores, pertenenciente a las 19 áreas protegidas, se desarrollaron encuentros metodológicos con base en la Gobernanza y la participación para construir propuestas para la administración de las áreas protegidas y otras estrategias de conservación. A la fecha, se han desarrollado todo los encuentros proramados con dichos actores, y solo se queda al pendiente de los resultados de dicha construcción que a la vez, deben compartirse con la Subdirección de Ecosistemas. Estos aportes, vinculan el emfoque de administración y de coorresponsabilidad; además de las gestión territorial que se tiene que hacer desde los diferentes actores que estan en influencia de las áreas protegidas; además se hace un énfasis fuerte en la ponderacion de otras estrategias y acciones de conservación que no estan definidas en la norma, pero que se constituyen en acciones factuales de conservación y preservación que construyen las comunidades y otros actores. Para el avance final, se requiere la sistematización del proceso.</v>
          </cell>
        </row>
        <row r="28">
          <cell r="A28" t="str">
            <v>SACT 1.5.2</v>
          </cell>
          <cell r="B28" t="str">
            <v>Programa I</v>
          </cell>
          <cell r="C28" t="str">
            <v>Programa I\[Prueba de Escritorio Programa I-Trimestre IV 2023.xlsx]Resumen</v>
          </cell>
          <cell r="D28" t="str">
            <v>% áreas protegidas con estrategia de apropiación socio-cultural</v>
          </cell>
          <cell r="E28">
            <v>0.70588235294117652</v>
          </cell>
          <cell r="F28">
            <v>1</v>
          </cell>
          <cell r="G28">
            <v>3.4029411764705877</v>
          </cell>
          <cell r="H28">
            <v>1</v>
          </cell>
          <cell r="I28">
            <v>0</v>
          </cell>
          <cell r="J28">
            <v>0</v>
          </cell>
          <cell r="K28">
            <v>0</v>
          </cell>
          <cell r="L28" t="str">
            <v>Durante el año, se han venido desarrollando varias actividades en el proceso e apropiación de las áreas protegidas; el primer de ellos, esta enmarcado en la implementación del Modelo GOTA, para ello se hicieron 52 encuentros en cuatro áreas protegidas (DMIS Cacica Noria y Alto ventanas, RFP Alto de San MIguel y PNR Corredor de las Alegrias), estos ejercicios buscaron que los actores de cada uno de los territorios comprendieran la importancia de las áreas protegidas, sus objetos de conservación, el conocimiento de los plaenes de manejo, y la integracion a los instrumetos de gestión propios, sobre todo las organizaciones sociales e institucionales en los territorio de dichas áreas. Por otro lado, se desarrolló, un ejercicio de apropiación social en las 19 áreas protegidas, articuladas a la ciencias ciudadana, entendida como el procesos de avistamiento de aves. Este ejercicio, promovio el conocimiento de los diferentes actores del territorio y la ffauna propia de las áreas protegidas en la jurisdicción de Corantioquia, dejando un inventario de aves y ententiendo su importanica en los ecosistemas protegidos y la función de las mismas. 
Tambien en el marco de la implementación del Modelo GOTA, se desarrolló un proceso de implementación de los planes de manejo en las mismas cuatro áreas protegidas referenciadas; este consistio en desarrollar cuatro propuestas de educación ambiental definidas en los planes de manejo, tres PRAE (Procesos Ambientales Escolares)  y un PROCEDA (Procesos ciudadanos de Educación Ambiental). Este ejercicio vinculo a los JAV y JAR de las veredas al interior de la Cacica Noria; por otro lado, se vinculo a las instituciones educativas a la construccion de mallas curriculares para incertar el contenido de las áreas protegidas al ejercicio de enseñanza y aprendizaje de todas las escuelas e instituciones educativas elegidas.
Durante el año, la Subdirección de Ecosistemas, desarrolló el proceso de acompañamiento de los guardabosques en las 19 áreas protegidas defiinidas desde Corantioquia, mediante capacitación y sensibilización en temas como importancia de las áreas protegidas, tala y quema de bosque nativo, funciones de los guarbosques, cuidado de los recursos naturales y protección de la fauna, residuos sólidos, cuidado e importancia del páramo, VOC, fauna doméstica y silvestre, siembra de especies forestales nativas en los predios; entre otros temas, dirigidas a estudiantes de instituciones educativas, indígenas, JAC, turistas, mesas ambientales, comunidad en general, Concejo municipal, tecnicos y profesionales ambientales, los cuales se realizaron en 38 municipios con territorios en las AP.</v>
          </cell>
        </row>
        <row r="29">
          <cell r="A29" t="str">
            <v>PROY 2</v>
          </cell>
          <cell r="B29" t="str">
            <v>Programa I</v>
          </cell>
          <cell r="C29" t="str">
            <v>Programa I\[Prueba de Escritorio Programa I-Trimestre IV 2023.xlsx]Resumen</v>
          </cell>
          <cell r="D29"/>
          <cell r="E29">
            <v>0.96199999999999997</v>
          </cell>
          <cell r="F29">
            <v>0.91018036864652474</v>
          </cell>
          <cell r="G29">
            <v>0.87868970482361497</v>
          </cell>
          <cell r="H29">
            <v>0.80040213333333343</v>
          </cell>
          <cell r="I29">
            <v>1</v>
          </cell>
          <cell r="J29">
            <v>0.33333333333333331</v>
          </cell>
          <cell r="K29">
            <v>0.78324859078282882</v>
          </cell>
          <cell r="L29"/>
        </row>
        <row r="30">
          <cell r="A30" t="str">
            <v>ACT 2.1</v>
          </cell>
          <cell r="B30" t="str">
            <v>Programa I</v>
          </cell>
          <cell r="C30" t="str">
            <v>Programa I\[Prueba de Escritorio Programa I-Trimestre IV 2023.xlsx]Resumen</v>
          </cell>
          <cell r="D30"/>
          <cell r="E30">
            <v>1</v>
          </cell>
          <cell r="F30">
            <v>0.8</v>
          </cell>
          <cell r="G30">
            <v>0</v>
          </cell>
          <cell r="H30">
            <v>0</v>
          </cell>
          <cell r="I30">
            <v>0</v>
          </cell>
          <cell r="J30">
            <v>0</v>
          </cell>
          <cell r="K30">
            <v>0</v>
          </cell>
          <cell r="L30"/>
        </row>
        <row r="31">
          <cell r="A31" t="str">
            <v>SACT 2.1.1</v>
          </cell>
          <cell r="B31" t="str">
            <v>Programa I</v>
          </cell>
          <cell r="C31" t="str">
            <v>Programa I\[Prueba de Escritorio Programa I-Trimestre IV 2023.xlsx]Resumen</v>
          </cell>
          <cell r="D31" t="str">
            <v>% de formulación del esquema de conectividades ecosistémicas</v>
          </cell>
          <cell r="E31">
            <v>0.5</v>
          </cell>
          <cell r="F31">
            <v>0.8</v>
          </cell>
          <cell r="G31">
            <v>0</v>
          </cell>
          <cell r="H31">
            <v>0</v>
          </cell>
          <cell r="I31">
            <v>0</v>
          </cell>
          <cell r="J31">
            <v>0</v>
          </cell>
          <cell r="K31">
            <v>0</v>
          </cell>
          <cell r="L31" t="str">
            <v xml:space="preserve"> En el tercer trimestre del año 2023 se avanzó en la sistematización de las observaciones y la incorporación de las mismas en el documento tencnico y el acto administrativo, teniendose ya el documento formulado.    </v>
          </cell>
        </row>
        <row r="32">
          <cell r="A32" t="str">
            <v>ACT 2.2</v>
          </cell>
          <cell r="B32" t="str">
            <v>Programa I</v>
          </cell>
          <cell r="C32" t="str">
            <v>Programa I\[Prueba de Escritorio Programa I-Trimestre IV 2023.xlsx]Resumen</v>
          </cell>
          <cell r="D32"/>
          <cell r="E32">
            <v>0.81100000000000005</v>
          </cell>
          <cell r="F32">
            <v>0.92725744997438608</v>
          </cell>
          <cell r="G32">
            <v>0.51475881929445999</v>
          </cell>
          <cell r="H32">
            <v>0.65916666666666668</v>
          </cell>
          <cell r="I32">
            <v>1</v>
          </cell>
          <cell r="J32">
            <v>1</v>
          </cell>
          <cell r="K32">
            <v>0</v>
          </cell>
          <cell r="L32"/>
        </row>
        <row r="33">
          <cell r="A33" t="str">
            <v>SACT 2.2.1</v>
          </cell>
          <cell r="B33" t="str">
            <v>Programa I</v>
          </cell>
          <cell r="C33" t="str">
            <v>Programa I\[Prueba de Escritorio Programa I-Trimestre IV 2023.xlsx]Resumen</v>
          </cell>
          <cell r="D33" t="str">
            <v xml:space="preserve">Número de ha en proceso de restauración
Nota. </v>
          </cell>
          <cell r="E33">
            <v>6969</v>
          </cell>
          <cell r="F33">
            <v>86585</v>
          </cell>
          <cell r="G33">
            <v>8000</v>
          </cell>
          <cell r="H33">
            <v>8000</v>
          </cell>
          <cell r="I33">
            <v>0</v>
          </cell>
          <cell r="J33">
            <v>0</v>
          </cell>
          <cell r="K33">
            <v>0</v>
          </cell>
          <cell r="L33" t="str">
            <v>De acuerdo con los indicadores propuestos para la meta institucional en el Plan de Acción Corantioquia 2020-2023 donde se establece un meta de 24.540 hectáreas restauradas en la jurisdicción, se identifica que a la fecha se encuentra con un porcentaje de cumplimiento del 100%.</v>
          </cell>
        </row>
        <row r="34">
          <cell r="A34" t="str">
            <v>SACT 2.2.2</v>
          </cell>
          <cell r="B34" t="str">
            <v>Programa I</v>
          </cell>
          <cell r="C34" t="str">
            <v>Programa I\[Prueba de Escritorio Programa I-Trimestre IV 2023.xlsx]Resumen</v>
          </cell>
          <cell r="D34" t="str">
            <v>Número de ha de cobertura boscosa en cuencas abastecedoras de acueductos y en ecosistemas estratégicos.</v>
          </cell>
          <cell r="E34">
            <v>18929.599999999999</v>
          </cell>
          <cell r="F34">
            <v>18953.425000000003</v>
          </cell>
          <cell r="G34">
            <v>251.6</v>
          </cell>
          <cell r="H34">
            <v>0</v>
          </cell>
          <cell r="I34">
            <v>200</v>
          </cell>
          <cell r="J34">
            <v>652.29999999999995</v>
          </cell>
          <cell r="K34">
            <v>401.8</v>
          </cell>
          <cell r="L34" t="str">
            <v xml:space="preserve">En proyeccion de avance en la resutaracion asistida de 4,2 hectareas en el municipo de San predro de los Milagros y 1900 metros lineales de cerco para restauracion espontanea, para el municipio de Sabanalarga la instalacion de 4870 ml de cerco. y asi finiquitar con la ejecucion de los proyectos mencionados.
 Se informa que la Corporación suscribió 2 convenios con los municipios de Caracoli y Venecia  de restauración ecologica los cuales a la fecha no reportan ejecucion de siembras ni cercado en el momento se necesita prorroga de tiempo para el cumplimiento de la ejecucion. </v>
          </cell>
        </row>
        <row r="35">
          <cell r="A35" t="str">
            <v>SACT 2.2.3</v>
          </cell>
          <cell r="B35" t="str">
            <v>Programa I</v>
          </cell>
          <cell r="C35" t="str">
            <v>Programa I\[Prueba de Escritorio Programa I-Trimestre IV 2023.xlsx]Resumen</v>
          </cell>
          <cell r="D35" t="str">
            <v>% de suelos degradados en recuperación o rehabilitación</v>
          </cell>
          <cell r="E35">
            <v>2.19375E-3</v>
          </cell>
          <cell r="F35">
            <v>8.0812499999999999E-3</v>
          </cell>
          <cell r="G35">
            <v>1.7562500000000002E-2</v>
          </cell>
          <cell r="H35">
            <v>1.9550000000000001E-2</v>
          </cell>
          <cell r="I35">
            <v>8.0812499999999999E-3</v>
          </cell>
          <cell r="J35">
            <v>0</v>
          </cell>
          <cell r="K35">
            <v>0</v>
          </cell>
          <cell r="L35" t="str">
            <v xml:space="preserve">Bajo diferentes estrategias realizadas en compañía de actores estratégicos de la jurisdicción se realizaron diferentes procesos de recuperación, rehabilitación y restauración de los ecosistemas de nuestra jurisdicción teniendo como resultado un total de 3128 hectáreas de principalmente en las subregiones de Suroeste, Magdalena medios, Norte y Bajo Cauca. </v>
          </cell>
        </row>
        <row r="36">
          <cell r="A36" t="str">
            <v>ACT 2.3</v>
          </cell>
          <cell r="B36" t="str">
            <v>Programa I</v>
          </cell>
          <cell r="C36" t="str">
            <v>Programa I\[Prueba de Escritorio Programa I-Trimestre IV 2023.xlsx]Resumen</v>
          </cell>
          <cell r="D36"/>
          <cell r="E36">
            <v>0</v>
          </cell>
          <cell r="F36">
            <v>1</v>
          </cell>
          <cell r="G36">
            <v>1</v>
          </cell>
          <cell r="H36">
            <v>0.79999999999999993</v>
          </cell>
          <cell r="I36">
            <v>0</v>
          </cell>
          <cell r="J36">
            <v>0</v>
          </cell>
          <cell r="K36">
            <v>0</v>
          </cell>
          <cell r="L36"/>
        </row>
        <row r="37">
          <cell r="A37" t="str">
            <v>SACT 2.3.1</v>
          </cell>
          <cell r="B37" t="str">
            <v>Programa I</v>
          </cell>
          <cell r="C37" t="str">
            <v>Programa I\[Prueba de Escritorio Programa I-Trimestre IV 2023.xlsx]Resumen</v>
          </cell>
          <cell r="D37" t="str">
            <v>% de ejecución de acciones de control y seguimiento a los corredores de conectividad establecidos</v>
          </cell>
          <cell r="E37">
            <v>0</v>
          </cell>
          <cell r="F37">
            <v>2.5000000000000001E-2</v>
          </cell>
          <cell r="G37">
            <v>0.05</v>
          </cell>
          <cell r="H37">
            <v>0.08</v>
          </cell>
          <cell r="I37">
            <v>0</v>
          </cell>
          <cell r="J37">
            <v>0</v>
          </cell>
          <cell r="K37">
            <v>0</v>
          </cell>
          <cell r="L37" t="str">
            <v>Se avanzá en la ejecución del Convenio 040-COV2212-151 que permite la implementación de acciones en el SILAP de Envigado, y en el desarrollo de los convenios: 040-COV2306-99 por valor de $181.773.640 y 040-COV2306-109 por valor de $ 45.445.000</v>
          </cell>
        </row>
        <row r="38">
          <cell r="A38" t="str">
            <v>ACT 2.4</v>
          </cell>
          <cell r="B38" t="str">
            <v>Programa I</v>
          </cell>
          <cell r="C38" t="str">
            <v>Programa I\[Prueba de Escritorio Programa I-Trimestre IV 2023.xlsx]Resumen</v>
          </cell>
          <cell r="D38"/>
          <cell r="E38">
            <v>1</v>
          </cell>
          <cell r="F38">
            <v>0.77549142857142861</v>
          </cell>
          <cell r="G38">
            <v>0.60316000000000003</v>
          </cell>
          <cell r="H38">
            <v>0.54284399999999999</v>
          </cell>
          <cell r="I38">
            <v>0</v>
          </cell>
          <cell r="J38">
            <v>0</v>
          </cell>
          <cell r="K38">
            <v>0</v>
          </cell>
          <cell r="L38"/>
        </row>
        <row r="39">
          <cell r="A39" t="str">
            <v>SACT 2.4.1</v>
          </cell>
          <cell r="B39" t="str">
            <v>Programa I</v>
          </cell>
          <cell r="C39" t="str">
            <v>Programa I\[Prueba de Escritorio Programa I-Trimestre IV 2023.xlsx]Resumen</v>
          </cell>
          <cell r="D39" t="str">
            <v>% de avance en la aprobación e implementación del plan de ordenación forestal (POF)</v>
          </cell>
          <cell r="E39">
            <v>0.5</v>
          </cell>
          <cell r="F39">
            <v>0.54284399999999999</v>
          </cell>
          <cell r="G39">
            <v>0.54284399999999999</v>
          </cell>
          <cell r="H39">
            <v>0.54284399999999999</v>
          </cell>
          <cell r="I39">
            <v>0</v>
          </cell>
          <cell r="J39">
            <v>0</v>
          </cell>
          <cell r="K39">
            <v>0</v>
          </cell>
          <cell r="L39" t="str">
            <v>Para el mes de diciembre del año 2020, el Consejo directivo de la Corporación aprobó el Plan de Ordenación Forestal Integral Sostenible para la jurisdicción de Corantioquia; posterior en el mes de junio del año 2021, el Ministerio de Medio Ambiente y Desarrollo sostenible entrega y da a conocer de manera oficial a la Corporaciones Autónomas Regionales a nivel nacional los “Lineamientos y Guía para a Ordenación Forestal en Colombia”, lo que conlleva a la corporación a realizar un análisis de instrumento aprobado y los posibles cambios a realizar conforme a los nuevos lineamientos; posterior al análisis técnico y jurídico, el Consejo Directivo de la Corporación mediante acuerdo 180-ACU2111-624 decide “Suspender de manera temporal, la vigencia del Acuerdo 180-ACU2012597 del 17 de diciembre de 2020 “Por el cual se adopta el Plan de Ordenación Forestal Integral y Sostenible en la jurisdicción de la Corporación Autónoma Regional del Centro de Antioquia, CORANTIOQUIA”, hasta tanto se realice por parte de un equipo técnico de la Entidad, la revisión y ajuste al documento técnico de formulación de dicho Plan, en correspondencia con la “Guía para la ordenación forestal integral y sostenible” del 2020 expedida por el Ministerio de Ambiente y Desarrollo Sostenible”.
Es de destacar que la corporación para los meses comprendidos entre enero y noviembre del año 2021, donde estuvo en vigencia el Plan de Ordenación Forestal Integral y Sostenible-POF, en marco del cumplimiento de los programas y proyectos propuestos en este, se desarrolló actividades que apuntan a la protección de ecosistemas estratégicos bajo el programa de pagos por servicios ambientales y a la recuperación de suelos degradados bajo las restauraciones que se ejecutaron en los convenios 040-COV2010-182, 040-CNT2011-154 y 040-COV2010-214, donde se estableció un total de 839 hectáreas; en ese sentido se bajó la ejecución de estas actividades se reportó un porcentaje de avance del 21,42% en los proyectos establecidos por el POF.
Actualmente la corporación, bajo el trabajo de su equipo de profesionales internos, se encuentra trabajando en la revisión del documento versus los lineamientos y la Guía del MADS del año 2020, a fin de poder identificar el ajuste y trabajo a realizar para la actualización de este instrumento.</v>
          </cell>
        </row>
        <row r="40">
          <cell r="A40" t="str">
            <v>ACT 2.5</v>
          </cell>
          <cell r="B40" t="str">
            <v>Programa I</v>
          </cell>
          <cell r="C40" t="str">
            <v>Programa I\[Prueba de Escritorio Programa I-Trimestre IV 2023.xlsx]Resumen</v>
          </cell>
          <cell r="D40"/>
          <cell r="E40">
            <v>1</v>
          </cell>
          <cell r="F40">
            <v>0.95833333333333337</v>
          </cell>
          <cell r="G40">
            <v>1</v>
          </cell>
          <cell r="H40">
            <v>1</v>
          </cell>
          <cell r="I40">
            <v>0</v>
          </cell>
          <cell r="J40">
            <v>0</v>
          </cell>
          <cell r="K40">
            <v>0</v>
          </cell>
          <cell r="L40"/>
        </row>
        <row r="41">
          <cell r="A41" t="str">
            <v>SACT 2.5.1</v>
          </cell>
          <cell r="B41" t="str">
            <v>Programa I</v>
          </cell>
          <cell r="C41" t="str">
            <v>Programa I\[Prueba de Escritorio Programa I-Trimestre IV 2023.xlsx]Resumen</v>
          </cell>
          <cell r="D41" t="str">
            <v>% de especies priorizadas con medidas de conservación y manejo en ejecución</v>
          </cell>
          <cell r="E41">
            <v>0.5</v>
          </cell>
          <cell r="F41">
            <v>0.65</v>
          </cell>
          <cell r="G41">
            <v>0.85</v>
          </cell>
          <cell r="H41">
            <v>1</v>
          </cell>
          <cell r="I41">
            <v>0</v>
          </cell>
          <cell r="J41">
            <v>0</v>
          </cell>
          <cell r="K41">
            <v>0</v>
          </cell>
          <cell r="L41" t="str">
            <v xml:space="preserve">En el componente de flora, se vienen desarrollando acciones desde los apoyos técnicos de personal corporativo, así como desde el contrato No 120-CNT2111- -147 de 2021 (Otrosí No 3), suscrito con la Universidad de Antioquia – UdeA, cuyo objeto es "Ejecutar acciones de conservación, manejo y control de especies de flora nativa e invasora en la red de viveros Corporativos y de aliados estratégicos en la jurisdicción", por valor de $ 2.222.015.950. Con un plazo de ejecución a la fecha de 28 meses (29 de diciembre de 2023), desde sus alcances, se vienen orientando las acciones de conservación, al seguimiento fenológico, ensayos o protocolos de propagación en vivero de especies vegetales nativas priorizadas desde dos centros de trabajo como lo son los viveros del CCB La Aguada (Santa Elena, Municipio de Medellín) y El Pedral (Municipio de Hispania), los cuales cuentan con personal como recolectores de semillas, viveristas, técnicos de propagación y apoyo en viveros y un ingeniero residente quien brinda soporte técnico. En los viveros corporativos, se resalta las labores de mantenimiento de la producción de material vegetal de 2021-2022, realizadas a través del riego, desmalezado, tratamientos preventivos, danceo, y reposición de individuos por mortalidad, donde se tuvo una meta de producción de 154.840 plantas, pero que hoy se tiene menos de 130 mil. Esto por las entregas en la modalidad de fomento y venta. También se resaltan los avances en los ensayos de germinación de seis especies como Cecropia telenitida (yarumo blanco), Brosimum alicastrum (guaimaro), Bejaria resinosa (pegamosco), Vismia guianensis (carate rojo), Bromelia plumieri (piñuela), Pitcairnia explosiva (bromelia), y en los protocolos o pruebas de germinación con un avance de 27 especies, como Spondias mombin (hobo), Wettinia hirsuta (macana), entre otras, y la propagación por semilla de más de 20 especies priorizadas en ambos viveros. Desde la actividad de Mantenimiento de las colecciones vivas en el CCB La Aguada, se continuó con el seguimiento de poblaciones de especies nativas priorizadas sembradas en el predio, enfocadas en el manejo silvicultural (plateo y fertilización) de siete colecciones vivas existentes en el CCB La Aguada, a las que se les realizó plateo, fertilización y manejo preventivo con agronómico orgánicos. Desde la actividad Seguimiento fenológico y recolección de semillas de especies fuente semilleras de especies priorizadas para el conocimiento de su fenología y propagación, se avanzó es el seguimiento y recolección de semillas y regeneración de más de 20 especies, de especies como Drimys granadensis (canelo de páramo), Hura crepitans (tronador), Tecoma stans (chirlobirlo), de las zonas Norte, Occidente y Valle de Aburra. Y se adelantó la elaboración de más de 20 fichas fenológicas de especies presentes en la jurisdicción, en el periodo reportado. Y asociado al fortalecimiento a los viveros aliados, se realizó visita de seguimiento al Batallón Cacique Nutibara (Municipio de Andes), a quien se le había hecho entrega de suministros, se observó un cambio considerable del espacio dedicado al vivero (Informe técnico con radicado No 120-IT2310-16197); y en transferencia de conocimiento, se resaltan los espacios de  intercambio de conocimiento con el biovivero de la vereda Miraflores en el Municipio de Toledo, con miembros de la Asociación de mineros APROPISVAL y AGROMINAN del Municipio de Valdivia, y se adelanta plan de capacitaciones a los miembros de la Junta de Acción Comunal – JAC del corregimiento de Llanadas del Municipio de Olaya, sobre la temática de viveros y propagación de material vegetal. 
Para el componente de fauna se priorizaron para el Plan de Acción quince especies. Durante el período enero-octubre de 2023 se realizaron con 15 de ellas alguna acción que corresponde a medida de conservación y manejo.
 </v>
          </cell>
        </row>
        <row r="42">
          <cell r="A42" t="str">
            <v>SACT 2.5.2</v>
          </cell>
          <cell r="B42" t="str">
            <v>Programa I</v>
          </cell>
          <cell r="C42" t="str">
            <v>Programa I\[Prueba de Escritorio Programa I-Trimestre IV 2023.xlsx]Resumen</v>
          </cell>
          <cell r="D42" t="str">
            <v>% de especies amenazadas con medidas de conservación y manejo en ejecución</v>
          </cell>
          <cell r="E42">
            <v>0.81818181818181823</v>
          </cell>
          <cell r="F42">
            <v>0.81818181818181823</v>
          </cell>
          <cell r="G42">
            <v>1.0909090909090908</v>
          </cell>
          <cell r="H42">
            <v>1.6363636363636365</v>
          </cell>
          <cell r="I42">
            <v>0</v>
          </cell>
          <cell r="J42">
            <v>0</v>
          </cell>
          <cell r="K42">
            <v>0</v>
          </cell>
          <cell r="L42" t="str">
            <v xml:space="preserve">En el componente de flora, se vienen desarrollando acciones desde los apoyos técnicos de personal corporativo, así como desde el contrato No 120-CNT2111- -147 de 2021 (Otrosí No 3), suscrito con la Universidad de Antioquia – UdeA, cuyo objeto es "Ejecutar acciones de conservación, manejo y control de especies de flora nativa e invasora en la red de viveros Corporativos y de aliados estratégicos en la jurisdicción", por valor de $ 2.222.015.950. Con un plazo de ejecución a la fecha de 28 meses (29 de diciembre de 2023), donde se resaltan los avances en el alcance 1, en el mantenimiento de la producción material vegetal de especies amenazadas como Aniba perutilis (comino crespo), la cual se encuentra a nivel nacional en la categoría de amenaza En Peligro (EN) (Resolución 1912 de 2017), así como tambien a las bancos clonales de especies como Magnolia hernandezii (molinillo), Magnolia grandifolia (magnolia), incluyendo el seguimiento fenológico de especies Swietenia macrophylla (Caoba), Brosimum alicastrum (guaimaro), entre otras, para el periodo reportado.  Y en el Alcance 3 del contrato, se avanzó en la fase diagnostica de seis especies (Quercus humboldtii (Roble), Prioria copaifera (Cativo), Clathrotropis brunnea  (Sapán) y Peltogyne paniculata (Nazareno) y Podocarpus oleifolius (chaquiro), y Aniba perutilis (comino crespo) que son objeto de los planes piloto de conservación, manejo y uso sostenible de especies de la flora silvestre nativa amenazada en la jurisdicción, y se viene desarrollando la fase de planificación en las zonas del Norte y Bajo Cauca Antioqueño.
En el componente de fauna, se ha venido desarrollando acciones mediante el convenio con PRECOODES, cuyo objeto es "Articular esfuerzos entre Corantioquia y Precoodes, para el fortalecimiento de la red de tratamiento de la fauna silvestre recuperada del tráfico ilegal y desarrollar diferentes estrategias de conservación de la biodiversidad". Dentro del alcance 2, en lo relacionado con las declaratorias y seguimiento de Áreas libres de fauna silvestre en cautiverio, se realizó la declaratoria del municipio de Vegachí y se continúa con el trabajo en el corregimiento de Tapartó, Venecia, San Jerónimo y Valdivia; además de los seguimientos a zonas declaradas como Don Matías y Amalfi.
Dentro de las estrategias educativas de control y vigilancia al tráfico ilegal de fauna silvestre, realizaron la a tención de PQRS sobre la conservación de la fauna silvestre.
En las actividades de sensibilización ambiental y control al tráfico de fauna, se continua con los operativos de control y sensibilización y operativos al control de especies silvestres.
Dentro del alcance 3, atención médica, biológica y zootecnica de la fauna recuperada; continuan con la recepción y atención de los individuos de fauna silvestre.
Tambien se realizaron liberaciones de los animales recuperados; además realizan procesos de readaptación a la vida silvestre.
Se visitaron diferentes predios para reubicación de animales silvestres.
Se atendieron PQRS, relacionadas con interacciones negativas con humanos de felinos como el jaguar y el puma. Se evidencia el seguimiento realizado a los métodos de monitoreo y de disuasión implementados en dos predios del Magdalena Medio: Candilejas en la vereda La Cristalina del municipio de Puerto Berrío y Linares en la vereda Santa Clara del municipio de Yondó. En ambos predios se han experimentado históricamente ataques por parte de grandes felinos, como el jaguar (Panthera onca) y el puma (Puma concolor).												</v>
          </cell>
        </row>
        <row r="43">
          <cell r="A43" t="str">
            <v>SACT 2.5.3</v>
          </cell>
          <cell r="B43" t="str">
            <v>Programa I</v>
          </cell>
          <cell r="C43" t="str">
            <v>Programa I\[Prueba de Escritorio Programa I-Trimestre IV 2023.xlsx]Resumen</v>
          </cell>
          <cell r="D43" t="str">
            <v>% de especies invasoras con medidas de prevención, control y manejo en ejecución</v>
          </cell>
          <cell r="E43">
            <v>1</v>
          </cell>
          <cell r="F43">
            <v>0.4375</v>
          </cell>
          <cell r="G43">
            <v>0.65</v>
          </cell>
          <cell r="H43">
            <v>1</v>
          </cell>
          <cell r="I43">
            <v>0</v>
          </cell>
          <cell r="J43">
            <v>0</v>
          </cell>
          <cell r="K43">
            <v>0</v>
          </cell>
          <cell r="L43" t="str">
            <v>Se vienen desarrollando acciones desde los apoyos técnicos de personal corporativo, así como desde el contrato No 120-CNT2111- -147 de 2021 (Otrosí No 3), suscrito con la Universidad de Antioquia – UdeA, cuyo objeto es "Ejecutar acciones de conservación, manejo y control de especies de flora nativa e invasora en la red de viveros Corporativos y de aliados estratégicos en la jurisdicción", por valor de $ 2.222.015.950. Con un plazo de ejecución a la fecha de 28 meses (29 de diciembre de 2023), específicamente en el Alcance 2, se viene avanzando con las jornadas de talleres teórico-prácticos sobre conceptos de porque son denominadas especies invasoras, cuales se reportan en la jurisdicción (terrestres y acuáticas) y medidas para el control y manejo, enfatizando en las especies Thunbergia alata (ojo de poeta), Ulex europaeus (retamo espinoso) y Eichhornia crassipes (buchón de agua). en los Municipios de las Oficinas Territoriales Cártama, Citará, Hevexicos y Tahamies. Con un total de 38 talleres desarrollados a la fecha y un acumulado del año de más de 100 talleres, de más de 120 que se esperan desarrollar; espacios que cuentan con la presencia de actores relevantes como las administraciones municipales, mesas y grupos ambientales, propietarios, sectores (viveros, mineras), y comunidad en general (JAC y asociaciones). 
Dentro del convenio de fauna 040-COV2304-6 CORANTIOQUIA-PRECOODES, cuyo objeto es "Articular esfuerzos entre Corantioquia y Precoodes para el fortalecimiento de la red de tratamiento de la fauna silvestre recuperada del tráfico ilegal y desarrollar diferentes estrategias de conservación de la biodiversidad” se viene atendiendo la problemática con las especies invasoras como la rana toro, caracol gigante africano, Hipopótamo y abejas africanas; por otra parte registran la toma de muestras de abejas de la tribu Meliponini en los municipios de La pintada, Támesis, Remedios y Caucasia, además, se ha realizado el acercamiento al Museo Entomológico Francisco Luis Gallego de la Universidad Nacional, esto con el fin de realizar una caracterización de las especies presentes en la jurisdicción y poder realizar una propuesta de formalización de la meliponicultura.
También se evidencia la realización de capacitaciones sobre las especies de animales exóticos invasores con los guardabosques del Distrito Regional de Manejo Integrado Divisoria Valle de Aburrá Rio Cauca, el Distrito Regional de Manejo Integrado Alto de Ventanas, el Sistema de Bosques Alto Andinos del Noroccidente Medio Antioqueño, la Reserva Forestal Protectora Farallones del Citará y el Distrito Regional de Manejo Integrado Cuchilla Jardín Támesis.
Dentro del Observatorio Ambiental, se realiza constante trabajo con la especie Hipopótamo, en las cuales se realiza trabajo de campo, realizando trabajo con la comunidad como capacitaciones y encuestas; además realizando avistamientos de la especie.</v>
          </cell>
        </row>
        <row r="44">
          <cell r="A44" t="str">
            <v>ACT 2.6</v>
          </cell>
          <cell r="B44" t="str">
            <v>Programa I</v>
          </cell>
          <cell r="C44" t="str">
            <v>Programa I\[Prueba de Escritorio Programa I-Trimestre IV 2023.xlsx]Resumen</v>
          </cell>
          <cell r="D44"/>
          <cell r="E44">
            <v>1</v>
          </cell>
          <cell r="F44">
            <v>1</v>
          </cell>
          <cell r="G44">
            <v>1</v>
          </cell>
          <cell r="H44">
            <v>1</v>
          </cell>
          <cell r="I44">
            <v>0</v>
          </cell>
          <cell r="J44">
            <v>0</v>
          </cell>
          <cell r="K44">
            <v>0</v>
          </cell>
          <cell r="L44"/>
        </row>
        <row r="45">
          <cell r="A45" t="str">
            <v>SACT 2.6.1</v>
          </cell>
          <cell r="B45" t="str">
            <v>Programa I</v>
          </cell>
          <cell r="C45" t="str">
            <v>Programa I\[Prueba de Escritorio Programa I-Trimestre IV 2023.xlsx]Resumen</v>
          </cell>
          <cell r="D45" t="str">
            <v>Número de actores fortalecidos en la gestión corresponsable de acuerdo a la priorización de conectividades</v>
          </cell>
          <cell r="E45">
            <v>1</v>
          </cell>
          <cell r="F45">
            <v>2</v>
          </cell>
          <cell r="G45">
            <v>3</v>
          </cell>
          <cell r="H45">
            <v>4</v>
          </cell>
          <cell r="I45">
            <v>0</v>
          </cell>
          <cell r="J45">
            <v>0</v>
          </cell>
          <cell r="K45">
            <v>0</v>
          </cell>
          <cell r="L45" t="str">
            <v>En el cuarto trimestre del año en curso, mediante los convenios y/o contratos con comunidades étnicas se avanzó en la planificación del diseño de los Bioviveros, adquisición de materiales, implementación y operación del los BioViveros comunitarios, esta última apoyada y supervisada por los funcionarios corporativos para una adecuada inversión y manejo de los recursos; además, se efectuaron actividades y acciones educativo-ambientales para el fortalecimiento de las capacidades de las comunidades en sabiduría ancestral, la salud propia, patrimonio alimentario, trueques de semillas y conectividad ecológica; asi las cosas, se formuló el plan de siembra en el cual se identificaron los predios que requieren priorización en cuanto a conectividades ecológicas en el territorio. 
En el convenio 040-COV2306-82, se planeó que para la vigencia del segundo semestre del 2023 priorizar en la implementación de las acciones en las Juntas de Acueducto Veredal, para apuntar al fortalecimiento de los actores en la gestión corresponsable y la conectividad de los corredores biológicos alrededor de la participación y planificación del patrimonio hídrico, como estructura ecológica principal en los territorios que contribuyan al sustento y medio de vida para las comunidades y ecosistemas.</v>
          </cell>
        </row>
        <row r="46">
          <cell r="A46" t="str">
            <v>PROG II</v>
          </cell>
          <cell r="B46" t="str">
            <v>Programa II</v>
          </cell>
          <cell r="C46" t="str">
            <v>Programa II\[Prueba de Escritorio Programa II-Trimestre IV 2023.xlsx]Resumen</v>
          </cell>
          <cell r="D46"/>
          <cell r="E46">
            <v>0.70199999999999996</v>
          </cell>
          <cell r="F46">
            <v>0.96345893551210549</v>
          </cell>
          <cell r="G46">
            <v>0.83092413474347793</v>
          </cell>
          <cell r="H46">
            <v>0.78699883701027007</v>
          </cell>
          <cell r="I46">
            <v>0.81249503386901334</v>
          </cell>
          <cell r="J46">
            <v>0.75</v>
          </cell>
          <cell r="K46">
            <v>0.48749999999999999</v>
          </cell>
          <cell r="L46"/>
        </row>
        <row r="47">
          <cell r="A47" t="str">
            <v>PROY 3</v>
          </cell>
          <cell r="B47" t="str">
            <v>Programa II</v>
          </cell>
          <cell r="C47" t="str">
            <v>Programa II\[Prueba de Escritorio Programa II-Trimestre IV 2023.xlsx]Resumen</v>
          </cell>
          <cell r="D47"/>
          <cell r="E47">
            <v>0.45600000000000002</v>
          </cell>
          <cell r="F47">
            <v>0.96638974602421079</v>
          </cell>
          <cell r="G47">
            <v>0.75456621004566216</v>
          </cell>
          <cell r="H47">
            <v>0.68472030303030307</v>
          </cell>
          <cell r="I47">
            <v>0.625</v>
          </cell>
          <cell r="J47">
            <v>0.5</v>
          </cell>
          <cell r="K47">
            <v>0.35</v>
          </cell>
          <cell r="L47"/>
        </row>
        <row r="48">
          <cell r="A48" t="str">
            <v>ACT 3.1</v>
          </cell>
          <cell r="B48" t="str">
            <v>Programa II</v>
          </cell>
          <cell r="C48" t="str">
            <v>Programa II\[Prueba de Escritorio Programa II-Trimestre IV 2023.xlsx]Resumen</v>
          </cell>
          <cell r="D48"/>
          <cell r="E48">
            <v>0</v>
          </cell>
          <cell r="F48">
            <v>0.90909090909090906</v>
          </cell>
          <cell r="G48">
            <v>0.51369863013698636</v>
          </cell>
          <cell r="H48">
            <v>0.81818181818181823</v>
          </cell>
          <cell r="I48">
            <v>0.75</v>
          </cell>
          <cell r="J48">
            <v>0</v>
          </cell>
          <cell r="K48">
            <v>0</v>
          </cell>
          <cell r="L48"/>
        </row>
        <row r="49">
          <cell r="A49" t="str">
            <v>SACT 3.1.1</v>
          </cell>
          <cell r="B49" t="str">
            <v>Programa II</v>
          </cell>
          <cell r="C49" t="str">
            <v>Programa II\[Prueba de Escritorio Programa II-Trimestre IV 2023.xlsx]Resumen</v>
          </cell>
          <cell r="D49" t="str">
            <v>% de cuerpos de agua priorizados con reglamentación de uso de agua y vertimientos su incorporación en el RURH</v>
          </cell>
          <cell r="E49">
            <v>0</v>
          </cell>
          <cell r="F49">
            <v>0.5</v>
          </cell>
          <cell r="G49">
            <v>0.375</v>
          </cell>
          <cell r="H49">
            <v>0.81818181818181823</v>
          </cell>
          <cell r="I49">
            <v>0.75</v>
          </cell>
          <cell r="J49">
            <v>0</v>
          </cell>
          <cell r="K49">
            <v>0</v>
          </cell>
          <cell r="L49" t="str">
            <v xml:space="preserve">Con corte al 30 de octubre, continúan en firme tres (3) reglamentaciones, ubicadas en las Oficinas Territoriales Tahamíes (Q. San José, 160TH-RES2102-673), Aburra Norte (Q. El Salado, 160-RES2112-9574) y Aburra Sur (Q. La Valeria, 160-RES2112-9572), de igual forma se proyectan siete (7) reglamentaciones al 30 de diciembre de la presente vigencia, las cuales se ubican en las oficinas territoriales: Aburrá Norte (Q. La Presidenta, Q. La Aguacatala y Q.Doña María), Cartama (Q. Mulaticos), Panzenú (Q. Pozo Hondo), Tahamíes (Q. Santa Inés) y Zenufaná (Q. La Culebra).
Así mismo, para al 30 de octubre de la presente vigencia, se encuentra ejecutado en un 83%, el convenio 040-COV2111-175 de actualización de la reglamentación de la Quebrada Doña María, localizada en los municipios de Itagüí, Medellín y la Estrella; quedando pendiente la Resolución General de Reglamentación y los actos administrativos particulares y concretos, mediante los cuales se analiza la viabilidad o no de otorgar los permisos o concesiones de los usuarios que se encuentran asentados en la cuenca. Se proyecta culminar la reglamentación para la última semana de diciembre de la presente vigencia. 
Adicionalmente, se encuentra en ejecución un convenio suscrito con el Área Metropolitana del Valle de Aburrá - AMVA (040-COV2208-38) para llevar a cabo la reglamentación de los usos del agua y de los vertimientos de la Quebrada La García en el municipio de Bello. El proyecto se encuentra en análisis de la información para la reglamentación y revisión de productos, en dicha revisión, se generó la necesidad de ajustar varios informes por lo que se suscitaron retrasos que impedirán la culminación del proceso de reglamentación en la presente vigencia, proyectándose el siguiente cronograma: 
Entrega del proyecto de distribución: última semana de noviembre de 2023, (24 noviembre).
Primer aviso del proyecto de distribución: 14 al 20 de diciembre de 2023, aproximadamente,
Segundo aviso del proyecto de distribución: 29 diciembre de 2023.
Enero y febrero 2024, respuesta a objeciones al proyecto de distribución y Acto definitivo de reglamentación.
Se encuentra también en ejecución el convenio No. 040-COV2212-135, suscrito con la Universidad de Antioquia cuyo objeto es “AUNAR ESFUERZOS CON LA UNIVERSIDAD DE ANTIOQUIA PARA LA REGLAMENTACIÓN DE LOS CUERPOS DE AGUA Q. MULATICOS, Q. POZO HONDO, Q. SANTA INÉS Y Q. LA CULEBRA, EN EL MARCO DE IMPLEMENTACIÓN DE LOS PORH DE LOS RÍOS MULATOS, TARAZÁ, SAN ANDRÉS E ITÉ.”. Se tiene un avance de 58.6% del convenio y se proyecta culminar las reglamentaciones de las quebradas Mulaticos, Pozo Hondo y La Culebra para la última semana de diciembre del presente año. Para la Quebrada Santa Inés no se adelantó proceso de reglamentación, toda vez que no se contó con el apoyo de la administración municipal impidiéndose todas las actividades de socialización con la comunidad, que son fundamentales en la Reglamentación. 
Finalmente, se encuentra en ejecución el convenio No. 040-COV2306-90, suscrito con la Universidad de Antioquia con acta de inicio de 13 de julio de 2023, cuyo objeto es “AUNAR ESFUERZOS CON LA UNIVERSIDAD DE ANTIOQUIA PARA LA REGLAMENTACIÓN DE CUERPOS DE AGUA PRIORIZADOS Y LA FORMALIZACIÓN DE ACTORES EN JURISDICCIÓN DE CORANTIOQUIA”, mediante el cual se ejecuta los procesos de reglamentación de las Quebrada Las Juntas, municipio de Titiribí y la Quebrada La Clara, municipios de Amagá y Angelópolis.
Quebrada Las Juntas:
Acta de inicio de la reglamentación, acto administrativo 160AS-ADM2308-5314 del 08/08/23, la cual modifica el acto administrativo 160AS-ADM2203-1752 de 30 de marzo de 2022.
A corte de 30 de octubre, se finalizó la etapa de censos de usuarios, monitoreo a las fuentes superficiales y usuarios, y se avanzó en el análisis y consolidado para los informes de oferta y demanda y proyecto de distribución.
Debido a las novedades presentadas en la ejecución del convenio y teniendo en cuenta los tiempos establecidos por norma para la publicación del proyecto de distribución, periodo de presentación de objeciones y revisión de estas, para la vigencia no se culmina el proceso de reglamentación de la quebrada Las Juntas.
Quebrada La Clara:
Acta de inicio de la reglamentación, acto administrativo 160AS-ADM2308-5308 del 08/08/23, la cual modifica el acto administrativo 160AS-ADM2203-1751 de 30 de marzo de 2022.
En la cuenca se comenzaron de censos de usuarios el 09 de octubre y se ha realizado el monitoreo a las fuentes superficiales y avanzado en el análisis y consolidado para los informes de oferta y demanda y proyecto de distribución.
Debido a las novedades presentadas en la ejecución del convenio y teniendo en cuenta los tiempos establecidos por norma para la publicación del proyecto de distribución, periodo de presentación de objeciones y revisión de estas, para la vigencia no se culmina el proceso de reglamentación de la quebrada La Clara.
</v>
          </cell>
        </row>
        <row r="50">
          <cell r="A50" t="str">
            <v>ACT 3.2</v>
          </cell>
          <cell r="B50" t="str">
            <v>Programa II</v>
          </cell>
          <cell r="C50" t="str">
            <v>Programa II\[Prueba de Escritorio Programa II-Trimestre IV 2023.xlsx]Resumen</v>
          </cell>
          <cell r="D50"/>
          <cell r="E50">
            <v>0.36699999999999999</v>
          </cell>
          <cell r="F50">
            <v>0.99007832898172332</v>
          </cell>
          <cell r="G50">
            <v>0.75</v>
          </cell>
          <cell r="H50">
            <v>0.73597909090909086</v>
          </cell>
          <cell r="I50">
            <v>0.5</v>
          </cell>
          <cell r="J50">
            <v>1</v>
          </cell>
          <cell r="K50">
            <v>0.7</v>
          </cell>
          <cell r="L50"/>
        </row>
        <row r="51">
          <cell r="A51" t="str">
            <v>SACT 3.2.1</v>
          </cell>
          <cell r="B51" t="str">
            <v>Programa II</v>
          </cell>
          <cell r="C51" t="str">
            <v>Programa II\[Prueba de Escritorio Programa II-Trimestre IV 2023.xlsx]Resumen</v>
          </cell>
          <cell r="D51" t="str">
            <v>% de avance en la formulación y/o ajuste de los POMCA</v>
          </cell>
          <cell r="E51">
            <v>0.1</v>
          </cell>
          <cell r="F51">
            <v>1.0368900000000001</v>
          </cell>
          <cell r="G51">
            <v>1</v>
          </cell>
          <cell r="H51">
            <v>0.53162999999999994</v>
          </cell>
          <cell r="I51">
            <v>0.9</v>
          </cell>
          <cell r="J51">
            <v>0</v>
          </cell>
          <cell r="K51">
            <v>0</v>
          </cell>
          <cell r="L51" t="str">
            <v>En cumplimiento de lo establecido en el Decreto 1076 de 2015 sobre la “Priorización de las Cuencas Hidrográficas para la Ordenación y Manejo”, la Corporación adelantó el proceso de priorización de cuencas para la ordenación y manejo, que cuenta con Informe radicado 180-COE1703-8247. Este se realizó de acuerdo a la metodología establecida por el IDEAM en el 2011 y a partir de consideraciones técnicas, operativas, normativas e información disponible. Dicha metodología tuvo en cuenta cinco (v) criterios; (i) oferta, (ii) demanda, (iii) calidad, (iv) riesgo y (v) fortalecimiento institucional y gobernabilidad.
De conformidad con lo anterior, Corantioquia en la actual vigencia viene adelantando los procesos de formulación de tres (3) instrumentos de planificación del recurso hídrico (Planes de Ordenación y Manejo de Cuencas Hidrográficas) a saber, POMCA del río Guadalupe y medio Porce, POMCA del río Nus y POMCA del río San Bartolo. A continuación se despliega la información correspondiente a su ejecución</v>
          </cell>
        </row>
        <row r="52">
          <cell r="A52" t="str">
            <v>SACT 3.2.2</v>
          </cell>
          <cell r="B52" t="str">
            <v>Programa II</v>
          </cell>
          <cell r="C52" t="str">
            <v>Programa II\[Prueba de Escritorio Programa II-Trimestre IV 2023.xlsx]Resumen</v>
          </cell>
          <cell r="D52" t="str">
            <v>% de cuerpos de agua con plan de ordenamiento del recurso hídrico (PORH) adoptados</v>
          </cell>
          <cell r="E52">
            <v>1.1719999999999999</v>
          </cell>
          <cell r="F52">
            <v>0.97023498694517007</v>
          </cell>
          <cell r="G52">
            <v>1</v>
          </cell>
          <cell r="H52">
            <v>0.80228636363636374</v>
          </cell>
          <cell r="I52">
            <v>0</v>
          </cell>
          <cell r="J52">
            <v>1</v>
          </cell>
          <cell r="K52">
            <v>0</v>
          </cell>
          <cell r="L52" t="str">
            <v>Corantioquia en cumplimiento de lo establecido en la normatividad ambiental y de sus funciones relacionadas con el ordenamiento del recurso hídrico, suscribió el convenio 040-COV2212-142 con el Politécnico Colombiano Jaime Isaza Cadavid, cuyo objeto es: ““Aunar esfuerzos para la Formulación de los Planes de Ordenamiento del Recurso Hídrico - PORH en cuerpos de agua priorizados por la Corporación”, el cual dio inicio el primero de febrero de la presente anualidad. El Convenio contempla la ejecución de seis (6) alcances, a saber, alcance1. Fase de Declaratoria, alcance 2. Fase de Diagnóstico, alcance 3. Fase de Usos, alcance 4. Fase de Elaboración, alcance 5. Proceso de Consulta Previa y alcance 6. Plan de Trabajo y Plan Comunicacional y de Medios para cumplir con el ordenamiento de seis cuerpos de agua priorizados por la Corporación los cuales corresponden a Río Arquía, Quebrada La Guaca, Quebrada Juan Ramos, Río Nus, Río La Cruz y Quebrada Juan García.</v>
          </cell>
        </row>
        <row r="53">
          <cell r="A53" t="str">
            <v>SACT 3.2.3</v>
          </cell>
          <cell r="B53" t="str">
            <v>Programa II</v>
          </cell>
          <cell r="C53" t="str">
            <v>Programa II\[Prueba de Escritorio Programa II-Trimestre IV 2023.xlsx]Resumen</v>
          </cell>
          <cell r="D53" t="str">
            <v>Planes de Manejo de Acuíferos (PMA) formulados</v>
          </cell>
          <cell r="E53">
            <v>0</v>
          </cell>
          <cell r="F53">
            <v>1</v>
          </cell>
          <cell r="G53">
            <v>1.0030555555555556</v>
          </cell>
          <cell r="H53">
            <v>0.90999999999999992</v>
          </cell>
          <cell r="I53">
            <v>0</v>
          </cell>
          <cell r="J53">
            <v>0</v>
          </cell>
          <cell r="K53">
            <v>0</v>
          </cell>
          <cell r="L53" t="str">
            <v>Se presentó el informe final de los Alcance4s 1 y 2 del Convenio 040-COV2211-104, en donde se expone la actualización de los PMAA de Occidente y Magdalena Medio. Se presentó el informe técnico del PMAA, sin embargo continua pendiente la ejecución de la consulta previa  con el Resguardo Marcelino Tascón; la  cual,  se continuará desarrollando el siguiente año. Se formaliza la la resolución para la aprobación  y adopcción de los  PMAA de Magadalena y Occidente.</v>
          </cell>
        </row>
        <row r="54">
          <cell r="A54" t="str">
            <v>SACT 3.2.4</v>
          </cell>
          <cell r="B54" t="str">
            <v>Programa II</v>
          </cell>
          <cell r="C54" t="str">
            <v>Programa II\[Prueba de Escritorio Programa II-Trimestre IV 2023.xlsx]Resumen</v>
          </cell>
          <cell r="D54" t="str">
            <v>Planes de Manejo de Microcuencas (PMM) formulados</v>
          </cell>
          <cell r="E54">
            <v>0</v>
          </cell>
          <cell r="F54">
            <v>0</v>
          </cell>
          <cell r="G54">
            <v>0</v>
          </cell>
          <cell r="H54">
            <v>0.7</v>
          </cell>
          <cell r="I54">
            <v>0</v>
          </cell>
          <cell r="J54">
            <v>0</v>
          </cell>
          <cell r="K54">
            <v>0.7</v>
          </cell>
          <cell r="L54" t="str">
            <v>En el año 2022, se contrato la formulación de dos Planes de manejo de las microcuencas: Río San Andres y de los Ríos Piedras - Mulatos por medio de un convenio con el Politecnico Colombiano Jaime Isaza Cadavid 040-COV2211-107. Se espera tener un avance del 70% representado en la entrega de las actividades del Aprestamiento y Diagnóstico</v>
          </cell>
        </row>
        <row r="55">
          <cell r="A55" t="str">
            <v>ACT 3.3</v>
          </cell>
          <cell r="B55" t="str">
            <v>Programa II</v>
          </cell>
          <cell r="C55" t="str">
            <v>Programa II\[Prueba de Escritorio Programa II-Trimestre IV 2023.xlsx]Resumen</v>
          </cell>
          <cell r="D55"/>
          <cell r="E55">
            <v>1</v>
          </cell>
          <cell r="F55">
            <v>1</v>
          </cell>
          <cell r="G55">
            <v>1</v>
          </cell>
          <cell r="H55">
            <v>0.5</v>
          </cell>
          <cell r="I55">
            <v>0</v>
          </cell>
          <cell r="J55">
            <v>0</v>
          </cell>
          <cell r="K55">
            <v>0</v>
          </cell>
          <cell r="L55"/>
        </row>
        <row r="56">
          <cell r="A56" t="str">
            <v>SACT 3.3.1</v>
          </cell>
          <cell r="B56" t="str">
            <v>Programa II</v>
          </cell>
          <cell r="C56" t="str">
            <v>Programa II\[Prueba de Escritorio Programa II-Trimestre IV 2023.xlsx]Resumen</v>
          </cell>
          <cell r="D56" t="str">
            <v>Número de actores fortalecidos con capacidad de planificación del patrimonio hídrico</v>
          </cell>
          <cell r="E56">
            <v>2</v>
          </cell>
          <cell r="F56">
            <v>2</v>
          </cell>
          <cell r="G56">
            <v>2</v>
          </cell>
          <cell r="H56">
            <v>1</v>
          </cell>
          <cell r="I56">
            <v>0</v>
          </cell>
          <cell r="J56">
            <v>0</v>
          </cell>
          <cell r="K56">
            <v>0</v>
          </cell>
          <cell r="L56" t="str">
            <v xml:space="preserve">Desde la Subdirección de Participación y Cultura Ambiental se ejecuta el Convenio 040-COV2210-90 del 2022, el cual desde su alcance 3 aporta directamente al Indicador 3.3.1. Fortalecimiento de las capacidades de los actores para la participación en la planificación del patrimonio hídrico en el cual, para el primer semestre del año 2023, se ejecutaron un total de seis (6) encuentros para las veredas Potreritos, El caribe, El Congo, El 15, San Bernardo, Samaria, Quebraditas y La María, las cuales conforman la cuenca hidrográfica de la quebrada San Andres Parte Alta priorizando actores como:  JAC y JAV.    
 Además, se adelantaron procesos de educación ambiental con el fin de fortalecer las capacidades de los actores para la participación en la planificación del patrimonio hídrico documentados bajos actas: 140-ACT2306-2947 y 140-ACT2306-2989.                                             
Asimismo, desde la Subdirección de Participación y Cultura Ambiental mediante el Convenio 040-COV2306-82, en su Alcance 1 se desarrolla y ejecuta una propuesta metodológica de formación y educación para el fortalecimiento de las administraciones de los acueductos veredales (Juntas de Acueducto Veredal y de Acción Comunal.) para la conectividad de los corredores bilógicos y sus ecosistemas alrededor del recurso hídrico como elemento fundamental, el cual ya se encuentra en ejecución y con actividades en campo desde el mes de septiembre de 2023.
</v>
          </cell>
        </row>
        <row r="57">
          <cell r="A57" t="str">
            <v>PROY 4</v>
          </cell>
          <cell r="B57" t="str">
            <v>Programa II</v>
          </cell>
          <cell r="C57" t="str">
            <v>Programa II\[Prueba de Escritorio Programa II-Trimestre IV 2023.xlsx]Resumen</v>
          </cell>
          <cell r="D57"/>
          <cell r="E57">
            <v>0.94799999999999995</v>
          </cell>
          <cell r="F57">
            <v>0.96052812500000007</v>
          </cell>
          <cell r="G57">
            <v>0.90728205944129381</v>
          </cell>
          <cell r="H57">
            <v>0.88927737099023718</v>
          </cell>
          <cell r="I57">
            <v>0.99999006773802668</v>
          </cell>
          <cell r="J57">
            <v>1</v>
          </cell>
          <cell r="K57">
            <v>0.625</v>
          </cell>
          <cell r="L57"/>
        </row>
        <row r="58">
          <cell r="A58" t="str">
            <v>ACT 4.1</v>
          </cell>
          <cell r="B58" t="str">
            <v>Programa II</v>
          </cell>
          <cell r="C58" t="str">
            <v>Programa II\[Prueba de Escritorio Programa II-Trimestre IV 2023.xlsx]Resumen</v>
          </cell>
          <cell r="D58"/>
          <cell r="E58">
            <v>0.84299999999999997</v>
          </cell>
          <cell r="F58">
            <v>0.85264062500000004</v>
          </cell>
          <cell r="G58">
            <v>0.82504999999999995</v>
          </cell>
          <cell r="H58">
            <v>1</v>
          </cell>
          <cell r="I58">
            <v>0.99998013547605324</v>
          </cell>
          <cell r="J58">
            <v>1</v>
          </cell>
          <cell r="K58">
            <v>0.5</v>
          </cell>
          <cell r="L58"/>
        </row>
        <row r="59">
          <cell r="A59" t="str">
            <v>SACT 4.1.1</v>
          </cell>
          <cell r="B59" t="str">
            <v>Programa II</v>
          </cell>
          <cell r="C59" t="str">
            <v>Programa II\[Prueba de Escritorio Programa II-Trimestre IV 2023.xlsx]Resumen</v>
          </cell>
          <cell r="D59" t="str">
            <v>% de planes de Ordenación y Manejo de Cuencas Hidrográficas (POMCA) en ejecución.</v>
          </cell>
          <cell r="E59">
            <v>1</v>
          </cell>
          <cell r="F59">
            <v>1</v>
          </cell>
          <cell r="G59">
            <v>1</v>
          </cell>
          <cell r="H59">
            <v>1</v>
          </cell>
          <cell r="I59">
            <v>0</v>
          </cell>
          <cell r="J59">
            <v>0</v>
          </cell>
          <cell r="K59">
            <v>0</v>
          </cell>
          <cell r="L59" t="str">
            <v>Continua en ejecución 5 convenios relacionados con la implementación de los acuerdos Protocolizados de las Consultas Previas de los POMCAS de San Juan y Aurra, con las comunidades indígenas y Afrocolombianas.</v>
          </cell>
        </row>
        <row r="60">
          <cell r="A60" t="str">
            <v>SACT 4.1.2</v>
          </cell>
          <cell r="B60" t="str">
            <v>Programa II</v>
          </cell>
          <cell r="C60" t="str">
            <v>Programa II\[Prueba de Escritorio Programa II-Trimestre IV 2023.xlsx]Resumen</v>
          </cell>
          <cell r="D60" t="str">
            <v>% de Planes de Ordenamiento del Recurso Hídrico (PORH) en ejecución.</v>
          </cell>
          <cell r="E60">
            <v>1.0589999999999999</v>
          </cell>
          <cell r="F60">
            <v>1</v>
          </cell>
          <cell r="G60">
            <v>1</v>
          </cell>
          <cell r="H60">
            <v>1</v>
          </cell>
          <cell r="I60">
            <v>0</v>
          </cell>
          <cell r="J60">
            <v>0</v>
          </cell>
          <cell r="K60">
            <v>0</v>
          </cell>
          <cell r="L60" t="str">
            <v>La Corporación viene ejecutando acciones orientadas al cumplimiento de los planes y programas establecidos en los Planes de Ordenamiento del Recurso Hídrico adoptados en el periodo (2020-2023), a través de la celebración de contratos y/o convenios cuyos objetos involucran aspectos sobre el análisis o mejora de oferta, demanda, cantidad y calidad del recurso hídrico, así como también aspectos sobre gestión del riesgo y gobernanza del agua. Entre los cuales se resaltan los siguientes: Convenio 040-COV2210-82, Convenio marco interadministrativo N° 22ia124c703, Convenio 040-COV2211-130, Convenio 040-COV2208-30</v>
          </cell>
        </row>
        <row r="61">
          <cell r="A61" t="str">
            <v>SACT 4.1.3</v>
          </cell>
          <cell r="B61" t="str">
            <v>Programa II</v>
          </cell>
          <cell r="C61" t="str">
            <v>Programa II\[Prueba de Escritorio Programa II-Trimestre IV 2023.xlsx]Resumen</v>
          </cell>
          <cell r="D61" t="str">
            <v>% de Planes de Manejo de Acuíferos (PMA) en ejecución.</v>
          </cell>
          <cell r="E61">
            <v>1</v>
          </cell>
          <cell r="F61">
            <v>1</v>
          </cell>
          <cell r="G61">
            <v>1</v>
          </cell>
          <cell r="H61">
            <v>1</v>
          </cell>
          <cell r="I61">
            <v>0</v>
          </cell>
          <cell r="J61">
            <v>0</v>
          </cell>
          <cell r="K61">
            <v>0</v>
          </cell>
          <cell r="L61" t="str">
            <v>Durante los meses de julio, agosto y septiembre por parte del componente de aguas subterráneas se realizaron 54 monitoreos de calidad del agua subterráneas entre pozos, aljibes y manantiales. Distribuidos en los sistemas de acuíferos de Aburrá (2), Magdalena Medio (15), Bajo Cauca (34), y Occidente (3).  Así mismo se entregó y se socializó el reporte de resultados de los parámetros analizados en la campaña del año 2022, donde los usuarios de estos sistemas pueden conocer el estado del recurso hídrico subterráneo que están utilizando y su uso potencial. Adicional se implementaron 8 talleres de limpiezas de aljibes en el Bajo Cauca, y 9 talleres de formulación de marco lógico, de los cuales 8 fueron en el bajo cauca y 1 en el Magdalena Medio. Se realiza socialización con los profesionales ambientales y servidores públicos, de las oficinas municipales de Cáceres, Envigado, Puerto Nare, Yondó y Santa fe de Antioquia. En la cual se da a conocer los PMAA, las actividades y avances que se han obtenido desde el programa Piragua, en los diferentes sistemas de acuíferos de cada región. Adicionalmente se realiza jornada de socialización con las territoriales de Aburrá Sur, Panzenú y Zenufaná, sobre los avances, actividades e intervenciones que realiza el programa en el sistema de acuífero de dicha territorial y los resultados de los monitoreos Hidrogeoquímicos.</v>
          </cell>
        </row>
        <row r="62">
          <cell r="A62" t="str">
            <v>SACT 4.1.4</v>
          </cell>
          <cell r="B62" t="str">
            <v>Programa II</v>
          </cell>
          <cell r="C62" t="str">
            <v>Programa II\[Prueba de Escritorio Programa II-Trimestre IV 2023.xlsx]Resumen</v>
          </cell>
          <cell r="D62" t="str">
            <v>Hectáreas de las cuencas abastecedoras con acciones de manejo</v>
          </cell>
          <cell r="E62">
            <v>296.58499999999998</v>
          </cell>
          <cell r="F62">
            <v>328.45000000000005</v>
          </cell>
          <cell r="G62">
            <v>245.6</v>
          </cell>
          <cell r="H62">
            <v>1582.7</v>
          </cell>
          <cell r="I62">
            <v>503.4</v>
          </cell>
          <cell r="J62">
            <v>797.4</v>
          </cell>
          <cell r="K62">
            <v>870</v>
          </cell>
          <cell r="L62" t="str">
            <v xml:space="preserve">los procesos del año 2022 se encuentran en proceso de ejecucion y liquidación, el contrato 110-CNT2207-115 con el Consorcio Forestal Andino (COFAN), aportó como rezago 2022, durante el 2023, 393,5 hectáreas al indicador 4,1,4. Adicionalmente se encuentra en ejecución los convenios 040-COV2208-28 con el municipio de Maceo, 040-COV2209-64 con el municipio de Támesis los cuales aportan 60.5 hectáreas al indicador 4.1.4. como rezago del 2022.   
Durante el cuarto del 2023  los convenios 040-COV2306-52 con los municipio de Amalfi, el 040-COV2305-24, Támesis, 040-COV2306-50, el municipio de Caicedo, 040-COV2305-19, Liborina, 040-COV2306-53, Anorí y 040-COV2306-102 con Caucasia los cuales se financian con recursos provenientes de la actividad 4.1.4. y aportarán al indicador un total de 3385 hectáreas , vienen avanzando en el proceso de contratacion y adquisicion de insumos para la ejecucion de los convenios.
Para los proyectos  de resturacion 2023 se proyecta la ejecucion de Amalfi realice el 100% de la reastauracion asistida 11,2 y espontanea 2897 ml , y  para el municipio de Caicedo la restauracion asistida de 3,5 y una resturacion espontanea de 1780 ml.
Nota: El contrato 110CNT2207-115 se ejecutó con recursos de las actividades 1,3,5 , 2,2,2 y 4,1,4 .
</v>
          </cell>
        </row>
        <row r="63">
          <cell r="A63" t="str">
            <v>ACT 4.2</v>
          </cell>
          <cell r="B63" t="str">
            <v>Programa II</v>
          </cell>
          <cell r="C63" t="str">
            <v>Programa II\[Prueba de Escritorio Programa II-Trimestre IV 2023.xlsx]Resumen</v>
          </cell>
          <cell r="D63"/>
          <cell r="E63">
            <v>1</v>
          </cell>
          <cell r="F63">
            <v>1</v>
          </cell>
          <cell r="G63">
            <v>0.93333333333333324</v>
          </cell>
          <cell r="H63">
            <v>1.0000000000000002</v>
          </cell>
          <cell r="I63">
            <v>0</v>
          </cell>
          <cell r="J63">
            <v>0</v>
          </cell>
          <cell r="K63">
            <v>1</v>
          </cell>
          <cell r="L63"/>
        </row>
        <row r="64">
          <cell r="A64" t="str">
            <v>SACT 4.2.1</v>
          </cell>
          <cell r="B64" t="str">
            <v>Programa II</v>
          </cell>
          <cell r="C64" t="str">
            <v>Programa II\[Prueba de Escritorio Programa II-Trimestre IV 2023.xlsx]Resumen</v>
          </cell>
          <cell r="D64" t="str">
            <v>% implementación de la estrategia de apropiación social y gestión corresponsable del patrimonio hídrico</v>
          </cell>
          <cell r="E64">
            <v>0.25</v>
          </cell>
          <cell r="F64">
            <v>0.5</v>
          </cell>
          <cell r="G64">
            <v>0.7</v>
          </cell>
          <cell r="H64">
            <v>1.0000000000000002</v>
          </cell>
          <cell r="I64">
            <v>0</v>
          </cell>
          <cell r="J64">
            <v>0</v>
          </cell>
          <cell r="K64">
            <v>0.25</v>
          </cell>
          <cell r="L64" t="str">
            <v xml:space="preserve">La Subdirección de Participación y Cultura Ambiental en la vigencia 2022, suscribió Convenio Interadministrativo N° 040-COV2210-90 con el Instituto de Estudios Regionales INER de la Universidad de Antioquia cuyo objeto es “Implementar el Modelo de Participación GOTA en procesos de administración de áreas protegidas y otras estrategias de conservación, gobernanza ambiental, innovación en la administración ambiental e investigación y gestión de conflictos socioambientales”, el cual se encuentra actualmente en ejecución con actividades programadas para la vigencia 2022 y 2023, aportando directamente desde su alcance 4 al Indicador 4.2.1. “Implementar estrategia para la apropiación social y gestión corresponsable del patrimonio hídrico”, actualmente, para el total de los encuentros programados 162 en total en se han ejecutado 162, en el primer, segundo y tercer trimestre de 2023, por lo cual, se cumple la meta establecida para el año 2022(desplegar esta estrategia en 27 municipios) y se cumple el total de la meta del año 2023.
Asimismo, se logró la implementación la Estrategia para la Apropiación Social y Gestión Corresponsable del Patrimonio Hídrico para esta vigencia  mediante la inclusión de sus lineamientos en los diferentes procesos contractuales desarrollados por CORANTIOQUIA, en donde se destacan convenios para Aunar esfuerzos para garantizar el saneamiento hídrico rural en la jurisdicción de Corantioquia primer y segundo semestre de 2023, 040-COV2306-90, POMCA San Bartolo, Fortalecimiento de la gobernanza del agua en la jurisdicción de Corantioquia, “AUNAR ESFUERZOS CON LA UNIVERSIDAD DE ANTIOQUIA PARA LA REGLAMENTACIÓN DE LOS CUERPOS DE AGUA Q. MULATICOS, Q. POZO HONDO, Q. SANTA INÉS Y  Q. LA CULEBRA, EN EL MARCO DE IMPLEMENTACIÓN DE LOS PORH DE LOS RÍOS MULATOS, TARAZÁ, SAN ANDRÉS E ITÉ, Aunar esfuerzos para la Actualización de los Planes de Manejo Ambiental de Acuíferos de Occidente y Magdalena Medio y la Formulación del Plan de Manejo Ambiental de Acuíferos del Sistema Acuífero de Cártama y Saneamiento hídrico rural, por lo que, se dio a conocer la Estrategia para la Apropiación Social y Gestión Corresponsable del Patrimonio Hídrico, mediante varias jornadas de inducción de los equipos técnicos de los diversos procesos contractuales adelantados en CORANTIOQUIA con número de Actas No. 140-ACT2302-641, 140-ACT2302-645, 140-ACT2303-1537, 140-ACT2304-1949, 140-ACT2306-3221, 140-ACT2305-2347, 140-ACT2309-4985, 140-ACT2309-5082.
De igual manera, se adelantaron procesos de educación ambiental con el fin de fortalecer la gobernanza del agua desde la apropiación social y gestión corresponsable del patrimonio hídrico en diferentes actores de la jurisdicción documentados bajos actas: 140-ACT2304-1742, 140-ACT2303-1217, 140-ACT2303-1572, 140-ACT2305-2025, 140-ACT2309-4983, 140-ACT2307-3650, 140-ACT2307-3750, 140-ACT2309-4983. Finalmente, desde la Subdirección de Participación y Cultura Ambiental con el Convenio 040-COV2306-82 suscrito para su ejecución en la vigencia 2023 en su Alcance 1 también se despliega la Estrategia de Apropiación Social y Gestión Corresponsable del Recurso hídrico. 
</v>
          </cell>
        </row>
        <row r="65">
          <cell r="A65" t="str">
            <v>ACT 4.3</v>
          </cell>
          <cell r="B65" t="str">
            <v>Programa II</v>
          </cell>
          <cell r="C65" t="str">
            <v>Programa II\[Prueba de Escritorio Programa II-Trimestre IV 2023.xlsx]Resumen</v>
          </cell>
          <cell r="D65"/>
          <cell r="E65">
            <v>0</v>
          </cell>
          <cell r="F65">
            <v>0.95</v>
          </cell>
          <cell r="G65">
            <v>1</v>
          </cell>
          <cell r="H65">
            <v>1</v>
          </cell>
          <cell r="I65">
            <v>0</v>
          </cell>
          <cell r="J65">
            <v>1</v>
          </cell>
          <cell r="K65">
            <v>0</v>
          </cell>
          <cell r="L65"/>
        </row>
        <row r="66">
          <cell r="A66" t="str">
            <v>SACT 4.3.1</v>
          </cell>
          <cell r="B66" t="str">
            <v>Programa II</v>
          </cell>
          <cell r="C66" t="str">
            <v>Programa II\[Prueba de Escritorio Programa II-Trimestre IV 2023.xlsx]Resumen</v>
          </cell>
          <cell r="D66" t="str">
            <v>Sistemas de tratamiento de agua implementados en comunidades étnicas</v>
          </cell>
          <cell r="E66">
            <v>0</v>
          </cell>
          <cell r="F66">
            <v>0.95</v>
          </cell>
          <cell r="G66">
            <v>2</v>
          </cell>
          <cell r="H66">
            <v>1</v>
          </cell>
          <cell r="I66">
            <v>0</v>
          </cell>
          <cell r="J66">
            <v>5.0000000000000044E-2</v>
          </cell>
          <cell r="K66">
            <v>0</v>
          </cell>
          <cell r="L66" t="str">
            <v>se avanza construcción del sistema Bernardino Panchí</v>
          </cell>
        </row>
        <row r="67">
          <cell r="A67" t="str">
            <v>ACT 4.4</v>
          </cell>
          <cell r="B67" t="str">
            <v>Programa II</v>
          </cell>
          <cell r="C67" t="str">
            <v>Programa II\[Prueba de Escritorio Programa II-Trimestre IV 2023.xlsx]Resumen</v>
          </cell>
          <cell r="D67"/>
          <cell r="E67">
            <v>0.95</v>
          </cell>
          <cell r="F67">
            <v>1</v>
          </cell>
          <cell r="G67">
            <v>0.78304166666666664</v>
          </cell>
          <cell r="H67">
            <v>0.89687499999999998</v>
          </cell>
          <cell r="I67">
            <v>1</v>
          </cell>
          <cell r="J67" t="str">
            <v>0%</v>
          </cell>
          <cell r="K67">
            <v>1</v>
          </cell>
          <cell r="L67"/>
        </row>
        <row r="68">
          <cell r="A68" t="str">
            <v>SACT 4.4.1</v>
          </cell>
          <cell r="B68" t="str">
            <v>Programa II</v>
          </cell>
          <cell r="C68" t="str">
            <v>Programa II\[Prueba de Escritorio Programa II-Trimestre IV 2023.xlsx]Resumen</v>
          </cell>
          <cell r="D68" t="str">
            <v>Número de pozos instalados</v>
          </cell>
          <cell r="E68">
            <v>1207</v>
          </cell>
          <cell r="F68">
            <v>1281</v>
          </cell>
          <cell r="G68">
            <v>679.30000000000007</v>
          </cell>
          <cell r="H68">
            <v>952.5</v>
          </cell>
          <cell r="I68">
            <v>0</v>
          </cell>
          <cell r="J68">
            <v>0</v>
          </cell>
          <cell r="K68">
            <v>567.69999999999993</v>
          </cell>
          <cell r="L68" t="str">
            <v>se reporta avance de vigencia 2022 y 2023</v>
          </cell>
        </row>
        <row r="69">
          <cell r="A69" t="str">
            <v>SACT 4.4.2</v>
          </cell>
          <cell r="B69" t="str">
            <v>Programa II</v>
          </cell>
          <cell r="C69" t="str">
            <v>Programa II\[Prueba de Escritorio Programa II-Trimestre IV 2023.xlsx]Resumen</v>
          </cell>
          <cell r="D69" t="str">
            <v>Número de plantas de tratamiento de agua residual construidas</v>
          </cell>
          <cell r="E69">
            <v>2.7</v>
          </cell>
          <cell r="F69">
            <v>3.850000000000001</v>
          </cell>
          <cell r="G69">
            <v>5.2799999999999976</v>
          </cell>
          <cell r="H69">
            <v>3.8200000000000021</v>
          </cell>
          <cell r="I69">
            <v>0.3</v>
          </cell>
          <cell r="J69">
            <v>0</v>
          </cell>
          <cell r="K69">
            <v>0</v>
          </cell>
          <cell r="L69" t="str">
            <v>para los convenios 2023 se espera terminen ejecución en primer trimestre de 2024</v>
          </cell>
        </row>
        <row r="70">
          <cell r="A70" t="str">
            <v>ACT 4.5</v>
          </cell>
          <cell r="B70" t="str">
            <v>Programa II</v>
          </cell>
          <cell r="C70" t="str">
            <v>Programa II\[Prueba de Escritorio Programa II-Trimestre IV 2023.xlsx]Resumen</v>
          </cell>
          <cell r="D70"/>
          <cell r="E70">
            <v>1</v>
          </cell>
          <cell r="F70">
            <v>1</v>
          </cell>
          <cell r="G70">
            <v>0.99498529720646933</v>
          </cell>
          <cell r="H70">
            <v>0.54951185495118549</v>
          </cell>
          <cell r="I70">
            <v>0</v>
          </cell>
          <cell r="J70">
            <v>0</v>
          </cell>
          <cell r="K70">
            <v>0</v>
          </cell>
          <cell r="L70"/>
        </row>
        <row r="71">
          <cell r="A71" t="str">
            <v>SACT 4.5.1</v>
          </cell>
          <cell r="B71" t="str">
            <v>Programa II</v>
          </cell>
          <cell r="C71" t="str">
            <v>Programa II\[Prueba de Escritorio Programa II-Trimestre IV 2023.xlsx]Resumen</v>
          </cell>
          <cell r="D71" t="str">
            <v>% de redes y estaciones de monitoreo en operación (del recurso agua)</v>
          </cell>
          <cell r="E71">
            <v>0.92028985507246375</v>
          </cell>
          <cell r="F71">
            <v>0.97624951841976382</v>
          </cell>
          <cell r="G71">
            <v>0.90615942028985508</v>
          </cell>
          <cell r="H71">
            <v>0.93466763175096512</v>
          </cell>
          <cell r="I71">
            <v>0</v>
          </cell>
          <cell r="J71">
            <v>0</v>
          </cell>
          <cell r="K71">
            <v>0</v>
          </cell>
          <cell r="L71" t="str">
            <v xml:space="preserve">Se continua en la ejecución del Convenio 040-COV2210-82, el cual abarca en su Alcance 2 el Programa Piragua y en el 3, ODC, las actividades ejecutadas para el primero abarcan los monitoreos de fuentes instrumentadas, abastecedoras, subterráneas, áreas protegidas y sistemas cenagosos, redes y estaciones de monitreo manual y automático, el Alcance 3 abarca monitoreo en PTARD, puntos PORH y vertimientos domésticos y no domésticos. Los resultados de estos indicdores se evidencian a continuación. </v>
          </cell>
        </row>
        <row r="72">
          <cell r="A72" t="str">
            <v>SACT 4.5.2</v>
          </cell>
          <cell r="B72" t="str">
            <v>Programa II</v>
          </cell>
          <cell r="C72" t="str">
            <v>Programa II\[Prueba de Escritorio Programa II-Trimestre IV 2023.xlsx]Resumen</v>
          </cell>
          <cell r="D72" t="str">
            <v>% de planes de saneamiento y manejo de vertimientos (PSMV) con seguimiento</v>
          </cell>
          <cell r="E72">
            <v>1</v>
          </cell>
          <cell r="F72">
            <v>1</v>
          </cell>
          <cell r="G72">
            <v>1</v>
          </cell>
          <cell r="H72">
            <v>0</v>
          </cell>
          <cell r="I72">
            <v>0</v>
          </cell>
          <cell r="J72">
            <v>0</v>
          </cell>
          <cell r="K72">
            <v>0</v>
          </cell>
          <cell r="L72" t="str">
            <v xml:space="preserve">IV Trimestre 2023: Se viene ejecutando el convenio 040-COV2306-55 con la Universidad de Antioquia, cuyo objeto es: "Aunar esfuerzos para realizar el seguimiento a la implementación de los Planes de Saneamiento y Manejo de Vertimientos - PSMV en los Municipios de la jurisdicción de Corantioquia”, a la fecha se han radicado 16 informes técnicos y se proyecta al 31 de diciembre de 2023 llegar al cumplimiento del 100% del indicador, con la actuación técnica y jurídica de los 36 expedientes de la línea base. </v>
          </cell>
        </row>
        <row r="73">
          <cell r="A73" t="str">
            <v>SACT 4.5.3</v>
          </cell>
          <cell r="B73" t="str">
            <v>Programa II</v>
          </cell>
          <cell r="C73" t="str">
            <v>Programa II\[Prueba de Escritorio Programa II-Trimestre IV 2023.xlsx]Resumen</v>
          </cell>
          <cell r="D73" t="str">
            <v>% de programas de uso eficiente y ahorro del agua (PUEAA) con seguimiento</v>
          </cell>
          <cell r="E73">
            <v>1</v>
          </cell>
          <cell r="F73">
            <v>1</v>
          </cell>
          <cell r="G73">
            <v>1</v>
          </cell>
          <cell r="H73">
            <v>0.64853556485355646</v>
          </cell>
          <cell r="I73">
            <v>0</v>
          </cell>
          <cell r="J73">
            <v>0</v>
          </cell>
          <cell r="K73">
            <v>0</v>
          </cell>
          <cell r="L73" t="str">
            <v>Se tiene 717 concesiones de agua o licencias ambientales con PUEAA aprobado, de los cuales se ha realizado con corte a 30 de octubre 465.
Es de mencionar que en la revisión que se realiza administrativamente o tècnicamente, algunos expedientes han perdido vigencia durante el año, por lo cual se relaciona constancia de archivo o resoluciòn por la cual se archiva un tràmite como soporte. En otros casos se  ha presentado que el usuario aplica para RURH por lo cual se relaciona estos soportes.
Para el cumplimiento del indicador se ha realizado retroalimentaciòn del avance a cada oficina territorial  y se tiene dos convenios en ejecuciòn que dentro de sus actividades apoya el control y seguimiento a algunos trámites, entre esos, algunas concesiones de agua o licencias ambientales que tienen aprobado el PUEAA</v>
          </cell>
        </row>
        <row r="74">
          <cell r="A74" t="str">
            <v>PROG III</v>
          </cell>
          <cell r="B74" t="str">
            <v>Programa III</v>
          </cell>
          <cell r="C74" t="str">
            <v>Programa III\[Prueba de Escritorio Programa III-Trimestre IV 2023.xlsx]Resumen</v>
          </cell>
          <cell r="D74"/>
          <cell r="E74">
            <v>0.97799999999999998</v>
          </cell>
          <cell r="F74">
            <v>0.90798850574712642</v>
          </cell>
          <cell r="G74">
            <v>0.90615325312756001</v>
          </cell>
          <cell r="H74">
            <v>0.88342064422751854</v>
          </cell>
          <cell r="I74">
            <v>0</v>
          </cell>
          <cell r="J74">
            <v>0</v>
          </cell>
          <cell r="K74">
            <v>0</v>
          </cell>
          <cell r="L74"/>
        </row>
        <row r="75">
          <cell r="A75" t="str">
            <v>PROY 5</v>
          </cell>
          <cell r="B75" t="str">
            <v>Programa III</v>
          </cell>
          <cell r="C75" t="str">
            <v>Programa III\[Prueba de Escritorio Programa III-Trimestre IV 2023.xlsx]Resumen</v>
          </cell>
          <cell r="D75"/>
          <cell r="E75">
            <v>1</v>
          </cell>
          <cell r="F75">
            <v>0.83666666666666656</v>
          </cell>
          <cell r="G75">
            <v>0.83299616142753397</v>
          </cell>
          <cell r="H75">
            <v>0.78753094362745102</v>
          </cell>
          <cell r="I75">
            <v>0</v>
          </cell>
          <cell r="J75">
            <v>0</v>
          </cell>
          <cell r="K75">
            <v>0</v>
          </cell>
          <cell r="L75"/>
        </row>
        <row r="76">
          <cell r="A76" t="str">
            <v>ACT 5.1</v>
          </cell>
          <cell r="B76" t="str">
            <v>Programa III</v>
          </cell>
          <cell r="C76" t="str">
            <v>Programa III\[Prueba de Escritorio Programa III-Trimestre IV 2023.xlsx]Resumen</v>
          </cell>
          <cell r="D76"/>
          <cell r="E76">
            <v>1</v>
          </cell>
          <cell r="F76">
            <v>0.02</v>
          </cell>
          <cell r="G76">
            <v>0</v>
          </cell>
          <cell r="H76">
            <v>2.6656249999999996E-2</v>
          </cell>
          <cell r="I76">
            <v>0</v>
          </cell>
          <cell r="J76">
            <v>0</v>
          </cell>
          <cell r="K76">
            <v>0</v>
          </cell>
          <cell r="L76"/>
        </row>
        <row r="77">
          <cell r="A77" t="str">
            <v>SACT 5.1.1</v>
          </cell>
          <cell r="B77" t="str">
            <v>Programa III</v>
          </cell>
          <cell r="C77" t="str">
            <v>Programa III\[Prueba de Escritorio Programa III-Trimestre IV 2023.xlsx]Resumen</v>
          </cell>
          <cell r="D77" t="str">
            <v>Modelo de ocupación regional sostenible definido.</v>
          </cell>
          <cell r="E77">
            <v>1</v>
          </cell>
          <cell r="F77">
            <v>0</v>
          </cell>
          <cell r="G77">
            <v>0</v>
          </cell>
          <cell r="H77">
            <v>0</v>
          </cell>
          <cell r="I77">
            <v>0</v>
          </cell>
          <cell r="J77">
            <v>0</v>
          </cell>
          <cell r="K77">
            <v>0</v>
          </cell>
          <cell r="L77" t="str">
            <v/>
          </cell>
        </row>
        <row r="78">
          <cell r="A78" t="str">
            <v>SACT 5.1.2</v>
          </cell>
          <cell r="B78" t="str">
            <v>Programa III</v>
          </cell>
          <cell r="C78" t="str">
            <v>Programa III\[Prueba de Escritorio Programa III-Trimestre IV 2023.xlsx]Resumen</v>
          </cell>
          <cell r="D78" t="str">
            <v>Número de rondas hídricas priorizadas delimitadas y reguladas</v>
          </cell>
          <cell r="E78">
            <v>0</v>
          </cell>
          <cell r="F78">
            <v>0.08</v>
          </cell>
          <cell r="G78">
            <v>0</v>
          </cell>
          <cell r="H78">
            <v>0.31987499999999996</v>
          </cell>
          <cell r="I78">
            <v>0</v>
          </cell>
          <cell r="J78">
            <v>0</v>
          </cell>
          <cell r="K78">
            <v>0</v>
          </cell>
          <cell r="L78" t="str">
            <v xml:space="preserve">El porcentaje de cumplimiento reflejado en este indicador (Número de rondas hídricas priorizadas, delimitadas y reguladas), hace referencia al avance en conjunto de las 12 fuentes hídricas priorizadas para el convenio No. 040-COV2210-86 de 2022, el cual se desarrolla a traves de seis (6) alcances, cada uno con un conjunto de actividades y subactividades que se reflejan a traves de entregables. Los avances reportados para el trimestre son derivados de las actividades que cuentan con un radicado ante la Corporación. Por lo tanto, el porcentaje no hace referencia a un número entero de rondas hídricas con el proceso de delimitación finalizado y regulado sino al avance en los 6 alcances para las 12 fuentes hídricas.
Debe tenerse en cuenta que la priorización de las fuentes hídricas a delimitar se realizó mediante la resolucióin Corporativa No. 040-RES2202-902 del 18 de febrero del 2022, por lo tanto, dicho alcance aparece con un cumplimiento del 100%.
La fase 0 de las 12 rondas se ha ejecutado en un 100%
Se tiene avance para la quebrada Ayurá en un 43% para el componente hidrológico y 63% para el componente social - fase 1
</v>
          </cell>
        </row>
        <row r="79">
          <cell r="A79" t="str">
            <v>ACT 5.2</v>
          </cell>
          <cell r="B79" t="str">
            <v>Programa III</v>
          </cell>
          <cell r="C79" t="str">
            <v>Programa III\[Prueba de Escritorio Programa III-Trimestre IV 2023.xlsx]Resumen</v>
          </cell>
          <cell r="D79"/>
          <cell r="E79">
            <v>1</v>
          </cell>
          <cell r="F79">
            <v>1</v>
          </cell>
          <cell r="G79">
            <v>1</v>
          </cell>
          <cell r="H79">
            <v>1</v>
          </cell>
          <cell r="I79">
            <v>0</v>
          </cell>
          <cell r="J79">
            <v>0</v>
          </cell>
          <cell r="K79">
            <v>0</v>
          </cell>
          <cell r="L79"/>
        </row>
        <row r="80">
          <cell r="A80" t="str">
            <v>SACT 5.2.1</v>
          </cell>
          <cell r="B80" t="str">
            <v>Programa III</v>
          </cell>
          <cell r="C80" t="str">
            <v>Programa III\[Prueba de Escritorio Programa III-Trimestre IV 2023.xlsx]Resumen</v>
          </cell>
          <cell r="D80" t="str">
            <v>% de la aplicación de la estrategia de gestión del conocimiento social, y apropiación de la planificación ambiental del territorio</v>
          </cell>
          <cell r="E80">
            <v>0.25</v>
          </cell>
          <cell r="F80">
            <v>0.5</v>
          </cell>
          <cell r="G80">
            <v>0.75</v>
          </cell>
          <cell r="H80">
            <v>1</v>
          </cell>
          <cell r="I80">
            <v>0</v>
          </cell>
          <cell r="J80">
            <v>0</v>
          </cell>
          <cell r="K80">
            <v>0</v>
          </cell>
          <cell r="L80" t="str">
            <v>Se continua con la aseseria, apoyo y acompañamiento en las reuniones en la revisión del POT en los componentes de Espacio Público y Comunidades étnicas y participación de los municipios Tarso, Buritica, Briceño, La Estrella, Liborina, Donmatías, Toledo, Valparaiso, Olaya, Puerto Nare, Andes, Angostura, la Pintada, Santa rosa de Osos, Itaguí, Anzá y Girardota.  Mediante el Convenio 040-COV2210-90 se realizó el fortalecimiento a los concejos municipales en competencia y determinantes ambientales en las Territoriales Zenufaná (Remedios, Segovia, Vegachí, Caracolí, Maceo, Yalí Yolombo, Puerto Berrio y Puerto Nare) y Panzenú (Caucasia, Nechí, El Bagre, Zaragoza, Cáceres, Valdivia y Tarazá) fomentando la participación con incidencia de los actores territoriales en los procesos de planificación ambiental y territorial. Por ello se ha priorizado un público objetivo integrantes de los Concejos Municipales; se ha realizado reuniones con la Subdirección de Planeación y la gobernación de Antioquia para articular el ejercicio y acompañamiento a los municipios en la Importancia de actualización del POT y la participación de las comunidades.
Mediante el Convenio 040-COV2306-82 cuyo “Aunar esfuerzos para la implementación del Modelo Gobernanza Territorial Ambiental y la Participación Ciudadana con Enfoque Diferencial – GOTA en los procesos de gestión ambiental de la Corporación.” En el alcance 2 “Fortalecimiento de los Consejos Territoriales de Planeación como actores claves en la gestión ambiental del territorio.” se avanza en la  Identifición del estado de los Consejos Territoriales de Planeación de los 80 municipios de la Jurisdicción, Desarrollar una ruta metodológica de fortalecimiento de la gestión ambiental de los CTP y de la Gobernanza Ambiental en los EOT o POT para los treinta (30) municipios priorizados, Desarrollar un proceso formación territorial con los CTP de treinta (30) municipios priorizados de la Jurisdicción con dos (02) encuentros, que contenga asuntos asociados a las determinantes ambientales, gestión ambiental y el fortalecimiento Gobernanza ambiental.
se sigue acompañando a la Subdirección de Planeación en el convenio de Rondas Hídricas en la revisión del componente socioeconómico y de participación comunitaria de los tramos priorizados y adicionalmente se participa de la mesa MAPA.</v>
          </cell>
        </row>
        <row r="81">
          <cell r="A81" t="str">
            <v>ACT 5.3</v>
          </cell>
          <cell r="B81" t="str">
            <v>Programa III</v>
          </cell>
          <cell r="C81" t="str">
            <v>Programa III\[Prueba de Escritorio Programa III-Trimestre IV 2023.xlsx]Resumen</v>
          </cell>
          <cell r="D81"/>
          <cell r="E81">
            <v>0</v>
          </cell>
          <cell r="F81">
            <v>1</v>
          </cell>
          <cell r="G81">
            <v>1</v>
          </cell>
          <cell r="H81">
            <v>0.69852941176470584</v>
          </cell>
          <cell r="I81">
            <v>0</v>
          </cell>
          <cell r="J81">
            <v>0</v>
          </cell>
          <cell r="K81">
            <v>0</v>
          </cell>
          <cell r="L81"/>
        </row>
        <row r="82">
          <cell r="A82" t="str">
            <v>SACT 5.3.1</v>
          </cell>
          <cell r="B82" t="str">
            <v>Programa III</v>
          </cell>
          <cell r="C82" t="str">
            <v>Programa III\[Prueba de Escritorio Programa III-Trimestre IV 2023.xlsx]Resumen</v>
          </cell>
          <cell r="D82" t="str">
            <v>Municipios asesorados en la definición de su modelo de ocupación</v>
          </cell>
          <cell r="E82">
            <v>0</v>
          </cell>
          <cell r="F82">
            <v>65</v>
          </cell>
          <cell r="G82">
            <v>75</v>
          </cell>
          <cell r="H82">
            <v>22</v>
          </cell>
          <cell r="I82">
            <v>0</v>
          </cell>
          <cell r="J82">
            <v>0</v>
          </cell>
          <cell r="K82">
            <v>0</v>
          </cell>
          <cell r="L82" t="str">
            <v>En el cuarto trimestre de 2023, se brindó asesorias a 21 municipios en la definición de modelos de ocupación, sumando un total de 79 municipios asesorados desde 2021. Las asesorías abarcaron diversos aspectos del desarrollo territorial. 
Se proyecta continuar con asesorías en los meses restantes, enfocándose en los municipios que poseen procesos vigentes con la corporación como Santa Rosa de Osos, Venecia, Armenia, Támesis, Campamento, Caldas, Amagá, Sabanalarga y Caucasia. Por lo tanto, a traves de estos acompañamientos se reafirma el compromiso de desarrollo sostible con estos municipios.</v>
          </cell>
        </row>
        <row r="83">
          <cell r="A83" t="str">
            <v>SACT 5.3.2</v>
          </cell>
          <cell r="B83" t="str">
            <v>Programa III</v>
          </cell>
          <cell r="C83" t="str">
            <v>Programa III\[Prueba de Escritorio Programa III-Trimestre IV 2023.xlsx]Resumen</v>
          </cell>
          <cell r="D83" t="str">
            <v>% de esquemas asociativos municipales conformados que aportan a la protección del patrimonio natural a partir de la formulación y ejecución de planes de acción ambiental de orden regional o provincial que contienen el escenario de sostenibilidad, protegen su patrimonio ecológico regional y aportan a la consolidación del escenario de sostenibilidad regional del PGAR</v>
          </cell>
          <cell r="E83">
            <v>0</v>
          </cell>
          <cell r="F83">
            <v>0.5</v>
          </cell>
          <cell r="G83">
            <v>0.75</v>
          </cell>
          <cell r="H83">
            <v>0.75</v>
          </cell>
          <cell r="I83">
            <v>0</v>
          </cell>
          <cell r="J83">
            <v>0</v>
          </cell>
          <cell r="K83">
            <v>0</v>
          </cell>
          <cell r="L83" t="str">
            <v>Para el cuarto trimestre de 2023, se presenta un informe de avance del 0%. En este período, a través del oficio 090-COI2309-26855 con fecha del 12 de septiembre de 2023, se extendió una invitación a los presidentes y directores de las provincias para participar en el undécimo Encuentro Virtual titulado "Acompañamiento en la carga de información de los Planes de Ordenamiento Territorial (POT) de Antioquia en la plataforma IGAC COLOMBIA OT."</v>
          </cell>
        </row>
        <row r="84">
          <cell r="A84" t="str">
            <v>ACT 5.4</v>
          </cell>
          <cell r="B84" t="str">
            <v>Programa III</v>
          </cell>
          <cell r="C84" t="str">
            <v>Programa III\[Prueba de Escritorio Programa III-Trimestre IV 2023.xlsx]Resumen</v>
          </cell>
          <cell r="D84"/>
          <cell r="E84">
            <v>1</v>
          </cell>
          <cell r="F84">
            <v>1</v>
          </cell>
          <cell r="G84">
            <v>1</v>
          </cell>
          <cell r="H84">
            <v>1</v>
          </cell>
          <cell r="I84">
            <v>0</v>
          </cell>
          <cell r="J84">
            <v>0</v>
          </cell>
          <cell r="K84">
            <v>0</v>
          </cell>
          <cell r="L84"/>
        </row>
        <row r="85">
          <cell r="A85" t="str">
            <v>SACT 5.4.1</v>
          </cell>
          <cell r="B85" t="str">
            <v>Programa III</v>
          </cell>
          <cell r="C85" t="str">
            <v>Programa III\[Prueba de Escritorio Programa III-Trimestre IV 2023.xlsx]Resumen</v>
          </cell>
          <cell r="D85" t="str">
            <v>% de municipios priorizados con modelos de ocupación que contienen el escenario de sostenibilidad, protegen su patrimonio ecológico municipal, integran planificación de grupos étnicos y aportan a la consolidación del escenario de sostenibilidad regional del PGAR (%)</v>
          </cell>
          <cell r="E85">
            <v>0.09</v>
          </cell>
          <cell r="F85">
            <v>0.05</v>
          </cell>
          <cell r="G85">
            <v>0.08</v>
          </cell>
          <cell r="H85">
            <v>0.1</v>
          </cell>
          <cell r="I85">
            <v>0</v>
          </cell>
          <cell r="J85">
            <v>0</v>
          </cell>
          <cell r="K85">
            <v>0</v>
          </cell>
          <cell r="L85" t="str">
            <v>En el cuarto trimestre del 2023, el indicador supera el 100%. Y en el año 2023 se realizaron procesos de concertación con 20 entes territoriales, los cuales son: Andes, Anzá, Armenia, Briceño, Caldas, Campamento, Copacabana, Donmatías, Girardota, Gómez Plata, Itagüí, La Pintada, Liborina, Olaya, Puerto Nare, Santa Fé de Antioquia, Santa Rosa de Osos, Támesis, Valparaíso, Venecia.
Se aclara que, los municipios que se reportaron en el 2022 continuaron procesos en el 2023 y por lo tanto, solo se reportaron en el año que iniciaron, es decir 2022. Estos municipios fueron 5 y son: Angostura, Buriticá, La Estrella, Tarso y Toledo.</v>
          </cell>
        </row>
        <row r="86">
          <cell r="A86" t="str">
            <v>SACT 5.4.2</v>
          </cell>
          <cell r="B86" t="str">
            <v>Programa III</v>
          </cell>
          <cell r="C86" t="str">
            <v>Programa III\[Prueba de Escritorio Programa III-Trimestre IV 2023.xlsx]Resumen</v>
          </cell>
          <cell r="D86" t="str">
            <v>% de planes de desarrollo que incorporan decisiones de planeación territorial de los municipios fundamentados en los POT actualizados y en las determinantes ambientales adoptadas a la fecha</v>
          </cell>
          <cell r="E86">
            <v>1</v>
          </cell>
          <cell r="F86">
            <v>0</v>
          </cell>
          <cell r="G86">
            <v>0</v>
          </cell>
          <cell r="H86">
            <v>0</v>
          </cell>
          <cell r="I86">
            <v>0</v>
          </cell>
          <cell r="J86">
            <v>0</v>
          </cell>
          <cell r="K86">
            <v>0</v>
          </cell>
          <cell r="L86" t="str">
            <v/>
          </cell>
        </row>
        <row r="87">
          <cell r="A87" t="str">
            <v>ACT 5.5</v>
          </cell>
          <cell r="B87" t="str">
            <v>Programa III</v>
          </cell>
          <cell r="C87" t="str">
            <v>Programa III\[Prueba de Escritorio Programa III-Trimestre IV 2023.xlsx]Resumen</v>
          </cell>
          <cell r="D87"/>
          <cell r="E87">
            <v>0</v>
          </cell>
          <cell r="F87">
            <v>1</v>
          </cell>
          <cell r="G87">
            <v>1</v>
          </cell>
          <cell r="H87">
            <v>1</v>
          </cell>
          <cell r="I87">
            <v>0</v>
          </cell>
          <cell r="J87">
            <v>0</v>
          </cell>
          <cell r="K87">
            <v>0</v>
          </cell>
          <cell r="L87"/>
        </row>
        <row r="88">
          <cell r="A88" t="str">
            <v>SACT 5.5.1</v>
          </cell>
          <cell r="B88" t="str">
            <v>Programa III</v>
          </cell>
          <cell r="C88" t="str">
            <v>Programa III\[Prueba de Escritorio Programa III-Trimestre IV 2023.xlsx]Resumen</v>
          </cell>
          <cell r="D88" t="str">
            <v>% de municipios con seguimiento y monitoreo a los instrumentos de planificación concertados en el cuatrienio</v>
          </cell>
          <cell r="E88">
            <v>0</v>
          </cell>
          <cell r="F88">
            <v>0.03</v>
          </cell>
          <cell r="G88">
            <v>0.05</v>
          </cell>
          <cell r="H88">
            <v>0.08</v>
          </cell>
          <cell r="I88">
            <v>0</v>
          </cell>
          <cell r="J88">
            <v>0</v>
          </cell>
          <cell r="K88">
            <v>0</v>
          </cell>
          <cell r="L88" t="str">
            <v xml:space="preserve">El indicador de porcentajes de municipios con seguimiento y monitoreo a los instrumentos de planificación concertados en el cuatrienio (Actividad 5.5.1.) no ha tenido avances, dada la demanda de los procesos de concertación de Planes de Ordenamiento Territorial (POT).
</v>
          </cell>
        </row>
        <row r="89">
          <cell r="A89" t="str">
            <v>ACT 5.6</v>
          </cell>
          <cell r="B89" t="str">
            <v>Programa III</v>
          </cell>
          <cell r="C89" t="str">
            <v>Programa III\[Prueba de Escritorio Programa III-Trimestre IV 2023.xlsx]Resumen</v>
          </cell>
          <cell r="D89"/>
          <cell r="E89">
            <v>1</v>
          </cell>
          <cell r="F89">
            <v>1</v>
          </cell>
          <cell r="G89">
            <v>0.99797696856520379</v>
          </cell>
          <cell r="H89">
            <v>1</v>
          </cell>
          <cell r="I89">
            <v>0</v>
          </cell>
          <cell r="J89">
            <v>0</v>
          </cell>
          <cell r="K89">
            <v>0</v>
          </cell>
          <cell r="L89"/>
        </row>
        <row r="90">
          <cell r="A90" t="str">
            <v>SACT 5.6.1</v>
          </cell>
          <cell r="B90" t="str">
            <v>Programa III</v>
          </cell>
          <cell r="C90" t="str">
            <v>Programa III\[Prueba de Escritorio Programa III-Trimestre IV 2023.xlsx]Resumen</v>
          </cell>
          <cell r="D90" t="str">
            <v xml:space="preserve">Componentes programáticos de instrumentos de planificación armonizados (%).
</v>
          </cell>
          <cell r="E90">
            <v>0.14000000000000001</v>
          </cell>
          <cell r="F90">
            <v>0.38</v>
          </cell>
          <cell r="G90">
            <v>0.62745098039215685</v>
          </cell>
          <cell r="H90">
            <v>1</v>
          </cell>
          <cell r="I90">
            <v>0</v>
          </cell>
          <cell r="J90">
            <v>0</v>
          </cell>
          <cell r="K90">
            <v>0</v>
          </cell>
          <cell r="L90" t="str">
            <v xml:space="preserve">En este segundo semestre de 2023 se armonizaron el Plan+ Aire Puro,  ; el proceso de armonizar los componentes programáticos de los instrumentos de planificación que se ha realizado en este 2023, se ha desarrollado mediante la identificación programática de instrumentos de planificación, y el análisis de la relación de cada uno de sus componentes con el PGAR y el Plan de acción, buscando los puntos de encuentro desde los proyectos de cada instrumento de planificación con las líneas, componentes, retos y su indicador del PGAR y el Programa, proyecto, subactividad y su indicador desde el Plan de acción. Esto permite tener una aproximación de como el desarrollo de un instrumento de planificación contribuye en las metas de los otros. </v>
          </cell>
        </row>
        <row r="91">
          <cell r="A91" t="str">
            <v>SACT 5.6.2</v>
          </cell>
          <cell r="B91" t="str">
            <v>Programa III</v>
          </cell>
          <cell r="C91" t="str">
            <v>Programa III\[Prueba de Escritorio Programa III-Trimestre IV 2023.xlsx]Resumen</v>
          </cell>
          <cell r="D91" t="str">
            <v>% de instrumentos de Planificación Ambiental presentes en el territorio armonizados y orientados a una gestión articulada con las demás autoridades ambientales hacia la sostenibilidad ambiental del territorio (%)</v>
          </cell>
          <cell r="E91">
            <v>0.3</v>
          </cell>
          <cell r="F91">
            <v>0.6</v>
          </cell>
          <cell r="G91">
            <v>0.75</v>
          </cell>
          <cell r="H91">
            <v>1</v>
          </cell>
          <cell r="I91">
            <v>0</v>
          </cell>
          <cell r="J91">
            <v>0</v>
          </cell>
          <cell r="K91">
            <v>0</v>
          </cell>
          <cell r="L91" t="str">
            <v xml:space="preserve">En 2023 se ha firmado 1 convenio con el AMVA y CORNARE para “Aunar esfuerzos técnicos, operativos y de gestión para la transferencia de conocimiento, y de tecnología fortaleciendo las capacidades de las corporaciones y el AMVA para el uso del sistema de monitoreo reporte y verificación MRV de CORNARE” con número 040-COV2301-1.
Este proceso de armonizacion permite conocer los puntos de encuentro de los instrumentos de planificacion de corantioquia y las otras corporaciones que se encuentran en el territorio, con el fin de identificar los puntos en los que se peude realizar trabajo mancomunado entre si.
Para este trimestre, se viene avanzando en la articulación del plan de acción y PGAR de la CSB: Corporación Autónoma Regional del Sur de Bolívar y CVS: Corporación Autónoma Regional de los Valles del Sinú y del San Jorge.
</v>
          </cell>
        </row>
        <row r="92">
          <cell r="A92" t="str">
            <v>PROY 6</v>
          </cell>
          <cell r="B92" t="str">
            <v>Programa III</v>
          </cell>
          <cell r="C92" t="str">
            <v>Programa III\[Prueba de Escritorio Programa III-Trimestre IV 2023.xlsx]Resumen</v>
          </cell>
          <cell r="D92"/>
          <cell r="E92">
            <v>0.95499999999999996</v>
          </cell>
          <cell r="F92">
            <v>0.97931034482758617</v>
          </cell>
          <cell r="G92">
            <v>0.97931034482758617</v>
          </cell>
          <cell r="H92">
            <v>0.97931034482758617</v>
          </cell>
          <cell r="I92">
            <v>0</v>
          </cell>
          <cell r="J92">
            <v>0</v>
          </cell>
          <cell r="K92">
            <v>0</v>
          </cell>
          <cell r="L92"/>
        </row>
        <row r="93">
          <cell r="A93" t="str">
            <v>ACT 6.1</v>
          </cell>
          <cell r="B93" t="str">
            <v>Programa III</v>
          </cell>
          <cell r="C93" t="str">
            <v>Programa III\[Prueba de Escritorio Programa III-Trimestre IV 2023.xlsx]Resumen</v>
          </cell>
          <cell r="D93"/>
          <cell r="E93">
            <v>1</v>
          </cell>
          <cell r="F93">
            <v>1</v>
          </cell>
          <cell r="G93">
            <v>1</v>
          </cell>
          <cell r="H93">
            <v>1</v>
          </cell>
          <cell r="I93">
            <v>0</v>
          </cell>
          <cell r="J93">
            <v>0</v>
          </cell>
          <cell r="K93">
            <v>0</v>
          </cell>
          <cell r="L93"/>
        </row>
        <row r="94">
          <cell r="A94" t="str">
            <v>SACT 6.1.1</v>
          </cell>
          <cell r="B94" t="str">
            <v>Programa III</v>
          </cell>
          <cell r="C94" t="str">
            <v>Programa III\[Prueba de Escritorio Programa III-Trimestre IV 2023.xlsx]Resumen</v>
          </cell>
          <cell r="D94" t="str">
            <v>% de estudios de conocimiento y amenaza del riesgo apoyados en los municipios de la jurisdicción</v>
          </cell>
          <cell r="E94">
            <v>8.7999999999999995E-2</v>
          </cell>
          <cell r="F94">
            <v>0.1875</v>
          </cell>
          <cell r="G94">
            <v>0.33750000000000002</v>
          </cell>
          <cell r="H94">
            <v>0.22500000000000001</v>
          </cell>
          <cell r="I94">
            <v>0</v>
          </cell>
          <cell r="J94">
            <v>0</v>
          </cell>
          <cell r="K94">
            <v>0</v>
          </cell>
          <cell r="L94" t="str">
            <v xml:space="preserve">
Durante el año 2023 se Implementaron 17 Estudios a partir de la concertación de los EOT con los municipios de: Andes, Angostura, Anzá, Briceño, Buriticá, Copacabana, Donmatías, Itagüí, La Estrella, La Pintada, Liborina,  Olaya, Puerto Nare,
Santa Fe De Antioquia, Tarso, Toledo y Valparaíso.   Se realizó el Estudio Básico de Amenazas del municipio de Salgar y el Estudio detallado por movimiento en masa del sector Sabaletas en el municipio de Valparaíso.</v>
          </cell>
        </row>
        <row r="95">
          <cell r="A95" t="str">
            <v>ACT 6.2</v>
          </cell>
          <cell r="B95" t="str">
            <v>Programa III</v>
          </cell>
          <cell r="C95" t="str">
            <v>Programa III\[Prueba de Escritorio Programa III-Trimestre IV 2023.xlsx]Resumen</v>
          </cell>
          <cell r="D95"/>
          <cell r="E95">
            <v>1</v>
          </cell>
          <cell r="F95">
            <v>1</v>
          </cell>
          <cell r="G95">
            <v>1</v>
          </cell>
          <cell r="H95">
            <v>1</v>
          </cell>
          <cell r="I95">
            <v>0</v>
          </cell>
          <cell r="J95">
            <v>0</v>
          </cell>
          <cell r="K95">
            <v>0</v>
          </cell>
          <cell r="L95"/>
        </row>
        <row r="96">
          <cell r="A96" t="str">
            <v>SACT 6.2.1</v>
          </cell>
          <cell r="B96" t="str">
            <v>Programa III</v>
          </cell>
          <cell r="C96" t="str">
            <v>Programa III\[Prueba de Escritorio Programa III-Trimestre IV 2023.xlsx]Resumen</v>
          </cell>
          <cell r="D96" t="str">
            <v>% de entidades territoriales de la jurisdicción con acciones de adaptación y mitigación del cambio climático formuladas e incorporadas en sus instrumentos de planificación, en ejecución y en concordancia con los 8 PIGCCS o los que se hayan formulados a la fecha(%)</v>
          </cell>
          <cell r="E96">
            <v>7.4999999999999997E-2</v>
          </cell>
          <cell r="F96">
            <v>8.7499999999999994E-2</v>
          </cell>
          <cell r="G96">
            <v>0.16250000000000001</v>
          </cell>
          <cell r="H96">
            <v>0.27500000000000002</v>
          </cell>
          <cell r="I96">
            <v>0</v>
          </cell>
          <cell r="J96">
            <v>0</v>
          </cell>
          <cell r="K96">
            <v>0</v>
          </cell>
          <cell r="L96" t="str">
            <v>Durante el año 2023 se acompañó la formulación de los Planes Municipales de Gestión del Riesgo de Desastres -PMGRD- en los municipios de Armenia, Caldas, Donmatías, Ebéjico, Heliconia, Olaya, Pueblorrico, Toledo y Valparaíso.</v>
          </cell>
        </row>
        <row r="97">
          <cell r="A97" t="str">
            <v>ACT 6.3</v>
          </cell>
          <cell r="B97" t="str">
            <v>Programa III</v>
          </cell>
          <cell r="C97" t="str">
            <v>Programa III\[Prueba de Escritorio Programa III-Trimestre IV 2023.xlsx]Resumen</v>
          </cell>
          <cell r="D97"/>
          <cell r="E97">
            <v>1</v>
          </cell>
          <cell r="F97">
            <v>1</v>
          </cell>
          <cell r="G97">
            <v>1</v>
          </cell>
          <cell r="H97">
            <v>1</v>
          </cell>
          <cell r="I97">
            <v>0</v>
          </cell>
          <cell r="J97">
            <v>0</v>
          </cell>
          <cell r="K97">
            <v>0</v>
          </cell>
          <cell r="L97"/>
        </row>
        <row r="98">
          <cell r="A98" t="str">
            <v>SACT 6.3.1</v>
          </cell>
          <cell r="B98" t="str">
            <v>Programa III</v>
          </cell>
          <cell r="C98" t="str">
            <v>Programa III\[Prueba de Escritorio Programa III-Trimestre IV 2023.xlsx]Resumen</v>
          </cell>
          <cell r="D98" t="str">
            <v>% de sectores formuladores de los PIGCCS que han ejecutado medidas de adaptación y mitigación de Cambio Climático en coordinación con entidades territoriales</v>
          </cell>
          <cell r="E98">
            <v>0.125</v>
          </cell>
          <cell r="F98">
            <v>0.125</v>
          </cell>
          <cell r="G98">
            <v>0.25</v>
          </cell>
          <cell r="H98">
            <v>0.25</v>
          </cell>
          <cell r="I98">
            <v>0</v>
          </cell>
          <cell r="J98">
            <v>0</v>
          </cell>
          <cell r="K98">
            <v>0</v>
          </cell>
          <cell r="L98" t="str">
            <v xml:space="preserve">
Durante el año 2023 se realizaron acciones de Gestión del Riesgo y mitigación y adptación al Cambio climático en los 80 muniicpios de la jurisdicción, con acciones como: Acompañamiento a CMGRD, visitas de asesoría técnica, restauración con el programa Sembratón, hogares ecologicos y mercados verdes, fortalecimiento SAT, talleres sobre Gestión Integral del riesgo, Cambio Climático y prevención de ICV, obras de control de inundaciones, manejo y recuperacion de residuos sólidos, entre otras. </v>
          </cell>
        </row>
        <row r="99">
          <cell r="A99" t="str">
            <v>ACT 6.4</v>
          </cell>
          <cell r="B99" t="str">
            <v>Programa III</v>
          </cell>
          <cell r="C99" t="str">
            <v>Programa III\[Prueba de Escritorio Programa III-Trimestre IV 2023.xlsx]Resumen</v>
          </cell>
          <cell r="D99"/>
          <cell r="E99">
            <v>1</v>
          </cell>
          <cell r="F99">
            <v>1</v>
          </cell>
          <cell r="G99">
            <v>1</v>
          </cell>
          <cell r="H99">
            <v>1</v>
          </cell>
          <cell r="I99">
            <v>0</v>
          </cell>
          <cell r="J99">
            <v>0</v>
          </cell>
          <cell r="K99">
            <v>0</v>
          </cell>
          <cell r="L99"/>
        </row>
        <row r="100">
          <cell r="A100" t="str">
            <v>SACT 6.4.1</v>
          </cell>
          <cell r="B100" t="str">
            <v>Programa III</v>
          </cell>
          <cell r="C100" t="str">
            <v>Programa III\[Prueba de Escritorio Programa III-Trimestre IV 2023.xlsx]Resumen</v>
          </cell>
          <cell r="D100" t="str">
            <v>% de implementación de la estrategia de reconocimiento de la memoria adaptativa del territorio y apropiación socio-cultural de herramientas de participación y educación para la adaptación al cambio climático y la gestión del riesgo</v>
          </cell>
          <cell r="E100">
            <v>0.1</v>
          </cell>
          <cell r="F100">
            <v>0.23499999999999999</v>
          </cell>
          <cell r="G100">
            <v>0.31666666666666665</v>
          </cell>
          <cell r="H100">
            <v>0.4</v>
          </cell>
          <cell r="I100">
            <v>0</v>
          </cell>
          <cell r="J100">
            <v>0</v>
          </cell>
          <cell r="K100">
            <v>0</v>
          </cell>
          <cell r="L100" t="str">
            <v xml:space="preserve">Para el desarrollo de esta estrategia, los actores fundamentales son las mujeres, en este caso, el ejercicio de apropiación social en gestión del riesgo y cambio climático, esta enmcarcado en al Red Mujeres, Tierra y Vida. ello implicó  la construciión  de una  ruta de gestión al rededor del riesgo y las capacidades de las mujeres en torno a la resiliencia y la adaptación, que en pricipio toma como referencia  los insumos que  se generaron  en el encuentro  jurisdiiccional que permita la construcción de esta red,  a la vez, dialogar y compartir las experiencias de trabajo local de cada una de ellas. Así, las mujeres en lo local, podran aportar a la gestión del riesgo y de manera especifica a los planes municipales de gestión del riesgo, hecho que también se viene acompañando desde actividades conjuntas entre la Subdirección de Ecosistemas y de Participación y Cultura Ambiental. Bajo este proceso, se construyeron con los grupos de mujeres locales, propuestas para la gestión del riesgo que han venido siendo incorporadas en los planes municipales de gestión del riesgo en 10 municipios priorizados. </v>
          </cell>
        </row>
        <row r="101">
          <cell r="A101" t="str">
            <v>ACT 6.5</v>
          </cell>
          <cell r="B101" t="str">
            <v>Programa III</v>
          </cell>
          <cell r="C101" t="str">
            <v>Programa III\[Prueba de Escritorio Programa III-Trimestre IV 2023.xlsx]Resumen</v>
          </cell>
          <cell r="D101"/>
          <cell r="E101">
            <v>0.77600000000000002</v>
          </cell>
          <cell r="F101">
            <v>0.89655172413793105</v>
          </cell>
          <cell r="G101">
            <v>0.89655172413793105</v>
          </cell>
          <cell r="H101">
            <v>0.89655172413793105</v>
          </cell>
          <cell r="I101">
            <v>0</v>
          </cell>
          <cell r="J101">
            <v>0</v>
          </cell>
          <cell r="K101">
            <v>0</v>
          </cell>
          <cell r="L101"/>
        </row>
        <row r="102">
          <cell r="A102" t="str">
            <v>SACT 6.5.1</v>
          </cell>
          <cell r="B102" t="str">
            <v>Programa III</v>
          </cell>
          <cell r="C102" t="str">
            <v>Programa III\[Prueba de Escritorio Programa III-Trimestre IV 2023.xlsx]Resumen</v>
          </cell>
          <cell r="D102" t="str">
            <v>% de implementación del Plan de Gestión del Cambio Climático en la Jurisdicción de Corantioquia</v>
          </cell>
          <cell r="E102">
            <v>0.4</v>
          </cell>
          <cell r="F102">
            <v>1</v>
          </cell>
          <cell r="G102">
            <v>1</v>
          </cell>
          <cell r="H102">
            <v>1</v>
          </cell>
          <cell r="I102">
            <v>0</v>
          </cell>
          <cell r="J102">
            <v>0</v>
          </cell>
          <cell r="K102">
            <v>0</v>
          </cell>
          <cell r="L102" t="str">
            <v>Con proyección a diciembre 31 de 2023, se reportan acciones desarrolladas a traves de las subactividades del plan de acción 2023 que le aportan a 43 medidas de mitigación y de adaptación del PRCC.
Adaptación: A1, A2, A3, A4, A5, A6, A7, A8, A9, A10, A12, A13, A14, A15, A16, A17, A18, A19, A21 y A24.
Mitigación:  M1, M2, M3, M4, M16, M17, M18, M19
Adaptación - Mitigación:  MA1, MA2, MA3, MA4, MA5, MA6, MA7, MA8, MA10, MA11, MA12, MA13, MA14, MA15, MA16</v>
          </cell>
        </row>
        <row r="103">
          <cell r="A103" t="str">
            <v>SACT 6.5.2</v>
          </cell>
          <cell r="B103" t="str">
            <v>Programa III</v>
          </cell>
          <cell r="C103" t="str">
            <v>Programa III\[Prueba de Escritorio Programa III-Trimestre IV 2023.xlsx]Resumen</v>
          </cell>
          <cell r="D103" t="str">
            <v>% de avance en la implementación de las medidas acordadas para la reducción de gases de efecto invernadero.</v>
          </cell>
          <cell r="E103">
            <v>0.55200000000000005</v>
          </cell>
          <cell r="F103">
            <v>0.7931034482758621</v>
          </cell>
          <cell r="G103">
            <v>0.7931034482758621</v>
          </cell>
          <cell r="H103">
            <v>0.7931034482758621</v>
          </cell>
          <cell r="I103">
            <v>0</v>
          </cell>
          <cell r="J103">
            <v>0</v>
          </cell>
          <cell r="K103">
            <v>0</v>
          </cell>
          <cell r="L103" t="str">
            <v xml:space="preserve">Con proyección a diciembre 31 de 2023, se reportan acciones desarrolladas a traves de las subactividades del plan de acción 2023 que le aportan a 23 medidas de mitigación y de adaptación del PRCC. 
Mitigación: M1, M2, M3, M4, M16, M17, M18, M19 
Adaptación - Mitigación: MA1, MA2, MA3, MA4, MA5, MA6, MA7, MA8, MA10, MA11, MA12, MA13, MA14, MA15, MA16 </v>
          </cell>
        </row>
        <row r="104">
          <cell r="A104" t="str">
            <v>PROG IV</v>
          </cell>
          <cell r="B104" t="str">
            <v>Programa IV</v>
          </cell>
          <cell r="C104" t="str">
            <v>Programa IV\[Prueba de escritorio Programa IV-Trimestre IV 2023.xlsx]Resumen</v>
          </cell>
          <cell r="D104"/>
          <cell r="E104">
            <v>0.89600000000000002</v>
          </cell>
          <cell r="F104">
            <v>0.87666666666666671</v>
          </cell>
          <cell r="G104">
            <v>0.89166666666666661</v>
          </cell>
          <cell r="H104">
            <v>0.77363565223833608</v>
          </cell>
          <cell r="I104">
            <v>0.33333333333333331</v>
          </cell>
          <cell r="J104">
            <v>0.5</v>
          </cell>
          <cell r="K104">
            <v>0.56038506417736289</v>
          </cell>
          <cell r="L104"/>
        </row>
        <row r="105">
          <cell r="A105" t="str">
            <v>PROY 7</v>
          </cell>
          <cell r="B105" t="str">
            <v>Programa IV</v>
          </cell>
          <cell r="C105" t="str">
            <v>Programa IV\[Prueba de Escritorio Programa IV-Trimestre IV 2023.xlsx]Resumen</v>
          </cell>
          <cell r="D105"/>
          <cell r="E105">
            <v>1</v>
          </cell>
          <cell r="F105">
            <v>0.91999999999999993</v>
          </cell>
          <cell r="G105">
            <v>0.95</v>
          </cell>
          <cell r="H105">
            <v>0.92142857142857149</v>
          </cell>
          <cell r="I105">
            <v>0</v>
          </cell>
          <cell r="J105">
            <v>0</v>
          </cell>
          <cell r="K105">
            <v>0.5</v>
          </cell>
          <cell r="L105"/>
        </row>
        <row r="106">
          <cell r="A106" t="str">
            <v>ACT 7.1</v>
          </cell>
          <cell r="B106" t="str">
            <v>Programa IV</v>
          </cell>
          <cell r="C106" t="str">
            <v>Programa IV\[Prueba de Escritorio Programa IV-Trimestre IV 2023.xlsx]Resumen</v>
          </cell>
          <cell r="D106"/>
          <cell r="E106">
            <v>1</v>
          </cell>
          <cell r="F106">
            <v>1</v>
          </cell>
          <cell r="G106">
            <v>0.75</v>
          </cell>
          <cell r="H106">
            <v>0.8571428571428571</v>
          </cell>
          <cell r="I106">
            <v>0</v>
          </cell>
          <cell r="J106">
            <v>0</v>
          </cell>
          <cell r="K106">
            <v>0.5</v>
          </cell>
          <cell r="L106"/>
        </row>
        <row r="107">
          <cell r="A107" t="str">
            <v>SACT 7.1.1</v>
          </cell>
          <cell r="B107" t="str">
            <v>Programa IV</v>
          </cell>
          <cell r="C107" t="str">
            <v>Programa IV\[Prueba de Escritorio Programa IV-Trimestre IV 2023.xlsx]Resumen</v>
          </cell>
          <cell r="D107" t="str">
            <v>Número de planes de negocio asociativo en turismo de naturaleza por socioecosistema ejecutados.</v>
          </cell>
          <cell r="E107">
            <v>0</v>
          </cell>
          <cell r="F107">
            <v>1</v>
          </cell>
          <cell r="G107">
            <v>0</v>
          </cell>
          <cell r="H107">
            <v>0</v>
          </cell>
          <cell r="I107">
            <v>0</v>
          </cell>
          <cell r="J107">
            <v>0</v>
          </cell>
          <cell r="K107">
            <v>0</v>
          </cell>
          <cell r="L107" t="str">
            <v>Se avanza en la formulación de los  Planes de Negocio de Turismo de Naturaleza para las áreas Protegidas:  DRMI-SISTEMA DE PARAMOS Y BOSQUES ALTOANDINOS DEL NOROCCIDENTE MEDIO ANTIOQUEÑO, DRMI ALTO DE VENTANAS y DRMI CIENAGA DE BARBACOAS.  El objeto de los contratos también incluye la FORMULACIÓN DE LINEAMIENTOS DE NATURALEZA para la jurisdicción de CORANTIOQUIA. 
A la fecha las contratistas han levantado la información de campo para las áreas protegidas DRMI-SISTEMA DE PARAMOS Y BOSQUES ALTOANDINOS DEL NOROCCIDENTE MEDIO ANTIOQUEÑO y DRMI ALTO DE VENTANAS.  Para finales del mes de julio, se espera realizar talleres con los operadores turísticos del DRMI CIENAGA DE BARBACOSA y realizar un recorrido por la Ciénaga. "			Durante el segundo semestre de 2023, se realizaron todos los talleres pendientes con los operadores turisticos del DRMI CIENAGA DE BARBACOAS, en el municipio de Puerto Berrío.  Tambien se realizó un recorrido al DRMI Cienaga de Barbacoas los dias 27 y 28 de julio en compañia de ASOAMBIENTAL y con  laparticipación de la FUNDACIÓN BIODIVERSA.</v>
          </cell>
        </row>
        <row r="108">
          <cell r="A108" t="str">
            <v>SACT 7.1.2</v>
          </cell>
          <cell r="B108" t="str">
            <v>Programa IV</v>
          </cell>
          <cell r="C108" t="str">
            <v>Programa IV\[Prueba de Escritorio Programa IV-Trimestre IV 2023.xlsx]Resumen</v>
          </cell>
          <cell r="D108" t="str">
            <v>Número de esquemas asociativos propios de las comunidades étnicas en lo productivo implementados según regulación propia, que incorporan uso de la biodiversidad</v>
          </cell>
          <cell r="E108">
            <v>0</v>
          </cell>
          <cell r="F108">
            <v>0</v>
          </cell>
          <cell r="G108">
            <v>0.5</v>
          </cell>
          <cell r="H108">
            <v>1</v>
          </cell>
          <cell r="I108">
            <v>0</v>
          </cell>
          <cell r="J108">
            <v>0</v>
          </cell>
          <cell r="K108">
            <v>0.5</v>
          </cell>
          <cell r="L108" t="str">
            <v>Se dio cumplimiento al indicador con las acciones para fortalecer la identidad cultural, a través de la producción agroecológica y  la implementación de buenas prácticas ambientales en las siguientes comunidades:
Cuturù, Senu, consejo afrozafra, consejo comunitario Zancubel, consejo comunitario potrerito, consejo comunitario el Caney, consejo comunitario la Labranza, consejo comunitario hoyo rico, Palomar, palanca
y Puerto Triana</v>
          </cell>
        </row>
        <row r="109">
          <cell r="A109" t="str">
            <v>SACT 7.1.3</v>
          </cell>
          <cell r="B109" t="str">
            <v>Programa IV</v>
          </cell>
          <cell r="C109" t="str">
            <v>Programa IV\[Prueba de Escritorio Programa IV-Trimestre IV 2023.xlsx]Resumen</v>
          </cell>
          <cell r="D109" t="str">
            <v>Número de prácticas de economía propia fortalecida bajo principios de sostenibilidad</v>
          </cell>
          <cell r="E109">
            <v>0</v>
          </cell>
          <cell r="F109">
            <v>4</v>
          </cell>
          <cell r="G109">
            <v>0</v>
          </cell>
          <cell r="H109">
            <v>2</v>
          </cell>
          <cell r="I109">
            <v>0</v>
          </cell>
          <cell r="J109">
            <v>0</v>
          </cell>
          <cell r="K109">
            <v>0</v>
          </cell>
          <cell r="L109" t="str">
            <v xml:space="preserve">Se dio cumplimiento al indicador con acciones de para fortalecer la educación ambiental y las economías propias y la implementación de las mejores técnicas disponibles y las buenas prácticas ambientales desarrolladas en las siguientes comunidades:
Resguardo Indígena Marcelino Tascón – La María en el municipio de Valparaíso.
Comunidad indígena Jaidukama, en el municipio de Ituango, Resguardo Indígena Marcelino Tascón - La María del municipio de Valparaíso.
Resguardo indígena Bernandino Panchi en el municipio de Ciudad Bolívar
Resguardo indígena Karmatarua en el municipio de Jardín
Nota: se cumplió en numero el avance de los practicas de economía propia, solo que todas fueron realizadas con indígenas, para los siguientes Planes de acción se debe realizar 5 con comunidades afro.
</v>
          </cell>
        </row>
        <row r="110">
          <cell r="A110" t="str">
            <v>SACT 7.1.4</v>
          </cell>
          <cell r="B110" t="str">
            <v>Programa IV</v>
          </cell>
          <cell r="C110" t="str">
            <v>Programa IV\[Prueba de Escritorio Programa IV-Trimestre IV 2023.xlsx]Resumen</v>
          </cell>
          <cell r="D110" t="str">
            <v>% de sectores con acompañamiento para la reconversión hacia sistemas sostenibles de producción</v>
          </cell>
          <cell r="E110">
            <v>0.5</v>
          </cell>
          <cell r="F110">
            <v>1.25</v>
          </cell>
          <cell r="G110">
            <v>1</v>
          </cell>
          <cell r="H110">
            <v>1.25</v>
          </cell>
          <cell r="I110">
            <v>0</v>
          </cell>
          <cell r="J110">
            <v>0</v>
          </cell>
          <cell r="K110">
            <v>0</v>
          </cell>
          <cell r="L110" t="str">
            <v xml:space="preserve">El indicador fue cumplido con la implementación de prácticas sostenibles y herramientas de planificación , articulado las gestiones y acciones según las proyecciones de las políticas de producción y consumo sostenible, acompañamiento ,mediante el programa del sello de sostenibilidad, los siguientes sectores:
Turismo de naturaleza, Ladrillero, Construcción de Vivienda, vías y edificaciones, Minería subterránea de oro, así como a cielo abierto, Minería de Carbón, Textil, Productos agroindustriales, Alimentos, Lácteo, Porcicola, Explotación de agregados.
</v>
          </cell>
        </row>
        <row r="111">
          <cell r="A111" t="str">
            <v>SACT 7.1.5</v>
          </cell>
          <cell r="B111" t="str">
            <v>Programa IV</v>
          </cell>
          <cell r="C111" t="str">
            <v>Programa IV\[Prueba de Escritorio Programa IV-Trimestre IV 2023.xlsx]Resumen</v>
          </cell>
          <cell r="D111" t="str">
            <v>Número de negocios verdes verificados</v>
          </cell>
          <cell r="E111">
            <v>31</v>
          </cell>
          <cell r="F111">
            <v>51</v>
          </cell>
          <cell r="G111">
            <v>20</v>
          </cell>
          <cell r="H111">
            <v>20</v>
          </cell>
          <cell r="I111">
            <v>0</v>
          </cell>
          <cell r="J111">
            <v>0</v>
          </cell>
          <cell r="K111">
            <v>0</v>
          </cell>
          <cell r="L111" t="str">
            <v>Se dio cumplimiento al indicador realizando verificación de negocios verdes en la jurisdicción de acuerdo a la guía de verificación implementada por el Ministerio de Medio Ambiente</v>
          </cell>
        </row>
        <row r="112">
          <cell r="A112" t="str">
            <v>SACT 7.1.6</v>
          </cell>
          <cell r="B112" t="str">
            <v>Programa IV</v>
          </cell>
          <cell r="C112" t="str">
            <v>Programa IV\[Prueba de Escritorio Programa IV-Trimestre IV 2023.xlsx]Resumen</v>
          </cell>
          <cell r="D112" t="str">
            <v>% de implementación del programa regional de negocios verdes por la autoridad ambiental</v>
          </cell>
          <cell r="E112">
            <v>1</v>
          </cell>
          <cell r="F112">
            <v>1</v>
          </cell>
          <cell r="G112">
            <v>1</v>
          </cell>
          <cell r="H112">
            <v>1</v>
          </cell>
          <cell r="I112">
            <v>0</v>
          </cell>
          <cell r="J112">
            <v>0</v>
          </cell>
          <cell r="K112">
            <v>0</v>
          </cell>
          <cell r="L112" t="str">
            <v>Se desarrollaron acciones encaminadas a la identificación y fortalecimiento de negocios verdes, implementación de buenas prácticas ambientales en sectores productivos, procesos de formación y asistencia técnica en la gestión de residuos se fortalecieron 5 emprendimientos verdes con la finalidad de mejorar el desempeño ambiental y el cumplimiento de criterios o estándares solicitados por el ministerio de Ambiente, igualmente se dio participación en la feria BIOexpo es Innovación 2023 en las ciudades de Cúcuta y Bucaramanga con la participación de 9 negocios verdes, y feria ambiental patrocinada por Corantioquia con la participación de 11 negocios verdes.</v>
          </cell>
        </row>
        <row r="113">
          <cell r="A113" t="str">
            <v>SACT 7.1.7</v>
          </cell>
          <cell r="B113" t="str">
            <v>Programa IV</v>
          </cell>
          <cell r="C113" t="str">
            <v>Programa IV\[Prueba de Escritorio Programa IV-Trimestre IV 2023.xlsx]Resumen</v>
          </cell>
          <cell r="D113" t="str">
            <v>% de implementación de estrategias de promoción de uso de energía alternativa</v>
          </cell>
          <cell r="E113">
            <v>0</v>
          </cell>
          <cell r="F113">
            <v>1</v>
          </cell>
          <cell r="G113">
            <v>1</v>
          </cell>
          <cell r="H113">
            <v>1</v>
          </cell>
          <cell r="I113">
            <v>0</v>
          </cell>
          <cell r="J113">
            <v>0</v>
          </cell>
          <cell r="K113">
            <v>0</v>
          </cell>
          <cell r="L113" t="str">
            <v>En el marco del programa se continua con la promoción de energías alternativas con lo cual se instalaron 27 estaciones autónomas de iluminación y cargador solar en los siguientes municipios de la Jurisdicción de Corantioquia” Salgar, El Bagre, Valparaíso, Yolombo, Támesis, Liborina, Ciudad Bolívar, Yalí, Montebello, Cáceres, Nechi, Angostura, Santa Bárbara, Yondó, Tarso y Caicedo, así como en escuelas mediante el programa de ECOESCUELAS</v>
          </cell>
        </row>
        <row r="114">
          <cell r="A114" t="str">
            <v>ACT 7.2</v>
          </cell>
          <cell r="B114" t="str">
            <v>Programa IV</v>
          </cell>
          <cell r="C114" t="str">
            <v>Programa IV\[Prueba de Escritorio Programa IV-Trimestre IV 2023.xlsx]Resumen</v>
          </cell>
          <cell r="D114"/>
          <cell r="E114">
            <v>1</v>
          </cell>
          <cell r="F114">
            <v>1</v>
          </cell>
          <cell r="G114">
            <v>1</v>
          </cell>
          <cell r="H114">
            <v>0.75</v>
          </cell>
          <cell r="I114">
            <v>0</v>
          </cell>
          <cell r="J114">
            <v>0</v>
          </cell>
          <cell r="K114">
            <v>0</v>
          </cell>
          <cell r="L114"/>
        </row>
        <row r="115">
          <cell r="A115" t="str">
            <v>SACT 7.2.1</v>
          </cell>
          <cell r="B115" t="str">
            <v>Programa IV</v>
          </cell>
          <cell r="C115" t="str">
            <v>Programa IV\[Prueba de Escritorio Programa IV-Trimestre IV 2023.xlsx]Resumen</v>
          </cell>
          <cell r="D115" t="str">
            <v>Número de sectores acompañados en la generación de articulaciones socio-cultural</v>
          </cell>
          <cell r="E115">
            <v>3</v>
          </cell>
          <cell r="F115">
            <v>2.5</v>
          </cell>
          <cell r="G115">
            <v>2</v>
          </cell>
          <cell r="H115">
            <v>1.5</v>
          </cell>
          <cell r="I115">
            <v>0</v>
          </cell>
          <cell r="J115">
            <v>0</v>
          </cell>
          <cell r="K115">
            <v>0</v>
          </cell>
          <cell r="L115" t="str">
            <v xml:space="preserve">Subactividad: Acompañamiento a los sectores en la generación de articulaciones sociocultural que permitan consolidar escenarios económicos locales y regionales sostenibles, donde el indicador es el Número de sectores acompañados en la generación de articulaciones socio-cultural, la cual en el siguiente informe se hace un reporte de cumplimiento del 75% a la meta estipulada en el plan de acción 2020 - 2023.
El cumplimiento de este indicador se evidencia en: 
1.	El fortalecimiento de Mercados de verdes, que hace parte la Estrategia de Educación Ambiental, denominada Hogares ecológicos, liderada por la Subdirección de Participación y Cultura Ambiental.
2.	Estrategia de acompañamiento a dos (2) sectores productivos con manejo de unidad productiva como muestra piloto. 
Con el convenio 040-COV2212-136 que se está ejecutando con la universidad de Antioquia se desarrolla el acompañamiento a tres (3) sectores productivos.
Se viene realizando fortalecimiento de tres (3) Sistemas Productivos Comunitarios Sostenibles desde los sectores agrícola y piscícola para aplicación técnica, tecnológica y permitiendo realizar fortalecimiento de las dimensiones social, cultural, ecológica, económica y política, que confluyan en la conservación de la biodiversidad, la calidad del agua y del aire, con el propósito de garantizar la seguridad, autonomía y soberanía alimentaria a pequeños productores con sus familias en una economía sostenible.
Los sectores productivos están ubicados en los municipios de Yondó, propiamente en la vereda Bocas de Barbacoas donde estamos realizando un acompañamiento en el sector agrícola, donde se realiza un policultivo con diferentes especies que benefician a 25 familias como complemento de su canasta familiar, ya que ellos solo viven de la pesca; también en la vereda de La laguna del Miedo, beneficiando a 15 familias en un 70% agrícola y un 30% piscícola; Municipio de El Bagre, propiamente en la vereda los aguacates donde se benefician 35 familias con procesos de Piscicultura, granja integral, agroecología y diversidad de alimentos para el consumo de las familias y comercialización de los excedentes. 
</v>
          </cell>
        </row>
        <row r="116">
          <cell r="A116" t="str">
            <v>ACT 7.3</v>
          </cell>
          <cell r="B116" t="str">
            <v>Programa IV</v>
          </cell>
          <cell r="C116" t="str">
            <v>Programa IV\[Prueba de Escritorio Programa IV-Trimestre IV 2023.xlsx]Resumen</v>
          </cell>
          <cell r="D116"/>
          <cell r="E116">
            <v>1</v>
          </cell>
          <cell r="F116">
            <v>0.6</v>
          </cell>
          <cell r="G116">
            <v>1</v>
          </cell>
          <cell r="H116">
            <v>1</v>
          </cell>
          <cell r="I116">
            <v>0</v>
          </cell>
          <cell r="J116">
            <v>0</v>
          </cell>
          <cell r="K116">
            <v>0</v>
          </cell>
          <cell r="L116"/>
        </row>
        <row r="117">
          <cell r="A117" t="str">
            <v>SACT 7.3.1</v>
          </cell>
          <cell r="B117" t="str">
            <v>Programa IV</v>
          </cell>
          <cell r="C117" t="str">
            <v>Programa IV\[Prueba de Escritorio Programa IV-Trimestre IV 2023.xlsx]Resumen</v>
          </cell>
          <cell r="D117" t="str">
            <v>% de aplicación de criterios de sostenibilidad para bienes y servicios incluidos en el plan anual de adquisiciones</v>
          </cell>
          <cell r="E117">
            <v>0.08</v>
          </cell>
          <cell r="F117">
            <v>1</v>
          </cell>
          <cell r="G117">
            <v>1</v>
          </cell>
          <cell r="H117">
            <v>1</v>
          </cell>
          <cell r="I117">
            <v>0</v>
          </cell>
          <cell r="J117">
            <v>0</v>
          </cell>
          <cell r="K117">
            <v>0</v>
          </cell>
          <cell r="L117" t="str">
            <v>Urge un cambio de actitud y, lo más importante para lograrlo, es tener presente que existe la necesidad y el deber, por ello dentro de nuestros procesos se han incorporado una serie de compromisos para nuestros contratistas que le apuntan al cumplimiento de la meta tales como: *Vehículos con tecnologías limpias en Eléctricos, Híbridos o EURO6. *Plantas de tratamiento de aguas, diques para retención de aceites, desarenadores, disposición final de elementos usados. *El papel fabricado con: residuos agroindustriales, papel reciclado, o madera proveniente de fuentes forestales sostenibles. *Café Orgánico. Teniendo en cuenta lo anterior la Corporación actúa en consecuencia, incorporando la aplicación de criterios de sostenibilidad frente a la contratación para la adquisición de algunos bienes y/o servicios.</v>
          </cell>
        </row>
        <row r="118">
          <cell r="A118" t="str">
            <v>SACT 7.3.2</v>
          </cell>
          <cell r="B118" t="str">
            <v>Programa IV</v>
          </cell>
          <cell r="C118" t="str">
            <v>Programa IV\[Prueba de Escritorio Programa IV-Trimestre IV 2023.xlsx]Resumen</v>
          </cell>
          <cell r="D118" t="str">
            <v xml:space="preserve">Número de acuerdos y/o agendas comerciales entre productores cero deforestación y compradores </v>
          </cell>
          <cell r="E118">
            <v>0</v>
          </cell>
          <cell r="F118">
            <v>0.2</v>
          </cell>
          <cell r="G118">
            <v>0</v>
          </cell>
          <cell r="H118">
            <v>1</v>
          </cell>
          <cell r="I118">
            <v>0</v>
          </cell>
          <cell r="J118">
            <v>1</v>
          </cell>
          <cell r="K118">
            <v>0</v>
          </cell>
          <cell r="L118" t="str">
            <v xml:space="preserve">Indicador cumplido desde el primer trimestre con la firma de los acuerdos con los siguientes sectores:
Sector Panelero, Sector ganadero leche especializada, Sector ganadero de Carne y Sector procesamiento de Lácteo
</v>
          </cell>
        </row>
        <row r="119">
          <cell r="A119" t="str">
            <v>ACT 7.4</v>
          </cell>
          <cell r="B119" t="str">
            <v>Programa IV</v>
          </cell>
          <cell r="C119" t="str">
            <v>Programa IV\[Prueba de Escritorio Programa IV-Trimestre IV 2023.xlsx]Resumen</v>
          </cell>
          <cell r="D119"/>
          <cell r="E119">
            <v>0</v>
          </cell>
          <cell r="F119">
            <v>1</v>
          </cell>
          <cell r="G119">
            <v>1</v>
          </cell>
          <cell r="H119">
            <v>1</v>
          </cell>
          <cell r="I119">
            <v>0</v>
          </cell>
          <cell r="J119">
            <v>0</v>
          </cell>
          <cell r="K119">
            <v>0</v>
          </cell>
          <cell r="L119"/>
        </row>
        <row r="120">
          <cell r="A120" t="str">
            <v>SACT 7.4.1</v>
          </cell>
          <cell r="B120" t="str">
            <v>Programa IV</v>
          </cell>
          <cell r="C120" t="str">
            <v>Programa IV\[Prueba de Escritorio Programa IV-Trimestre IV 2023.xlsx]Resumen</v>
          </cell>
          <cell r="D120" t="str">
            <v>% de definición e implementar metodología para el seguimiento y monitoreo a los acuerdos establecidos con los sectores</v>
          </cell>
          <cell r="E120">
            <v>0</v>
          </cell>
          <cell r="F120">
            <v>0.77800000000000002</v>
          </cell>
          <cell r="G120">
            <v>0.96721311475409832</v>
          </cell>
          <cell r="H120">
            <v>1</v>
          </cell>
          <cell r="I120">
            <v>0</v>
          </cell>
          <cell r="J120">
            <v>0</v>
          </cell>
          <cell r="K120">
            <v>0</v>
          </cell>
          <cell r="L120" t="str">
            <v>Se realizaron acciones de  apropiación de desarrollos tecnológicos generados y/o apropiados para el uso eficiente de los recursos naturales y la agrobiodiversidad, y el fortalecimiento de la agenda cero deforestaciones en la jurisdicción de CORANTIOQUIA. Para la cual fue construida la metodología de seguimiento en concordaría con cada acuerdo realizado</v>
          </cell>
        </row>
        <row r="121">
          <cell r="A121" t="str">
            <v>ACT 7.5</v>
          </cell>
          <cell r="B121" t="str">
            <v>Programa IV</v>
          </cell>
          <cell r="C121" t="str">
            <v>Programa IV\[Prueba de Escritorio Programa IV-Trimestre IV 2023.xlsx]Resumen</v>
          </cell>
          <cell r="D121"/>
          <cell r="E121">
            <v>0</v>
          </cell>
          <cell r="F121">
            <v>1</v>
          </cell>
          <cell r="G121">
            <v>1</v>
          </cell>
          <cell r="H121">
            <v>1</v>
          </cell>
          <cell r="I121">
            <v>0</v>
          </cell>
          <cell r="J121">
            <v>0</v>
          </cell>
          <cell r="K121">
            <v>0</v>
          </cell>
          <cell r="L121"/>
        </row>
        <row r="122">
          <cell r="A122" t="str">
            <v>SACT 7.5.1</v>
          </cell>
          <cell r="B122" t="str">
            <v>Programa IV</v>
          </cell>
          <cell r="C122" t="str">
            <v>Programa IV\[Prueba de Escritorio Programa IV-Trimestre IV 2023.xlsx]Resumen</v>
          </cell>
          <cell r="D122" t="str">
            <v>Número de desarrollos tecnológicos generados y/o apropiados para el uso eficiente del recurso natural y el uso de la biodiversidad</v>
          </cell>
          <cell r="E122">
            <v>0</v>
          </cell>
          <cell r="F122">
            <v>6</v>
          </cell>
          <cell r="G122">
            <v>19</v>
          </cell>
          <cell r="H122">
            <v>20</v>
          </cell>
          <cell r="I122">
            <v>0</v>
          </cell>
          <cell r="J122">
            <v>0</v>
          </cell>
          <cell r="K122">
            <v>0</v>
          </cell>
          <cell r="L122" t="str">
            <v xml:space="preserve">Para el cumplimiento del indicador se realizó el apoyo y fortalecimiento en los diferentes sectores entre estos:
Junta de Acción Comunal Llanos de Cuivá municipio de Yarumal  recurso asociado Frailejones (Espeletia sp.), Palma de Cera (Ceroxylon quindiuense) 
Junta de Acción Comunal Corcovado - Yarumal municipio de Yarumal recurso asociado  Orquideas miniatura (Lephantes sp). 
Asociación Agaropecuaria de Campesinos de Gómez Plata recurso asociado Sábila (Aloe vera) 
Asociación de Productores de Aguacate de Jardín Antioquia recurso asociado Abejas Nativas (Varias especies) 
Asociación Para la Conservación de la Biodiversidad (Conservida)  municipio del El Bagre recurso asociado Epífitas (Varias especies) 
Asociación de Campesinos y Agricultores Sabalito Sinaí  municipio de El Bagre recurso asociado Forestales Nativos (Varias Especies) 
Junta de Acción Comunal Quebrada Bonita - Jardín recurso asociado Orquideas, Magnolios y Palmas de Cera. 
Junta de Acción Comunal Barrio Los Libertadores municipio de  Andes recurso asociado Varias especies (Orquidea, Anturio, Roble, Magnolios y Ornamentales) 
</v>
          </cell>
        </row>
        <row r="123">
          <cell r="A123" t="str">
            <v>PROY 8</v>
          </cell>
          <cell r="B123" t="str">
            <v>Programa IV</v>
          </cell>
          <cell r="C123" t="str">
            <v>Programa IV\[Prueba de Escritorio Programa IV-Trimestre IV 2023.xlsx]Resumen</v>
          </cell>
          <cell r="D123"/>
          <cell r="E123">
            <v>0.79200000000000004</v>
          </cell>
          <cell r="F123">
            <v>0.83333333333333337</v>
          </cell>
          <cell r="G123">
            <v>0.83333333333333337</v>
          </cell>
          <cell r="H123">
            <v>0.62584273304810056</v>
          </cell>
          <cell r="I123">
            <v>0.33333333333333331</v>
          </cell>
          <cell r="J123">
            <v>0</v>
          </cell>
          <cell r="K123">
            <v>0.62077012835472578</v>
          </cell>
          <cell r="L123"/>
        </row>
        <row r="124">
          <cell r="A124" t="str">
            <v>ACT 8.1</v>
          </cell>
          <cell r="B124" t="str">
            <v>Programa IV</v>
          </cell>
          <cell r="C124" t="str">
            <v>Programa IV\[Prueba de Escritorio Programa IV-Trimestre IV 2023.xlsx]Resumen</v>
          </cell>
          <cell r="D124"/>
          <cell r="E124">
            <v>0.308</v>
          </cell>
          <cell r="F124">
            <v>0</v>
          </cell>
          <cell r="G124">
            <v>0</v>
          </cell>
          <cell r="H124">
            <v>0.33838973162193697</v>
          </cell>
          <cell r="I124">
            <v>1</v>
          </cell>
          <cell r="J124">
            <v>0</v>
          </cell>
          <cell r="K124">
            <v>0.62077012835472578</v>
          </cell>
          <cell r="L124"/>
        </row>
        <row r="125">
          <cell r="A125" t="str">
            <v>SACT 8.1.1</v>
          </cell>
          <cell r="B125" t="str">
            <v>Programa IV</v>
          </cell>
          <cell r="C125" t="str">
            <v>Programa IV\[Prueba de Escritorio Programa IV-Trimestre IV 2023.xlsx]Resumen</v>
          </cell>
          <cell r="D125" t="str">
            <v>m2 generados de espacio público asociado a elementos naturales</v>
          </cell>
          <cell r="E125">
            <v>1320</v>
          </cell>
          <cell r="F125">
            <v>0</v>
          </cell>
          <cell r="G125">
            <v>0</v>
          </cell>
          <cell r="H125">
            <v>1450</v>
          </cell>
          <cell r="I125">
            <v>6828</v>
          </cell>
          <cell r="J125">
            <v>0</v>
          </cell>
          <cell r="K125">
            <v>2660</v>
          </cell>
          <cell r="L125" t="str">
            <v xml:space="preserve">En la presente vigencia con corte a 31 de docoembre de 2023, con metas proyectadas de proyectos en ejecución, se reporta como rezago 2660 m2 del espacio publcio verde en Salgar. Igualmente se reporta de al vigencia 2023 el avance del espacio publico verde en Yali con 1.450 m2. El Bagre Parque lineal La Floresta-Poza Maranata; Zaragoza Las Tecas; Liborina Cerro La Cruz; Aulas ambientales proyectos Ecoescuelass; Aula ambiental y epiritual Maloca Tascón.  Se espera llegar a un acumulado de 17.758 m2 superando el indicador de plan.  Igualmente se encuentran en contratación publica dos proyectos,  en Yolombó y Támesis, que aportarína al indicador 1.400 m2. </v>
          </cell>
        </row>
        <row r="126">
          <cell r="A126" t="str">
            <v>ACT 8.2</v>
          </cell>
          <cell r="B126" t="str">
            <v>Programa IV</v>
          </cell>
          <cell r="C126" t="str">
            <v>Programa IV\[Prueba de Escritorio Programa IV-Trimestre IV 2023.xlsx]Resumen</v>
          </cell>
          <cell r="D126"/>
          <cell r="E126">
            <v>0.98399999999999999</v>
          </cell>
          <cell r="F126">
            <v>1</v>
          </cell>
          <cell r="G126">
            <v>1</v>
          </cell>
          <cell r="H126">
            <v>1</v>
          </cell>
          <cell r="I126">
            <v>0</v>
          </cell>
          <cell r="J126" t="str">
            <v>0%</v>
          </cell>
          <cell r="K126">
            <v>0</v>
          </cell>
          <cell r="L126"/>
        </row>
        <row r="127">
          <cell r="A127" t="str">
            <v>SACT 8.2.1</v>
          </cell>
          <cell r="B127" t="str">
            <v>Programa IV</v>
          </cell>
          <cell r="C127" t="str">
            <v>Programa IV\[Prueba de Escritorio Programa IV-Trimestre IV 2023.xlsx]Resumen</v>
          </cell>
          <cell r="D127" t="str">
            <v>% de implementación del "Plan + aire puro"</v>
          </cell>
          <cell r="E127">
            <v>0.38700000000000001</v>
          </cell>
          <cell r="F127">
            <v>1.0020000000000002</v>
          </cell>
          <cell r="G127">
            <v>1.0020000000000002</v>
          </cell>
          <cell r="H127">
            <v>1.0020000000000002</v>
          </cell>
          <cell r="I127">
            <v>0</v>
          </cell>
          <cell r="J127">
            <v>0</v>
          </cell>
          <cell r="K127">
            <v>0</v>
          </cell>
          <cell r="L127" t="str">
            <v>El lineamiento de Planes y Organización del Territorio se considera que se cumple en un 100% dado que su ejecución depende de las solicitudes que lleguen por parte de los municipios de la jurisdicción, y a la fecha se han atendido todas las solicitudes que han llegado.</v>
          </cell>
        </row>
        <row r="128">
          <cell r="A128" t="str">
            <v>SACT 8.2.2</v>
          </cell>
          <cell r="B128" t="str">
            <v>Programa IV</v>
          </cell>
          <cell r="C128" t="str">
            <v>Programa IV\[Prueba de Escritorio Programa IV-Trimestre IV 2023.xlsx]Resumen</v>
          </cell>
          <cell r="D128" t="str">
            <v>% de formulación e implementación del Plan de movilidad empresarial sostenible-Plan MES, de Corantioquia</v>
          </cell>
          <cell r="E128">
            <v>0.63600000000000001</v>
          </cell>
          <cell r="F128">
            <v>1</v>
          </cell>
          <cell r="G128">
            <v>0.90909090909090917</v>
          </cell>
          <cell r="H128">
            <v>1</v>
          </cell>
          <cell r="I128">
            <v>0</v>
          </cell>
          <cell r="J128">
            <v>0</v>
          </cell>
          <cell r="K128">
            <v>0</v>
          </cell>
          <cell r="L128" t="str">
            <v xml:space="preserve">El Plan de Movilidad Empresarial Sostenible, Plan MES, ha sido adaptado por la Corporación en búsqueda de contribuir al mejoramiento de la movilidad, la calidad del aire, la salud y la calidad de vida de los habitantes del territorio metropolitano, en este sentido la Entidad formulo una serie de estrategias y acciones que permitieron favorecer el plan de una manera asertiva. Entre ellas:
Estas estrategias pretenden racionalizar el uso del Vehículo Particular. 
Acción: Vehículo compartido o Carpooling. 
Acción: Regulación de espacios de estacionamiento,
Acción: Flexibilidad horaria.
Acción: Almorzar en oficina. 
Estrategias para Fomentar la Cultura de la Movilidad Sostenible. 
Acción: Campañas educativas y de concientización (correo institucional, circulares, otros).
A través de la Implementación Ley 1811 de 2016, la corporación ha otorgado un número considerable de beneficios para los funcionarios que se desplazan desde sus lugares de vivienda hasta la Entidad por medio de bicicleta. 
</v>
          </cell>
        </row>
        <row r="129">
          <cell r="A129" t="str">
            <v>ACT 8.3</v>
          </cell>
          <cell r="B129" t="str">
            <v>Programa IV</v>
          </cell>
          <cell r="C129" t="str">
            <v>Programa IV\[Prueba de Escritorio Programa IV-Trimestre IV 2023.xlsx]Resumen</v>
          </cell>
          <cell r="D129"/>
          <cell r="E129">
            <v>1</v>
          </cell>
          <cell r="F129">
            <v>1</v>
          </cell>
          <cell r="G129">
            <v>1</v>
          </cell>
          <cell r="H129">
            <v>1</v>
          </cell>
          <cell r="I129">
            <v>0</v>
          </cell>
          <cell r="J129">
            <v>0</v>
          </cell>
          <cell r="K129">
            <v>0</v>
          </cell>
          <cell r="L129"/>
        </row>
        <row r="130">
          <cell r="A130" t="str">
            <v>SACT 8.3.1</v>
          </cell>
          <cell r="B130" t="str">
            <v>Programa IV</v>
          </cell>
          <cell r="C130" t="str">
            <v>Programa IV\[Prueba de Escritorio Programa IV-Trimestre IV 2023.xlsx]Resumen</v>
          </cell>
          <cell r="D130" t="str">
            <v>% de Planes de Gestión Integral de Residuos Sólidos (PGIRS) con seguimiento a metas de aprovechamiento</v>
          </cell>
          <cell r="E130">
            <v>1</v>
          </cell>
          <cell r="F130">
            <v>1</v>
          </cell>
          <cell r="G130">
            <v>1</v>
          </cell>
          <cell r="H130">
            <v>1</v>
          </cell>
          <cell r="I130">
            <v>0</v>
          </cell>
          <cell r="J130">
            <v>0</v>
          </cell>
          <cell r="K130">
            <v>0</v>
          </cell>
          <cell r="L130" t="str">
            <v>Se realizaron las tres mesas PGIRS planteadas para 2023, la última en el marco de la Semana ambiental de economia circular; a la par se han brindado asesorías personalizadas a los municipios (encargados de servicios públicos y del PGIRs), cabe mencionar que estas asesorías se priorizan con municipios que no son participantes recurrentes o activos en las mesas territoriales PGIRS.</v>
          </cell>
        </row>
        <row r="131">
          <cell r="A131" t="str">
            <v>SACT 8.3.2</v>
          </cell>
          <cell r="B131" t="str">
            <v>Programa IV</v>
          </cell>
          <cell r="C131" t="str">
            <v>Programa IV\[Prueba de Escritorio Programa IV-Trimestre IV 2023.xlsx]Resumen</v>
          </cell>
          <cell r="D131" t="str">
            <v>% de seguimiento a las metas de aprovechamiento contempladas en los PGIRS</v>
          </cell>
          <cell r="E131">
            <v>1</v>
          </cell>
          <cell r="F131">
            <v>1</v>
          </cell>
          <cell r="G131">
            <v>1</v>
          </cell>
          <cell r="H131">
            <v>1</v>
          </cell>
          <cell r="I131">
            <v>0</v>
          </cell>
          <cell r="J131">
            <v>0</v>
          </cell>
          <cell r="K131">
            <v>0</v>
          </cell>
          <cell r="L131" t="str">
            <v>Se realizaron las tres mesas PGIRS planteadas para 2023, la última en el marco de la Semana ambiental de economia circular; a la par se han brindado asesorías personalizadas a los municipios (encargados de servicios públicos y del PGIRs), cabe mencionar que estas asesorías se priorizan con municipios que no son participantes recurrentes o activos en las mesas territoriales PGIRS.</v>
          </cell>
        </row>
        <row r="132">
          <cell r="A132" t="str">
            <v>SACT 8.3.3</v>
          </cell>
          <cell r="B132" t="str">
            <v>Programa IV</v>
          </cell>
          <cell r="C132" t="str">
            <v>Programa IV\[Prueba de Escritorio Programa IV-Trimestre IV 2023.xlsx]Resumen</v>
          </cell>
          <cell r="D132" t="str">
            <v>% de implementación de campañas para la disminución en la generación de residuos</v>
          </cell>
          <cell r="E132">
            <v>1</v>
          </cell>
          <cell r="F132">
            <v>1</v>
          </cell>
          <cell r="G132">
            <v>1</v>
          </cell>
          <cell r="H132">
            <v>1</v>
          </cell>
          <cell r="I132">
            <v>0</v>
          </cell>
          <cell r="J132">
            <v>0</v>
          </cell>
          <cell r="K132">
            <v>0</v>
          </cell>
          <cell r="L132" t="str">
            <v>Se planteó para el presente año una sola campaña, conformadas por acciones independientes (tomas a municipios, acompañamiento unidad móvil, etc), como en el marco de los diferentes convenios realizados a nivel regional o municipal, donde se incluyen componente educomunicativas; así mismo se tiene recursos destinados a la Oficina de comunicaciones, para elaboración de piezas (infográficos, cuñas y e-cards) para promover la separación y disminución en la fuente, participación en ferias ambientales y eventos de promoción corporativos y donde se promueva la reducción en la generación; se tiene de acciones: la realización de una rueda de prensa y microprograma de televisión enfocado en el estado de los rellenos sanitarios de la jurisdicción y promover la disminución en la generación para optimizar la vida útil de los mismo; se han realizado además 7 eventos educomunicacionales con el fin de promover la gestión integral de los residuos y la disminución de los mismos en los municipios de El Bagre, Tarazá, Puerto Valdivia, Ciudad Bolívar, Santafé de Antioquia, Puerto Nare y Yolombó.
Finalmente en la semana del 25-29 de septiembre se realizó la semana de la economia circular con público interno y externo donde se tuvieron talleres sobre mercurio, mesa PGIRS y de residuos hospitalarios, mesa de RCD´s, foros sobre el tema y actividades ludico pedagogicas al interior de la Corporación.</v>
          </cell>
        </row>
        <row r="133">
          <cell r="A133" t="str">
            <v>ACT 8.4</v>
          </cell>
          <cell r="B133" t="str">
            <v>Programa IV</v>
          </cell>
          <cell r="C133" t="str">
            <v>Programa IV\[Prueba de Escritorio Programa IV-Trimestre IV 2023.xlsx]Resumen</v>
          </cell>
          <cell r="D133"/>
          <cell r="E133">
            <v>1</v>
          </cell>
          <cell r="F133">
            <v>1</v>
          </cell>
          <cell r="G133">
            <v>1</v>
          </cell>
          <cell r="H133">
            <v>0.66666666666666663</v>
          </cell>
          <cell r="I133">
            <v>0</v>
          </cell>
          <cell r="J133">
            <v>0</v>
          </cell>
          <cell r="K133">
            <v>0</v>
          </cell>
          <cell r="L133"/>
        </row>
        <row r="134">
          <cell r="A134" t="str">
            <v>SACT 8.4.1</v>
          </cell>
          <cell r="B134" t="str">
            <v>Programa IV</v>
          </cell>
          <cell r="C134" t="str">
            <v>Programa IV\[Prueba de Escritorio Programa IV-Trimestre IV 2023.xlsx]Resumen</v>
          </cell>
          <cell r="D134" t="str">
            <v>Número de prácticas ambientales sostenibles implementadas desde el reconocimiento de sus derechos, deberes y el fortalecimiento de lo cultural</v>
          </cell>
          <cell r="E134">
            <v>3</v>
          </cell>
          <cell r="F134">
            <v>3</v>
          </cell>
          <cell r="G134">
            <v>3</v>
          </cell>
          <cell r="H134">
            <v>2</v>
          </cell>
          <cell r="I134">
            <v>0</v>
          </cell>
          <cell r="J134">
            <v>0</v>
          </cell>
          <cell r="K134">
            <v>0</v>
          </cell>
          <cell r="L134" t="str">
            <v>En este indicador se ha avanzado con la Estrategia Itinerante en el trimestre: treinta y seis (36) jornadas municipales en las diferentes territoriales de la jurisdicción y una (1) jornada de articulación institucional con Cornare con su programa Masbosques y la secretaria de Medio Ambiente del municipio de Medellín.</v>
          </cell>
        </row>
        <row r="135">
          <cell r="A135" t="str">
            <v>ACT 8.5</v>
          </cell>
          <cell r="B135" t="str">
            <v>Programa IV</v>
          </cell>
          <cell r="C135" t="str">
            <v>Programa IV\[Prueba de Escritorio Programa IV-Trimestre IV 2023.xlsx]Resumen</v>
          </cell>
          <cell r="D135"/>
          <cell r="E135">
            <v>1</v>
          </cell>
          <cell r="F135">
            <v>1</v>
          </cell>
          <cell r="G135">
            <v>1</v>
          </cell>
          <cell r="H135">
            <v>0.75</v>
          </cell>
          <cell r="I135">
            <v>0</v>
          </cell>
          <cell r="J135">
            <v>0</v>
          </cell>
          <cell r="K135">
            <v>0</v>
          </cell>
          <cell r="L135"/>
        </row>
        <row r="136">
          <cell r="A136" t="str">
            <v>SACT 8.5.1</v>
          </cell>
          <cell r="B136" t="str">
            <v>Programa IV</v>
          </cell>
          <cell r="C136" t="str">
            <v>Programa IV\[Prueba de Escritorio Programa IV-Trimestre IV 2023.xlsx]Resumen</v>
          </cell>
          <cell r="D136" t="str">
            <v>Número de hogares ecológicos fortalecidos</v>
          </cell>
          <cell r="E136">
            <v>1057</v>
          </cell>
          <cell r="F136">
            <v>809</v>
          </cell>
          <cell r="G136">
            <v>400</v>
          </cell>
          <cell r="H136">
            <v>300</v>
          </cell>
          <cell r="I136">
            <v>0</v>
          </cell>
          <cell r="J136">
            <v>0</v>
          </cell>
          <cell r="K136">
            <v>0</v>
          </cell>
          <cell r="L136" t="str">
            <v xml:space="preserve">Subactividad: Fortalecimiento de hogares ecológicos: que tiene como objetivo Contribuir a la construcción de territorios sostenibles con comunidades campesinas, étnicas, rurales y urbanas, para el cuidado del patrimonio ambiental mediante el proceso de hogares ecológicos., la cual en el siguiente informe se hace un reporte de cumplimiento del 75% a la meta estipulada en el plan de acción 2020 – 2023, para este segundo trimestre del año 2023.
El cumplimiento de este indicador se evidencia en: 
1.	Mediante el convenio 040-COV2212-136 que se viene desarrollando con La Universidad de Antioquia (UdeA). 
2.	Proyección metodológica y coordinación que se realiza desde la capacidad instalada de la Subdireccion de participación y cultura ambiental.
3.	Apoyo a la coordinación mediante el contrato de prestación de servicios No 140-CNT2301-33 para el accionar de los hogares ecológicos en los 80 municipios de la jurisdicción de CORANTIOQUIA. 
1.	La Universidad de Antioquia (UdeA) y CORANTIOQUIA en este trimestre vienen desarrollando el convenio que tuvo como objetivo los procesos productivos y el relacionamiento con el Patrimonio Ambiental, dentro del convenio “No 040-COV2212-136 que tiene como objeto: “Aunar esfuerzos para contribuir a la construcción de territorios sostenibles desde la promoción de prácticas de producción y consumo responsables ambientalmente desde el proceso de Hogares Ecológicos”.
Con este proceso de educación ambiental la Corporación realizó fortalecimiento de la cultura ambiental y de las capacidades de los actores para la gestión conjunta y el logro de los resultados” con el objetivo de generar gobernanza para la consolidación de un escenario de sostenibilidad ambiental”, cuyo indicador es “Prácticas ambientales sostenibles implementadas desde el reconocimiento de sus derechos, deberes y el fortalecimiento de lo cultural.
Para este trimestre se realizo fortalecimiento de 75 núcleos en 60 municipios de la jurisdicción, se aperturaron 150 hogares ecológicos nuevos en 9 municipios de la jurisdicción de CORANTIOQUIA, se realizo fortalecimiento de 250 promotores en los diferentes eventos zonales y territoriales realizados en la red de promotores; también se realizo 20 mercados veredes en los diferentes municipios de la Jurisdicción. 
Se han realizado medidas de adaptación al cambio climático como son: ABONOS ORGÁNICOS, ACONDICIONAMIENTO DE SUELOS, AGRICULTURA DE CONSERVACIÓN, AGRICULTURA ECOLÓGICA, AGRICULTURA ORGÁNICA, APICULTURA, BANCO DE SEMILLAS, BIODIGESTORES, DESHIDREATADORES SOLARES, DIVERSIFICACIÓN DE CULTIVOS, DRENAJE AGRÍCOLA, HIDROPONÍA SOLAR, HUERTOS FAMILIARES, INVERNADEROS, LOMBRICOMPOSTA, MANEJO FORESTAL SOSTENIBLE. TERRAZAS AGRÍCOLAS, RESERVORIOS PARA AGUA DE LLUVIA, PISCICULTURA, MANEJO INTEGRADO DE PLAGAS.
Para este trimestre se ha trabajado 2,5 toneladas de abono orgánico en 60 municipios de la jurisdicción, se han instalado 5 Biodigestores, 10 unidades de Lombricomposta, 30 convites de reforestación sembrando 1500 árboles, 3 sistemas de cosecha de agua y 10 sistemas de drenaje agrícola con curvas a nivel.
2.	En el Apoyo a la coordinación mediante el contrato de prestación de servicios No 140-CNT2301-33 para el accionar de los hogares ecológicos en los 80 municipios de la jurisdicción de CORANTIOQUIA, se realizó visitas a los núcleos de hogares ecológicos nuevos y los que se están desarrollando en fortalecimiento en las etapas 2 y 3, apoyando el fortalecimiento de la red de promotores y los mercados verdes realizados en el Área Metropolitana, en las instalaciones de la sede central de CORANTIOQUUIA y los diferentes municipios de la Jurisdicción.
3.	Hogares Ecológicos se viene desarrollando como una estrategia de educación ambiental con familias campesinas, étnicas, rurales y urbanas donde se desarrollan acciones enfocadas a los procesos alimentario, organizativo, territorial, tecnológico, energético y ecosistémico. 
</v>
          </cell>
        </row>
        <row r="137">
          <cell r="A137" t="str">
            <v>ACT 8.6</v>
          </cell>
          <cell r="B137" t="str">
            <v>Programa IV</v>
          </cell>
          <cell r="C137" t="str">
            <v>Programa IV\[Prueba de Escritorio Programa IV-Trimestre IV 2023.xlsx]Resumen</v>
          </cell>
          <cell r="D137"/>
          <cell r="E137">
            <v>0.46300000000000002</v>
          </cell>
          <cell r="F137">
            <v>1</v>
          </cell>
          <cell r="G137">
            <v>1</v>
          </cell>
          <cell r="H137">
            <v>0</v>
          </cell>
          <cell r="I137">
            <v>0</v>
          </cell>
          <cell r="J137">
            <v>0</v>
          </cell>
          <cell r="K137">
            <v>0</v>
          </cell>
          <cell r="L137"/>
        </row>
        <row r="138">
          <cell r="A138" t="str">
            <v>SACT 8.6.1</v>
          </cell>
          <cell r="B138" t="str">
            <v>Programa IV</v>
          </cell>
          <cell r="C138" t="str">
            <v>Programa IV\[Prueba de Escritorio Programa IV-Trimestre IV 2023.xlsx]Resumen</v>
          </cell>
          <cell r="D138" t="str">
            <v>% de redes y estaciones de monitoreo en operación (recurso aire)</v>
          </cell>
          <cell r="E138">
            <v>0.41699999999999998</v>
          </cell>
          <cell r="F138">
            <v>1</v>
          </cell>
          <cell r="G138">
            <v>1</v>
          </cell>
          <cell r="H138">
            <v>0</v>
          </cell>
          <cell r="I138">
            <v>0</v>
          </cell>
          <cell r="J138">
            <v>0</v>
          </cell>
          <cell r="K138">
            <v>0</v>
          </cell>
          <cell r="L138" t="str">
            <v>Durante el año 2023, estuvieron en operación las estaciones fijas o permanentes de monitoreo de calidad del aire de la Corporación, ubicadas en: Corregimiento de Altavista en Medellín (MED-ALTA2), Envigado (ENV-EIA), Itagüí (ITA-LGO), Girardota (2 estaciones: GIR-SCLA y GIR-TOT), Caucasia (CAU-ALC), Amagá (AMA-FER) y Yondó (YON-PARQ). 
Por otro lado, se dio continuidad a dos (2) campañas cortas de monitoreo de calidad del aire en el municipio de Medellín en la vereda Aguas Frías, sector Las Violetas (MED-AGFS), y en el municipio Puerto Nare (NARE-SRRA), y se realizaron campañas de monitoreo en los municipios de Andes (AND-PARQ) y Puerto Berrio (BERR-PARQ).</v>
          </cell>
        </row>
        <row r="139">
          <cell r="A139" t="str">
            <v>PROG V</v>
          </cell>
          <cell r="B139" t="str">
            <v>Programa V</v>
          </cell>
          <cell r="C139" t="str">
            <v>Programa V\[Prueba de Escritorio Programa V-Trimestre IV 2023.xlsx]Resumen</v>
          </cell>
          <cell r="D139"/>
          <cell r="E139">
            <v>0.90600000000000003</v>
          </cell>
          <cell r="F139">
            <v>0.96867799032563828</v>
          </cell>
          <cell r="G139">
            <v>0.97519325474738106</v>
          </cell>
          <cell r="H139">
            <v>0.97084369178925467</v>
          </cell>
          <cell r="I139">
            <v>0.45833333333333337</v>
          </cell>
          <cell r="J139">
            <v>0.33647540983606561</v>
          </cell>
          <cell r="K139">
            <v>5.3677141132621932E-2</v>
          </cell>
          <cell r="L139"/>
        </row>
        <row r="140">
          <cell r="A140" t="str">
            <v>PROY 9</v>
          </cell>
          <cell r="B140" t="str">
            <v>Programa V</v>
          </cell>
          <cell r="C140" t="str">
            <v>Programa V\[Prueba de Escritorio Programa V-Trimestre IV 2023.xlsx]Resumen</v>
          </cell>
          <cell r="D140"/>
          <cell r="E140">
            <v>0.83499999999999996</v>
          </cell>
          <cell r="F140">
            <v>0.96689025492497793</v>
          </cell>
          <cell r="G140">
            <v>0.94981285351702216</v>
          </cell>
          <cell r="H140">
            <v>0.94431186938617084</v>
          </cell>
          <cell r="I140">
            <v>0.33333333333333331</v>
          </cell>
          <cell r="J140">
            <v>0.5</v>
          </cell>
          <cell r="K140">
            <v>0.10735428226524386</v>
          </cell>
          <cell r="L140"/>
        </row>
        <row r="141">
          <cell r="A141" t="str">
            <v>ACT 9.1</v>
          </cell>
          <cell r="B141" t="str">
            <v>Programa V</v>
          </cell>
          <cell r="C141" t="str">
            <v>Programa V\[Prueba de Escritorio Programa V-Trimestre IV 2023.xlsx]Resumen</v>
          </cell>
          <cell r="D141"/>
          <cell r="E141">
            <v>0.75</v>
          </cell>
          <cell r="F141">
            <v>1</v>
          </cell>
          <cell r="G141">
            <v>1</v>
          </cell>
          <cell r="H141">
            <v>1</v>
          </cell>
          <cell r="I141">
            <v>0</v>
          </cell>
          <cell r="J141" t="str">
            <v>0%</v>
          </cell>
          <cell r="K141">
            <v>0</v>
          </cell>
          <cell r="L141"/>
        </row>
        <row r="142">
          <cell r="A142" t="str">
            <v>SACT 9.1.1</v>
          </cell>
          <cell r="B142" t="str">
            <v>Programa V</v>
          </cell>
          <cell r="C142" t="str">
            <v>Programa V\[Prueba de Escritorio Programa V-Trimestre IV 2023.xlsx]Resumen</v>
          </cell>
          <cell r="D142" t="str">
            <v xml:space="preserve">% de adopción del Modelo de Administración de los Recursos Naturales, con enfoque diferencial.
</v>
          </cell>
          <cell r="E142">
            <v>1</v>
          </cell>
          <cell r="F142">
            <v>0</v>
          </cell>
          <cell r="G142">
            <v>0</v>
          </cell>
          <cell r="H142">
            <v>0</v>
          </cell>
          <cell r="I142">
            <v>0</v>
          </cell>
          <cell r="J142">
            <v>0</v>
          </cell>
          <cell r="K142">
            <v>0</v>
          </cell>
          <cell r="L142" t="str">
            <v>Sin meta programada para la vigencia</v>
          </cell>
        </row>
        <row r="143">
          <cell r="A143" t="str">
            <v>SACT 9.1.2</v>
          </cell>
          <cell r="B143" t="str">
            <v>Programa V</v>
          </cell>
          <cell r="C143" t="str">
            <v>Programa V\[Prueba de Escritorio Programa V-Trimestre IV 2023.xlsx]Resumen</v>
          </cell>
          <cell r="D143" t="str">
            <v>% de adopción de la Metodología de Evaluación de Daños y Análisis de Necesidades Ambientales</v>
          </cell>
          <cell r="E143">
            <v>0.5</v>
          </cell>
          <cell r="F143">
            <v>1</v>
          </cell>
          <cell r="G143">
            <v>1</v>
          </cell>
          <cell r="H143">
            <v>1</v>
          </cell>
          <cell r="I143">
            <v>0</v>
          </cell>
          <cell r="J143">
            <v>0</v>
          </cell>
          <cell r="K143">
            <v>0</v>
          </cell>
          <cell r="L143" t="str">
            <v>Se elaboró el informe técnico radicado No 160-IT2307-9360 del 27 de julio de 2023 donde se abordó avenida torrencial de la parte alta de la cuenca del río San Juan</v>
          </cell>
        </row>
        <row r="144">
          <cell r="A144" t="str">
            <v>ACT 9.2</v>
          </cell>
          <cell r="B144" t="str">
            <v>Programa V</v>
          </cell>
          <cell r="C144" t="str">
            <v>Programa V\[Prueba de Escritorio Programa V-Trimestre IV 2023.xlsx]Resumen</v>
          </cell>
          <cell r="D144"/>
          <cell r="E144">
            <v>0.95499999999999996</v>
          </cell>
          <cell r="F144">
            <v>0.9006707647749338</v>
          </cell>
          <cell r="G144">
            <v>0.8494385605510667</v>
          </cell>
          <cell r="H144">
            <v>0.83293560815851231</v>
          </cell>
          <cell r="I144">
            <v>0</v>
          </cell>
          <cell r="J144">
            <v>0.5</v>
          </cell>
          <cell r="K144">
            <v>0.10735428226524386</v>
          </cell>
          <cell r="L144"/>
        </row>
        <row r="145">
          <cell r="A145" t="str">
            <v>SACT 9.2.1</v>
          </cell>
          <cell r="B145" t="str">
            <v>Programa V</v>
          </cell>
          <cell r="C145" t="str">
            <v>Programa V\[Prueba de Escritorio Programa V-Trimestre IV 2023.xlsx]Resumen</v>
          </cell>
          <cell r="D145" t="str">
            <v>Número de mecanismos y respuesta de administración de recursos naturales por parte de las autoridades ambientales en la jurisdicción bajo principios de coordinación y articulación</v>
          </cell>
          <cell r="E145">
            <v>0.5</v>
          </cell>
          <cell r="F145">
            <v>2.3333333333333335</v>
          </cell>
          <cell r="G145">
            <v>2.5</v>
          </cell>
          <cell r="H145">
            <v>1</v>
          </cell>
          <cell r="I145">
            <v>0</v>
          </cell>
          <cell r="J145">
            <v>0</v>
          </cell>
          <cell r="K145">
            <v>0</v>
          </cell>
          <cell r="L145" t="str">
            <v>Durante el periodo entre enero y diciembre de 2023 se han realizado diferentes actividades de articulación con las Autoridades Ambientales del ANLA, AMVA, Cornare, Corpourabá, CVS y otras corporaciones y/o entidades de control.</v>
          </cell>
        </row>
        <row r="146">
          <cell r="A146" t="str">
            <v>SACT 9.2.2</v>
          </cell>
          <cell r="B146" t="str">
            <v>Programa V</v>
          </cell>
          <cell r="C146" t="str">
            <v>Programa V\[Prueba de Escritorio Programa V-Trimestre IV 2023.xlsx]Resumen</v>
          </cell>
          <cell r="D146" t="str">
            <v xml:space="preserve">Número de mecanismos de coordinación y articulación de la gestión territorial ambiental concertados entre las autoridades internas de administración de los pueblos étnicos y la autoridad ambiental desde su modelo de gestión con enfoque étnico, en funcionamiento </v>
          </cell>
          <cell r="E146">
            <v>1</v>
          </cell>
          <cell r="F146">
            <v>1.48</v>
          </cell>
          <cell r="G146">
            <v>1.74</v>
          </cell>
          <cell r="H146">
            <v>2</v>
          </cell>
          <cell r="I146">
            <v>0</v>
          </cell>
          <cell r="J146">
            <v>0</v>
          </cell>
          <cell r="K146">
            <v>0</v>
          </cell>
          <cell r="L146" t="str">
            <v>El indicador ya se dió por cumplido con la adopción del esquema de coordinación con autoridades de las comunidades indígenas 040-RES2012-7335 y el modelo de coordinacion con las autoridades afro 040-RES2302-398.</v>
          </cell>
        </row>
        <row r="147">
          <cell r="A147" t="str">
            <v>SACT 9.2.3</v>
          </cell>
          <cell r="B147" t="str">
            <v>Programa V</v>
          </cell>
          <cell r="C147" t="str">
            <v>Programa V\[Prueba de Escritorio Programa V-Trimestre IV 2023.xlsx]Resumen</v>
          </cell>
          <cell r="D147" t="str">
            <v>% de conflictos ambientales con rutas de gestión</v>
          </cell>
          <cell r="E147">
            <v>0.05</v>
          </cell>
          <cell r="F147">
            <v>7.5000000000000011E-2</v>
          </cell>
          <cell r="G147">
            <v>0.15</v>
          </cell>
          <cell r="H147">
            <v>0.25</v>
          </cell>
          <cell r="I147">
            <v>0</v>
          </cell>
          <cell r="J147">
            <v>0</v>
          </cell>
          <cell r="K147">
            <v>0</v>
          </cell>
          <cell r="L147" t="str">
            <v xml:space="preserve">Durante el cuarto trimestre de 2023 se continúan las reuniones periódicas con el equipo base del observatorio, con el fin de dar seguimiento a las rutas de gestión de los conflictos socio ambientales y revisar temas técnicos y metodológicos del mismo. Reuniones establecidas durante el año de manera mensual, actas bajo radicados 140-ACT2301-410, 140-ACT2301-419, 140-ACT2303-1044; 140-ACT2303-1103; 140-ACT2304-1651; 140-2304-1807, 140-ACT2310-5495, 140-ACT2308-4519, 140-ACT2308-3940, 140-ACT2310-5871. A continuación, se señalan las cinco rutas de gestión actuales que están en proceso de construcción.
Caso 6: Problema ambiental asociado al hipopótamo como especie invasora en el municipio de Puerto Nare, Puerto Berrio y Yondó. Desde los convenios 040-COV-1022-90 y 040COV2306-82 entre el INER de la Universidad de Antioquia y Corantioquia, se realizaron los respectivos encuentros con equipo el equipo técnico y social, conformado para analizar el caso, y en el cual participan delegados de las subdirecciones de Ecosistemas, Sostenibilidad y Gestión Territorial, Participación y Cultura Ambiental, actas bajo radicados 140-ACT2304-1826, 140-ACT2305-2268, 140-ACT2305-2269, 140-ACT2306-3006, 140-ACT2308-4630, 140-ACT2310-5884, 140-ACT2310-5957. Se encuentra finalizada la ruta de gestión de conflicto, para el caso sobre hipopótamo como especie invasora. Está pendiente la formalización de esta ruta de gestión, mediante la elaboración del informe técnico y social, y la radicación de ambos documentos (informe y ruta de gestión de conflictos). 
Caso 7. Conflicto ambiental en ecosistema cenagoso ubicado en el corregimiento El Palomar del municipio de Caucasia. Se realizaron seis (6) encuentros con equipo el equipo técnico y social, conformado para analizar el caso, y en el cual participan delegados de las subdirecciones de Ecosistemas, Sostenibilidad y Gestión Territorial, Participación y Cultura Ambiental, y Oficina Territorial Panzenú. Actas bajo radicados 140-ACT2304-1825, 140-ACT2307-3528, 140-ACT2308-4411, 140-ACT2309-5075, 160PZ-ACT2310-5993. Se realizó dos (2) encuentros territoriales para aplicación de entrevistas a actores del conflicto, con el objetivo de comprender el caso, y proponer alternativas de solución al conflicto.  Se encuentra en desarrollo la aplicación del marco lógico (árbol de problemas y árbol de objetivos), lo que permitirá obtener una propuesta de ruta de gestión de conflicto para el mes de diciembre. 
Caso 8. Afectación a recurso hídrico y flora por asentamiento humano en la cuenca La Culebra del municipio de Remedios. En el marco del proceso de reglamentación de la microcuenca La Culebra en el municipio de Remedios, se realizaron seis (6) encuentros con equipo el equipo técnico y social, conformado para analizar el caso, y en el cual participan delegados de las subdirecciones de Ecosistemas, Sostenibilidad y Gestión Territorial, Participación y Cultura Ambiental, y Oficina Territorial Zenufaná. Actas bajo radicados 140-ACT2306-2931, 140-ACT2306-3210, 140-ACT2307-3615; 140-ACT2309-5311; 140-ACT2309-4916; 140-ACT2309-5312; 140-ACT2310-5870, 140-ACT2311-6196. Se realizó trabajo en campo, en el marco del proceso de reglamentación de la microcuenca La Culebra en el municipio de Remedios, con actores del sector público, y comunidades cercanas a la cueca la Culebra. Se encuentra en desarrollo la aplicación del marco lógico (árbol de problemas y árbol de objetivos), lo que permitirá obtener una propuesta de ruta de gestión de conflicto para el mes de diciembre. 
Caso 9. Prácticas insostenibles y degradación ambiental de los territorios, definidas en la gestión de riesgos, estudio de caso en el municipio de Buriticá. Proceso de investigación en el marco del convenio No 040-COV2210-90, alcance 5: “Promoción de procesos de investigación e innovación ejecutados en las temáticas priorizadas”, el cual busca identificar y profundizar el análisis en prácticas insostenibles y degradación ambiental, definidas desde la gestión del riesgo en el municipio de Buriticá. Hasta el momento, estas son las prácticas insostenibles identificadas: contaminación de aguas subterráneas y fuentes superficiales, ganadería compacta el suelo – infértil – cobertura vegetal, disminución del recurso hídrico para el consumo humano, afectación de vertimientos, remoción de cobertura vegetal, desbordamiento de fuentes hídricas por tala de árboles, deforestación, quema, manejo de residuos sólidos, manejo de residuos mineros y emisiones atmosféricas, especialmente por el uso del mercurio.
Se vanzó en un recorrido territorial y rutas de gestión donde se identificaron 16 Prácticas locales de degradación ambiental identificadas en el municipio de Buriticá, y se aplicó el instrumento de Abaco de Regnier, con el objetivo de realizar una consulta a los actores que hicieron parte de la investigación aplicada. Se estima tener la ruta de gestión de conflicto para el mes de diciembre. Se encuentra en proceso de elaboración de la ruta de gestión de conflictos, mediante un análisis de los resultados de investigación; esta ruta de gestión de conflicto estará disponible en el mes de diciembre de 2023. 
Caso 10. Conflictos socioambientales e impactos ecosistémicos en el municipio de Nechí asociados a la tierra y minería. Mediante el convenio del Modelo GOTA 040-COV2210-90, se realizó un (1) encuentro en el Municipio con la participación de diferentes actores a los cuales se les aplicó una encuesta para conocer la percepción de la minería en el Municipio y se tiene un informe del investigador de la Universidad de Antioquia respecto al Distrito Ambiental Minero del Bajo Cauca con una identificación de la situación actual en relación con los actores que desarrollan la actividad y una prospectiva del impacto ambiental minero. Acta bajo radicado 140-ACT2308-4544. 
Con los informes producto de las investigaciones aplicadas en los municipios de Buriticá y Nechí, consolidó los dos equipos con personal de ambas territoriales (Hevéxicos y Panzenu), para la construcción de manera participativa la matriz de marco lógico que oriente el diseño de la ruta de gestión y finalizarlas en el mes de diciembre. De esta manera, se estima culminar las 4 rutas de gestión de los conflictos priorizados en esta vigencia para el mes de diciembre, dando cumplimiento al 100% de las 10 rutas planeadas en el plan de acción.
</v>
          </cell>
        </row>
        <row r="148">
          <cell r="A148" t="str">
            <v>SACT 9.2.4</v>
          </cell>
          <cell r="B148" t="str">
            <v>Programa V</v>
          </cell>
          <cell r="C148" t="str">
            <v>Programa V\[Prueba de Escritorio Programa V-Trimestre IV 2023.xlsx]Resumen</v>
          </cell>
          <cell r="D148" t="str">
            <v>% de acciones coordinadas efectivamente con autoridades étnicas.</v>
          </cell>
          <cell r="E148">
            <v>0.16300000000000001</v>
          </cell>
          <cell r="F148">
            <v>1</v>
          </cell>
          <cell r="G148">
            <v>0.79245283018867929</v>
          </cell>
          <cell r="H148">
            <v>0.97014925373134331</v>
          </cell>
          <cell r="I148">
            <v>0</v>
          </cell>
          <cell r="J148">
            <v>0</v>
          </cell>
          <cell r="K148">
            <v>0</v>
          </cell>
          <cell r="L148" t="str">
            <v>Al cierre de la vigencia 2023 se presenta un total de 65 acciones coordinadas con las autoridades étnicas de la jurisdicción mediante la implementación de contratos y convenios suscritos con resguardos indígenas, consejos comunitarios, asociaciones y organizaciones étnicas, lo cual representa un cumplimiento del 97% de la meta establecida para el cuatrienio.</v>
          </cell>
        </row>
        <row r="149">
          <cell r="A149" t="str">
            <v>SACT 9.2.5</v>
          </cell>
          <cell r="B149" t="str">
            <v>Programa V</v>
          </cell>
          <cell r="C149" t="str">
            <v>Programa V\[Prueba de Escritorio Programa V-Trimestre IV 2023.xlsx]Resumen</v>
          </cell>
          <cell r="D149" t="str">
            <v>% de situaciones críticas en lo ambiental atendidas efectivamente mediante acciones de control articuladas</v>
          </cell>
          <cell r="E149">
            <v>0.2</v>
          </cell>
          <cell r="F149">
            <v>0.4</v>
          </cell>
          <cell r="G149">
            <v>0.6</v>
          </cell>
          <cell r="H149">
            <v>0.9</v>
          </cell>
          <cell r="I149">
            <v>0</v>
          </cell>
          <cell r="J149">
            <v>0</v>
          </cell>
          <cell r="K149">
            <v>0</v>
          </cell>
          <cell r="L149" t="str">
            <v>Especies Invasoras
Para especies invasoras se describe en el indicador 2.5.3, reportado por la subdirección de Ecosistemas: Se desarrollaron medidas de prevención, control y manejo de dos especies de flora (ojo de poeta y retamo espinoso), estas últimas mediante contrato suscrito con la Corporación Parque ArvÍ con el No 120-CNT1904-60. Con respecto a las especies de Caracol gigante africano, Hipopotamo Rana Toro, abeja africana, se desarrollaron acciones en el marco del Convenio de asociación Universidad CES 040-COV1906-88, Otrosís (5) y Connvenio asociación Coooperativa PRECOODES 040-COV2005-11. Se desarrollaron medidas de prevención, control y manejo  para Ojo de poeta, Retamo espinoso, Caracol gigante africano, Hipopotamo, Rana Toro, Garza bueyera, abeja africana en donde se aplicaron los protocolos de disposición final, pero también se realizaron capacitaciones a la comunidad, reuniones con las mesas municipales  y divulgación en medios sobre manejo, control y disposición final de estas especies invasoras.
Minería informal
Entre las acciones efectuadas durante la vigencia del año 2023 en control a la minería informal, se elaboró un informe de alertas tempranas siguiendo la metodología implementada mediante el radicado corporativo 160-MEM2205-3499 del 06 de mayo de 2022.
El radicado del informe es el siguiente: 160-IT2303-2809
Deforestación
A partir de la metodología integral de control a la deforestación en jurisdicción de CORANTIOQUIA, se continua con la propuesta del equipo técnico forestal de la Subdirección de Sostenibilidad y Gestión Territorial para identificar en tiempo real los focos de deforestación haciendo uso de herramientas satelitales y portales web especializados, además también se han reportado alertas suministradas por el sistema de monitoreo de bosques y carbono SMByC del IDEAM en asocio con WWF. Durante el año 2023 se han elaborado 4 informes mensuales de Alertas Tempranas de Deforestación-ATD a lo largo del año identificando 75 polígonos mayores o similares a 10 hectáreas con un área total reportada de 1115,53 ha.
Contingencias por derrames
En el tercer trimestre de 2023, se avanzó en la elaboración de una cartilla para la atención a las contingencias por derrames de sustancias peligrosas, la cual servirá para capacitar y/o concientizar a los funcionarios, actores y usuarios sobre el rol como autoridad ambiental en la atención de posibles situaciones de emergencia por derrames de sustancias peligrosas que comprometan los recursos naturales en el territorio, velando por el cumplimiento de lo dispuesto en cada uno de los Planes de Contingencia establecidos. Para el cuarto trimestre se espera contar con el documento definitivo para publicar en página web. 
Contingencia atmosférica en el Valle de Aburrá 
Para la atención en el Valle de Aburrá del segundo periodo de gestión de episodios de contaminación atmosférica se realizaron las siguientes actividades:				
• Comunicación plan de acción para la implementación del POECA en la jurisdicción durante 2023: 040-COI2302-3227.				
• Declaratoria del segundo de gestión de episodios de contaminación atmosférica del Valle de Aburrá por parte del AMVA: Resolución Metropolitana N° D 00-002356 emitida por el Área Metropolitana del Valle de Aburrá-AMVA, con fecha del 5 de septiembre de 2023
• Actividades de sensibilización en calidad de aire por parte de la subdirección de Gestión Ambiental.				
• Operativos a fuentes móviles por parte de la Subdirección de Gestión Ambiental.		
• Visitas a empresas generadoras de emisiones atmosféricas: 20 Aburrá Norte y 11 Aburrá Sur.</v>
          </cell>
        </row>
        <row r="150">
          <cell r="A150" t="str">
            <v>SACT 9.2.6</v>
          </cell>
          <cell r="B150" t="str">
            <v>Programa V</v>
          </cell>
          <cell r="C150" t="str">
            <v>Programa V\[Prueba de Escritorio Programa V-Trimestre IV 2023.xlsx]Resumen</v>
          </cell>
          <cell r="D150" t="str">
            <v>Número de sectores estratégicos con procesos de acompañamiento para su formalización</v>
          </cell>
          <cell r="E150">
            <v>8</v>
          </cell>
          <cell r="F150">
            <v>6</v>
          </cell>
          <cell r="G150">
            <v>8</v>
          </cell>
          <cell r="H150">
            <v>8</v>
          </cell>
          <cell r="I150">
            <v>0</v>
          </cell>
          <cell r="J150">
            <v>0</v>
          </cell>
          <cell r="K150">
            <v>0</v>
          </cell>
          <cell r="L150" t="str">
            <v>Se proyecta realizar reuniones con todos los sectores productivos durante el año 2023, para dar cumplimiento al indicador</v>
          </cell>
        </row>
        <row r="151">
          <cell r="A151" t="str">
            <v>SACT 9.2.7</v>
          </cell>
          <cell r="B151" t="str">
            <v>Programa V</v>
          </cell>
          <cell r="C151" t="str">
            <v>Programa V\[Prueba de Escritorio Programa V-Trimestre IV 2023.xlsx]Resumen</v>
          </cell>
          <cell r="D151" t="str">
            <v>% de implementación del Modelo de Administración de los Recursos Naturales</v>
          </cell>
          <cell r="E151">
            <v>0</v>
          </cell>
          <cell r="F151">
            <v>0.49585000000000012</v>
          </cell>
          <cell r="G151">
            <v>0.55971000000000004</v>
          </cell>
          <cell r="H151">
            <v>0.93037000000000003</v>
          </cell>
          <cell r="I151">
            <v>0</v>
          </cell>
          <cell r="J151">
            <v>0.4</v>
          </cell>
          <cell r="K151">
            <v>0</v>
          </cell>
          <cell r="L151" t="str">
            <v>Se avanzó en los documentos del procedimiento para los permisos integrados que se encuentran ya elaborados y se esta en las ultimas correciones del procedimiento, se estan inciando la fase de pruebas en el aplicativo para poder pner en marcha el permiso integrado.    Tambien se logró avanzar en BD de licencias PCH, concesiones de PCH y permisos de estudio.  Asi mismo desde las OT se estan conformando BD con los permisos mas solicitado esto es concesiones de agua, vertimiento.  Igualmente se culmino el documento de la estregia de control y seguimiento y ya se encuentra integrado el Sistema de Gestión Integral.  Se realizaron los diferentes ajustes solicitados a las plataforma tecnologica y a los diferentes aplicativos corporativos.</v>
          </cell>
        </row>
        <row r="152">
          <cell r="A152" t="str">
            <v>SACT 9.2.8</v>
          </cell>
          <cell r="B152" t="str">
            <v>Programa V</v>
          </cell>
          <cell r="C152" t="str">
            <v>Programa V\[Prueba de Escritorio Programa V-Trimestre IV 2023.xlsx]Resumen</v>
          </cell>
          <cell r="D152" t="str">
            <v>% de formalización de actores</v>
          </cell>
          <cell r="E152">
            <v>0.375</v>
          </cell>
          <cell r="F152">
            <v>0.625</v>
          </cell>
          <cell r="G152">
            <v>1</v>
          </cell>
          <cell r="H152">
            <v>1</v>
          </cell>
          <cell r="I152">
            <v>0</v>
          </cell>
          <cell r="J152">
            <v>0</v>
          </cell>
          <cell r="K152">
            <v>0</v>
          </cell>
          <cell r="L152" t="str">
            <v>Desde la vigencia del año 2022 se logró la legalización del uso y aprovechamiento de los recursos naturales renovables de todos de los actores que hacen parte de los sectores priorizados, como son el sector institucional, minero, hidroeléctrico, constructor, pecuario y agrícola, específicamente en trámites de licencias ambientales, concesiones de aguas, permisos de vertimientos, ocupaciones de cauce y aprovechamientos forestales. Por lo anterior, se logra un avance del 100% de cumplimiento de la subactividad asociada a la formalización de actores en ocho (8) de los ocho (8) sectores priorizados. En el segundo semestre del año 2022 y en el primer semestre del año 2023, se avanzó en la legalización de usuarios de los sectores energéticos y comercial y de servicios.</v>
          </cell>
        </row>
        <row r="153">
          <cell r="A153" t="str">
            <v>SACT 9.2.9</v>
          </cell>
          <cell r="B153" t="str">
            <v>Programa V</v>
          </cell>
          <cell r="C153" t="str">
            <v>Programa V\[Prueba de Escritorio Programa V-Trimestre IV 2023.xlsx]Resumen</v>
          </cell>
          <cell r="D153" t="str">
            <v>% de avance del Plan de Acción sectorial Ambiental de Mercurio </v>
          </cell>
          <cell r="E153">
            <v>0.95</v>
          </cell>
          <cell r="F153">
            <v>1</v>
          </cell>
          <cell r="G153">
            <v>1</v>
          </cell>
          <cell r="H153">
            <v>0.72857142857142865</v>
          </cell>
          <cell r="I153">
            <v>0</v>
          </cell>
          <cell r="J153">
            <v>0</v>
          </cell>
          <cell r="K153">
            <v>0</v>
          </cell>
          <cell r="L153" t="str">
            <v>IV Trimestre 2023: Se firmo el contrato 110-CNT2304-104 con objeto "Desarrollar acciones encaminadas a la identificación y fortalecimiento de negocios verdes, implementación de buenas prácticas ambientales en sectores productivos, procesos de formación y asistencia técnica en la gestión de residuos y eliminación del uso mercurio en la jurisdicción de corantioquia", donde en el 3.2.4 Alcance 04. Formación en temas asociados a la eliminación del uso del mercurio en la jurisdicción de Corantioquia. El día 28 de Septiembre, en el marco de la semana ambiental de la economia circular de CORANTIOQUIA, se realizó el taller "Mercurio, el camino a su eliminación", que conto con la participación de la Secretaría de Minas y de la Seccional de Salud de La Gorbernación de Antioquia y  el Programa de las Naciones Unidas para el Desarrollo PNUD. Desde la subdirección de Sostenibilidad se atendio la solicitud de capacitación 160-COE2304-14661 sobre el uso del Mercurio en el municipio de Segovia el 9 de Junio de 2023. Se realizaron moritoreo de Mercurio a nueve usuarios estrategicos, como evidencia se presentan los siguientes reportes de monitoreo 110-RE2303-416, 110-RE2302-343, 110-RE2305-823, 110-RE2305-852, 110-RE2305-826, 110-RE2305-850, 110-RE2305-825, 110-RE2305-829, 110-RE2305-847, 110-RE2305-827, 110-RE2305-830, 110-RE2305-831, 110-RE2305-832, 110-RE2305-851, 110-RE2305-849</v>
          </cell>
        </row>
        <row r="154">
          <cell r="A154" t="str">
            <v>SACT 9.2.10</v>
          </cell>
          <cell r="B154" t="str">
            <v>Programa V</v>
          </cell>
          <cell r="C154" t="str">
            <v>Programa V\[Prueba de Escritorio Programa V-Trimestre IV 2023.xlsx]Resumen</v>
          </cell>
          <cell r="D154" t="str">
            <v>% de las solicitudes de licencias ambientales competencia de Corantioquia resueltas dentro de los tiempos establecidos en la normatividad vigente</v>
          </cell>
          <cell r="E154">
            <v>0.63</v>
          </cell>
          <cell r="F154">
            <v>0.56521739130434778</v>
          </cell>
          <cell r="G154">
            <v>0.30909090909090908</v>
          </cell>
          <cell r="H154">
            <v>0.25</v>
          </cell>
          <cell r="I154">
            <v>0</v>
          </cell>
          <cell r="J154">
            <v>0</v>
          </cell>
          <cell r="K154">
            <v>0</v>
          </cell>
          <cell r="L154" t="str">
            <v xml:space="preserve">1. La fecha de corte para el indicador, corresponde a noviembre 10 de 2023.
2. El período de análisis para el año 2023, abarca desde el último trimestre de 2022 hasta la fecha de corte antes descrita.
3. Para dicho período, se tiene un total de 36 solicitudes de licencia ambiental, de las cuales, 14  corresponden a licencias globales, 10 a licencias temporales y 12 modificaciones.
4. Se han resuelto 9 licencias en tiempos de ley, y 4 licencia por fuera de tiempos de ley.
5. Al 10 de noviembre, 23 licencias (entre globales, temporales y modificaciones) se encuentran en proceso de evaluación, de las cuales, se proyecta que 17 estén decididas dentro de los tiempos de ley antes del 31 de diciembre de 2023, para lo cual, el % de cumplimiento se incrementaría al 49,05 %
</v>
          </cell>
        </row>
        <row r="155">
          <cell r="A155" t="str">
            <v>SACT 9.2.11</v>
          </cell>
          <cell r="B155" t="str">
            <v>Programa V</v>
          </cell>
          <cell r="C155" t="str">
            <v>Programa V\[Prueba de Escritorio Programa V-Trimestre IV 2023.xlsx]Resumen</v>
          </cell>
          <cell r="D155" t="str">
            <v>Tiempo promedio de trámite para la resolución de autorizaciones ambientales otorgadas por la Corporación (días)</v>
          </cell>
          <cell r="E155">
            <v>65.23</v>
          </cell>
          <cell r="F155">
            <v>36.30512469716961</v>
          </cell>
          <cell r="G155">
            <v>58.470928200761371</v>
          </cell>
          <cell r="H155">
            <v>77.20216233702952</v>
          </cell>
          <cell r="I155">
            <v>0</v>
          </cell>
          <cell r="J155">
            <v>0</v>
          </cell>
          <cell r="K155">
            <v>0</v>
          </cell>
          <cell r="L155" t="str">
            <v>Durante la vigencia del año 2023, se han decidido un total 965 trámites de los asuntos concesión de aguas, permisos de estudio, licencias ambientales, aprovechamiento forestal, permisos de emisiones atmosféricas, permisos de vertimientos y permisos de ocupación de cauce, en un tiempo promedio de 77 días.</v>
          </cell>
        </row>
        <row r="156">
          <cell r="A156" t="str">
            <v>SACT 9.2.12</v>
          </cell>
          <cell r="B156" t="str">
            <v>Programa V</v>
          </cell>
          <cell r="C156" t="str">
            <v>Programa V\[Prueba de Escritorio Programa V-Trimestre IV 2023.xlsx]Resumen</v>
          </cell>
          <cell r="D156" t="str">
            <v>% de procesos sancionatorios resueltos</v>
          </cell>
          <cell r="E156">
            <v>0.13900000000000001</v>
          </cell>
          <cell r="F156">
            <v>0.16078218359587182</v>
          </cell>
          <cell r="G156">
            <v>0.20579360289680146</v>
          </cell>
          <cell r="H156">
            <v>0.25578231292517006</v>
          </cell>
          <cell r="I156" t="str">
            <v>0%</v>
          </cell>
          <cell r="J156" t="str">
            <v>0%</v>
          </cell>
          <cell r="K156">
            <v>0.25578231292517006</v>
          </cell>
          <cell r="L156" t="str">
            <v>Para la vigencia 2023, se inició con una línea base de 1313 (expedientes sancionatorios con acto de inicio al 31 de diciembre de 2022 y sin una decisión) y en el transcurso de la vigencia se iniciaron 157 para un total de 1470 expedientes de sancionatorio para decidir.
Al 31 de octubre se han decidido 376 expedientes, lo que corresponde a una ejecución del 25.5% y para el 31 de diciembre de 2023, se proyecta decidir un total de 403 expedientes, alcanzando así una ejecución del 27%
Sin embargo, la Corporación continúa desarrollando las acciones necesarias para avanzar la culminación de estos procesos.</v>
          </cell>
        </row>
        <row r="157">
          <cell r="A157" t="str">
            <v>SACT 9.2.13</v>
          </cell>
          <cell r="B157" t="str">
            <v>Programa V</v>
          </cell>
          <cell r="C157" t="str">
            <v>Programa V\[Prueba de Escritorio Programa V-Trimestre IV 2023.xlsx]Resumen</v>
          </cell>
          <cell r="D157" t="str">
            <v>% de autorizaciones ambientales con seguimiento</v>
          </cell>
          <cell r="E157">
            <v>0.94399999999999995</v>
          </cell>
          <cell r="F157">
            <v>0.9987843423292001</v>
          </cell>
          <cell r="G157">
            <v>0.97552377785167943</v>
          </cell>
          <cell r="H157">
            <v>0.70093916456405947</v>
          </cell>
          <cell r="I157">
            <v>0</v>
          </cell>
          <cell r="J157">
            <v>0</v>
          </cell>
          <cell r="K157">
            <v>0</v>
          </cell>
          <cell r="L157" t="str">
            <v>En el semestre se han presentado 31 solicitudes, todas ellas con el abogado respectivo que realiza la representación judicial de la entidad en los estrados judiciales y ante la Procuraduría. Tenemos que el 90.3% de las solicitudes corresponden a demandas y el 9.7% a conciliaciones prejudiciales.</v>
          </cell>
        </row>
        <row r="158">
          <cell r="A158" t="str">
            <v>ACT 9.3</v>
          </cell>
          <cell r="B158" t="str">
            <v>Programa V</v>
          </cell>
          <cell r="C158" t="str">
            <v>Programa V\[Prueba de Escritorio Programa V-Trimestre IV 2023.xlsx]Resumen</v>
          </cell>
          <cell r="D158"/>
          <cell r="E158">
            <v>0.8</v>
          </cell>
          <cell r="F158">
            <v>1</v>
          </cell>
          <cell r="G158">
            <v>1</v>
          </cell>
          <cell r="H158">
            <v>1</v>
          </cell>
          <cell r="I158">
            <v>1</v>
          </cell>
          <cell r="J158" t="str">
            <v>0%</v>
          </cell>
          <cell r="K158">
            <v>0</v>
          </cell>
          <cell r="L158"/>
        </row>
        <row r="159">
          <cell r="A159" t="str">
            <v>SACT 9.3.1</v>
          </cell>
          <cell r="B159" t="str">
            <v>Programa V</v>
          </cell>
          <cell r="C159" t="str">
            <v>Programa V\[Prueba de Escritorio Programa V-Trimestre IV 2023.xlsx]Resumen</v>
          </cell>
          <cell r="D159" t="str">
            <v>% de implementación de la estrategia de apropiación y colaboración social en la administración ambiental</v>
          </cell>
          <cell r="E159">
            <v>0.2</v>
          </cell>
          <cell r="F159">
            <v>0.52674999999999994</v>
          </cell>
          <cell r="G159">
            <v>0.75</v>
          </cell>
          <cell r="H159">
            <v>1</v>
          </cell>
          <cell r="I159">
            <v>0.05</v>
          </cell>
          <cell r="J159">
            <v>0</v>
          </cell>
          <cell r="K159">
            <v>0</v>
          </cell>
          <cell r="L159" t="str">
            <v>En el cuarto trimestre del año 2023, la estrategia de apropiación y colaboración social en la administración ambiental se desarrolla a partir de procesos educativos, de reconocimiento del territorio, monitoreo participativo y sensibilización de actores, ejecutadas por los enlaces territoriales (siete) adscritos a la Subdirección de Sostenibilidad y Gestión Territorial, en cada una de las oficinas territoriales: Hevéxicos, Tahamíes, Cartama, Citará, Panzenú, Zenufana, Aburra Norte y Sur, mediante los contratos: 160-CNT2302-75, 160-CNT2302-76, 160-CNT2302-80, 160-CNT2302-81, 160-CNT2302-82, 160-CNT2302-83, 160-CNT2302-84. 
Dentro de las acciones efectuadas se encuentra: educación y relacionamiento entre actores a partir del ejercicio de autoridad ambiental, atención al ciudadano, jornadas de notificación y atención descentralizada, presencia institucional a través de la Unidad Móvil de Atención al Ciudadano -UMAC, informes de control y seguimiento participativo al territorio y a los actores, atención de PQRSD, participación en puestos de control, sensibilización a actores en el territorio y acompañamiento a las mesas ambientales, CIDEAM, Ecoescuelas, estrategias de edu-comunicación asociadas a los medios locales de los municipios y apoyo a convocatorias institucionales. Acciones reportadas en los informes de actividades bajo radicados: Octubre: 180-COE2311-45719, 180-COE2311-45667, 180-COE2311-45690, 180-COE2311-45350, 180-COE2311-45874, 180-COE2311-45714, 180-COE2311-45411 Los informes de gestión de los meses de noviembre y diciembre los enlaces territoriales los entregaran en las fechas indicadas.
Dentro de las actividades de apropiación del modelo de administración de los recursos naturales y colaboración social en la administración ambiental, de manera consolidada se presentaron hasta el 30 de octubre de 2023, las siguientes actividades: 394 (78%) informes técnicos de control y seguimiento; atención y respuesta a 155 PQRSD; 65 atenciones descentralizadas tanto de notificaciones como con la UMAC; participación en 65 puestos de control; 31 (86%) actividades de Sembraton; 58 acompañamientos a Mesas Ambientales y CIDEAM; 7 (100%) base de datos de grupos de jóvenes para impulsar la convocatoria Generación Bio+; 44 (80%) acompañamientos a Ecoescuelas y 54 espacios de edu-comunicación en temas ambientales de interés de la ciudadanía, a través de programas radicales, televisivos, foros, entre otros. Se espera para el mes de diciembre dar cumplimiento al 100% de los informes técnicos de control y seguimiento, acompañamiento a Ecoescuelas y actividades de Sembraton.</v>
          </cell>
        </row>
        <row r="160">
          <cell r="A160" t="str">
            <v>PROY 10</v>
          </cell>
          <cell r="B160" t="str">
            <v>Programa V</v>
          </cell>
          <cell r="C160" t="str">
            <v>Programa V\[Prueba de Escritorio Programa V-Trimestre IV 2023.xlsx]Resumen</v>
          </cell>
          <cell r="D160"/>
          <cell r="E160">
            <v>0.88400000000000001</v>
          </cell>
          <cell r="F160">
            <v>0.93914371605193669</v>
          </cell>
          <cell r="G160">
            <v>0.97576691072512112</v>
          </cell>
          <cell r="H160">
            <v>0.96821920598159317</v>
          </cell>
          <cell r="I160">
            <v>0</v>
          </cell>
          <cell r="J160">
            <v>0.94904061219570979</v>
          </cell>
          <cell r="K160">
            <v>0</v>
          </cell>
          <cell r="L160"/>
        </row>
        <row r="161">
          <cell r="A161" t="str">
            <v>ACT 10.1</v>
          </cell>
          <cell r="B161" t="str">
            <v>Programa V</v>
          </cell>
          <cell r="C161" t="str">
            <v>Programa V\[Prueba de Escritorio Programa V-Trimestre IV 2023.xlsx]Resumen</v>
          </cell>
          <cell r="D161"/>
          <cell r="E161">
            <v>0.55800000000000005</v>
          </cell>
          <cell r="F161">
            <v>0.72796710084811977</v>
          </cell>
          <cell r="G161">
            <v>1</v>
          </cell>
          <cell r="H161">
            <v>0.96010616906619484</v>
          </cell>
          <cell r="I161">
            <v>0.5</v>
          </cell>
          <cell r="J161">
            <v>0.25</v>
          </cell>
          <cell r="K161" t="str">
            <v>0%</v>
          </cell>
          <cell r="L161"/>
        </row>
        <row r="162">
          <cell r="A162" t="str">
            <v>SACT 10.1.1</v>
          </cell>
          <cell r="B162" t="str">
            <v>Programa V</v>
          </cell>
          <cell r="C162" t="str">
            <v>Programa V\[Prueba de Escritorio Programa V-Trimestre IV 2023.xlsx]Resumen</v>
          </cell>
          <cell r="D162" t="str">
            <v>Número de desarrollos tecnológicos para el manejo de información que soporte la gestión ambiental con enfoque étnico</v>
          </cell>
          <cell r="E162">
            <v>0</v>
          </cell>
          <cell r="F162">
            <v>0.4</v>
          </cell>
          <cell r="G162">
            <v>0</v>
          </cell>
          <cell r="H162">
            <v>0</v>
          </cell>
          <cell r="I162"/>
          <cell r="J162">
            <v>0.2</v>
          </cell>
          <cell r="K162">
            <v>0.2</v>
          </cell>
          <cell r="L162" t="str">
            <v xml:space="preserve">Actualmente el desarrollo se está realizando por módulos realizando entregas semanales, de acuerdo con los lineamientos de diseño definidos por la Oficina Asesora de Comunicaciones, las orientaciones de la Subdirección de Participación y Cultura Ambiental con respecto al contenido y distribución de los mismos, y el desarrollo por parte de la Subdirección de Planeación.
En la presente vigencia, en articulación con la Subdirección de Participación y Cultura, se define el alcance para la primera versión para los módulos de seguridad, cartografía, recursos y comunidades étnicas. Se logra la definición de los atributos para cada uno de los puntos relacionados en el levantamiento de requerimientos y la priorización de estos requerimientos, igual que en los atributos para reportes de los sistemas de información, y la definición de aspectos de diseño de interfaz. Lo cual se puede evidenciar en las actas 140-ACT2304-1663, 140-ACT2304-1664 y 090-ACT2311-6370, aportando a las fases de planificación y diseño.
Con respecto a la fase de implementación, se dispuso del servidor y se instaló las herramientas que soportarán la aplicación, las cuales son necesarias para su estructura. Se acuerda entre la Subdirección de Participación y Cultura Ambiental y la Subdirección de Planeación, mostrar avances de la implementación y de esa forma obtener la retroalimentación necesaria para cada requerimiento entregado. Esto se puede evidenciar en el acta 090-ACT2311-6247. De igual forma, se avanza en el desarrollo del módulo para el inicio de sesión, registro y consulta de usuarios, así como en la documentación de estructuración de estos componentes, tal como se indica en el acta 090-ACT2311-6372. 
</v>
          </cell>
        </row>
        <row r="163">
          <cell r="A163" t="str">
            <v>SACT 10.1.2</v>
          </cell>
          <cell r="B163" t="str">
            <v>Programa V</v>
          </cell>
          <cell r="C163" t="str">
            <v>Programa V\[Prueba de Escritorio Programa V-Trimestre IV 2023.xlsx]Resumen</v>
          </cell>
          <cell r="D163" t="str">
            <v xml:space="preserve">% de integración e interconexión de los sistemas de información </v>
          </cell>
          <cell r="E163">
            <v>0.125</v>
          </cell>
          <cell r="F163">
            <v>1.375</v>
          </cell>
          <cell r="G163">
            <v>2.875</v>
          </cell>
          <cell r="H163">
            <v>1</v>
          </cell>
          <cell r="I163">
            <v>0.125</v>
          </cell>
          <cell r="J163">
            <v>0</v>
          </cell>
          <cell r="K163">
            <v>0</v>
          </cell>
          <cell r="L163" t="str">
            <v xml:space="preserve">Se recibió por parte del MADS capacitación relacionada con la Plataforma VITAL: 
- Identificación y definición de todas las funcionalidades del aplicativo SILA
- Condiciones de radicación (recepción de trámites y traslado de trámites por competencia)
- Cargue de documentos y condiciones de capacidad de carga de archivos
- Revisión del alcance de los trámites y mecanismos de participación que se ofrecen desde el aplicativo VITAL  -SIAC
Por otro lado, se han diseñado los siguientes tableros de control para la visualización de información corporativa de proyectos estratégicos, los cuales están integrados con el Sistema de Información Misional SIRENA, financiados con recursos propios y administrados por la Subdirección de Planeación de la corporación:  
1. Seguimiento a los tiempos (Trámites Ambientales) 
2. Trámites Ambientales 
3. Seguimiento a PQRSD 
4. Seguimiento a procesos contractuales
5. Indice de Evaluación del Desempeño Institucional -IEDI
6. Tablero de control Plan de Acción 2020-2023
7. Programa Protección de datos personales
8. Visor de proyectos Corantioquia BPC 
9. Alerta para los supervisores - Proceso contractual
10. Identificación problemáticas ambientales a partir de la percepción social
11. Línea base de riesgos y priorización de municipios a intervenir
</v>
          </cell>
        </row>
        <row r="164">
          <cell r="A164" t="str">
            <v>SACT 10.1.3</v>
          </cell>
          <cell r="B164" t="str">
            <v>Programa V</v>
          </cell>
          <cell r="C164" t="str">
            <v>Programa V\[Prueba de Escritorio Programa V-Trimestre IV 2023.xlsx]Resumen</v>
          </cell>
          <cell r="D164" t="str">
            <v>% de actualización y reporte de la información en el SIAC</v>
          </cell>
          <cell r="E164">
            <v>0.55500000000000005</v>
          </cell>
          <cell r="F164">
            <v>0.90518919834081091</v>
          </cell>
          <cell r="G164">
            <v>0.95966150212604362</v>
          </cell>
          <cell r="H164">
            <v>0.92021233813238967</v>
          </cell>
          <cell r="I164">
            <v>0</v>
          </cell>
          <cell r="J164">
            <v>0</v>
          </cell>
          <cell r="K164">
            <v>0</v>
          </cell>
          <cell r="L164" t="str">
            <v>Respecto a SNIF: Con respecto a incendios de la cobertura vegetal, en lo corrido de la vigencia se han reportado y validado 6 registros. Existe 1 registro de incendio registrado y no validado, debido a un error en la plataforma, lo cual ya fue resportado al IDEAM. 
En cuanto al modulo de aprovechamiento forestal, decomisos y registro de plantaciones, se reportaron y validaron 70 registros a la fecha. Se encuentran 6 registros de decomiso pendientes por validación. 
Con respecto a RUA, se revisan y transmiten 121 establecimientos registrados en el RUA Manufacturero a cierre del tercer trimestre. 
Con respecto a RESPEL, se revisan y transmiten 438 establecimientos. 
Respecto a SISAIRE se registran y validan un total de la vigencia de 11548. 
Respecto al reporte de SIRH, se reportó 15 registros de PUEAA y 1 registro de concesión de agua.</v>
          </cell>
        </row>
        <row r="165">
          <cell r="A165" t="str">
            <v>ACT 10.2</v>
          </cell>
          <cell r="B165" t="str">
            <v>Programa V</v>
          </cell>
          <cell r="C165" t="str">
            <v>Programa V\[Prueba de Escritorio Programa V-Trimestre IV 2023.xlsx]Resumen</v>
          </cell>
          <cell r="D165"/>
          <cell r="E165">
            <v>0.94699999999999995</v>
          </cell>
          <cell r="F165">
            <v>0.94904061219570979</v>
          </cell>
          <cell r="G165">
            <v>0.96546952425346788</v>
          </cell>
          <cell r="H165">
            <v>0.91759696328114815</v>
          </cell>
          <cell r="I165">
            <v>0</v>
          </cell>
          <cell r="J165">
            <v>0.61475409836065598</v>
          </cell>
          <cell r="K165">
            <v>0</v>
          </cell>
          <cell r="L165"/>
        </row>
        <row r="166">
          <cell r="A166" t="str">
            <v>SACT 10.2.1</v>
          </cell>
          <cell r="B166" t="str">
            <v>Programa V</v>
          </cell>
          <cell r="C166" t="str">
            <v>Programa V\[Prueba de Escritorio Programa V-Trimestre IV 2023.xlsx]Resumen</v>
          </cell>
          <cell r="D166" t="str">
            <v>% de formulación e implementación del Plan Anticorrupción y de Atención al Ciudadano – PAAC</v>
          </cell>
          <cell r="E166">
            <v>0.90300000000000002</v>
          </cell>
          <cell r="F166">
            <v>1</v>
          </cell>
          <cell r="G166">
            <v>0.97899999999999998</v>
          </cell>
          <cell r="H166">
            <v>0.91428571428571426</v>
          </cell>
          <cell r="I166">
            <v>0</v>
          </cell>
          <cell r="J166">
            <v>0</v>
          </cell>
          <cell r="K166">
            <v>0</v>
          </cell>
          <cell r="L166" t="str">
            <v xml:space="preserve">La corporación tiene el compromiso de lograr el 100 % de las acciones propuestas en el PTEP, y en caso contrario, se busca dar continuidad en la próxima vigencia a las acciones en curso. En el último cuatrimestre se realizaron campañas comunicacionales y un concurso de la política de integridad, con la finalidad de promover la apropiación de los valores y conductas que fortalecen la cultura organizacional; se avanza en la implementación de controles para la prevención del lavado de activos y la financiación del terrorismo, iniciando con la actualización de los estudios previos. Se destaca que, a la fecha, no se cuenta con riesgos de corrupción materializados en la entidad.
Otra medida importante es la actualización de los formatos más utilizados (oficio, memorando) para que cumplan con criterios de usabilidad web, disminuyendo las barreras de acceso a la información, se participó en la jornada de capacitación de lenguaje claro el 12 de noviembre, dirigido por la Secretaría de Transparencia y se contó con participación de los enlaces y auditores. Asimismo, se formalizó el modelo de control y seguimiento, y se avanza en la estructuración de Coranforms, instrumento que busca reducir los tiempos utilizados en la elaboración de informes técnicos, requeridos para los permisos ambientales.
Durante la última semana de noviembre y la primera de noviembre, se estará convocando a las dependencias para la formulación del programa de transparencia y ética pública (PTEP) 2024. De igual manera, se desarrollará la rendición de cuentas por los líderes de proceso e instancias de participación, como lo son: el Copasst, Comité de Convivencia, entre otros.
Nota: El seguimiento a las medidas para la implementación del PTEP se realizan cuatrimestralmente y es un ejercicio liderado por la Oficina de Control Interno. La próxima evaluación se publica en enero de 2024.
</v>
          </cell>
        </row>
        <row r="167">
          <cell r="A167" t="str">
            <v>SACT 10.2.2</v>
          </cell>
          <cell r="B167" t="str">
            <v>Programa V</v>
          </cell>
          <cell r="C167" t="str">
            <v>Programa V\[Prueba de Escritorio Programa V-Trimestre IV 2023.xlsx]Resumen</v>
          </cell>
          <cell r="D167" t="str">
            <v>% de formulación e implementación del Plan Institucional de Archivos de la Entidad-PINAR</v>
          </cell>
          <cell r="E167">
            <v>0.5</v>
          </cell>
          <cell r="F167">
            <v>0.7</v>
          </cell>
          <cell r="G167">
            <v>0.85</v>
          </cell>
          <cell r="H167">
            <v>0.75</v>
          </cell>
          <cell r="I167">
            <v>0</v>
          </cell>
          <cell r="J167">
            <v>0</v>
          </cell>
          <cell r="K167">
            <v>0</v>
          </cell>
          <cell r="L167" t="str">
            <v>En este trimestre se continuaron con la ejecucion de las actividades propuestas para el cumplimiento del Plan de Acción, destacando el cumplimiento del Plan de Mejormiento que le hace seguimiento la Oficina de Control Interno. Además las capacitaciones a las dependencias y oficinas territoriales en materia documental, en especial las visitas que se realizaron a las Oficinas Territoriales Cartama, Tahamies y Aburrá Norte donde se indicó como hacer la transferencia documental para la Sede Central.</v>
          </cell>
        </row>
        <row r="168">
          <cell r="A168" t="str">
            <v>SACT 10.2.3</v>
          </cell>
          <cell r="B168" t="str">
            <v>Programa V</v>
          </cell>
          <cell r="C168" t="str">
            <v>Programa V\[Prueba de Escritorio Programa V-Trimestre IV 2023.xlsx]Resumen</v>
          </cell>
          <cell r="D168" t="str">
            <v>% de formulación e implementación del Plan Anual de Adquisiciones</v>
          </cell>
          <cell r="E168">
            <v>0.90500000000000003</v>
          </cell>
          <cell r="F168">
            <v>1</v>
          </cell>
          <cell r="G168">
            <v>1</v>
          </cell>
          <cell r="H168">
            <v>0.91666666666666663</v>
          </cell>
          <cell r="I168">
            <v>0</v>
          </cell>
          <cell r="J168">
            <v>0</v>
          </cell>
          <cell r="K168">
            <v>0</v>
          </cell>
          <cell r="L168" t="str">
            <v xml:space="preserve">El Grupo Interno de Trabajo de Recursos Físicos, tiene como objetivo principal atender todas las solicitudes a nivel tanto administrativo como misional frente a la logística y funcionamiento de los bienes y servicios a nivel corporativo, ello permite cubrir la demanda frente a las necesidades de las diferentes áreas, garantizando una óptima gestión, evitando traumatismos y/o la suspensión de las actividades laborales en las diferentes dependencias.
En atención a lo anterior la Subdireccion Administrativa y Financiera cuenta con el indicador del El Plan Anual de Adquisiciones; herramienta que facilita a la Corporación identificar, registrar, programar y divulgar las necesidades de bienes, obras y servicios, de manera planificada y ordenada, permitiendo incrementar la eficiencia y eficacia de los procesos contractuales.  
Para este tercer trimestre con corte al 30 de septiembre adicional a las contrataciones iniciales, se llevaron a cabo contrataciones que permitieron continuar con las contrataciones sin interrumpir los servicios; entre ella tenemos Recarga, Compra de extintores, Prestación del servicio integral aseo y cafetería, Prestación del servicio de apoyo a la operación del recurso de transporte.  
</v>
          </cell>
        </row>
        <row r="169">
          <cell r="A169" t="str">
            <v>SACT 10.2.4</v>
          </cell>
          <cell r="B169" t="str">
            <v>Programa V</v>
          </cell>
          <cell r="C169" t="str">
            <v>Programa V\[Prueba de Escritorio Programa V-Trimestre IV 2023.xlsx]Resumen</v>
          </cell>
          <cell r="D169" t="str">
            <v>% de formulación e implementación del Plan Anual de Vacantes</v>
          </cell>
          <cell r="E169">
            <v>1</v>
          </cell>
          <cell r="F169">
            <v>1</v>
          </cell>
          <cell r="G169">
            <v>1</v>
          </cell>
          <cell r="H169">
            <v>1</v>
          </cell>
          <cell r="I169">
            <v>0</v>
          </cell>
          <cell r="J169">
            <v>0</v>
          </cell>
          <cell r="K169">
            <v>0</v>
          </cell>
          <cell r="L169" t="str">
            <v>La formulación del PAV 2023 de la Corporación fue adoptada mediante Resolución No. 040RES-2301-321 del 31 de enero de 2023, la cual fue publicada en la misma fecha en la página Web de Corantioquia.
A 31 de octubre de 2023 la Corporación cuenta con 88 vacantes definitivas de su planta de empleos de 461 cargos publicadas en SIMO, de las cuales, 6 vacantes se encuentran dentro del Proceso de Selección de Entidades de la Rama Ejecutiva del Orden Nacional y Corporaciones Autónomas Regionales No. 1445 de 2020, adelantado por la CNSC, a través de concurso de ascenso (concurso cerrado) y a nivel nacional (concurso abierto) y 82 vacantes son definitivas, posterior a la convocatoria en mención.</v>
          </cell>
        </row>
        <row r="170">
          <cell r="A170" t="str">
            <v>SACT 10.2.5</v>
          </cell>
          <cell r="B170" t="str">
            <v>Programa V</v>
          </cell>
          <cell r="C170" t="str">
            <v>Programa V\[Prueba de Escritorio Programa V-Trimestre IV 2023.xlsx]Resumen</v>
          </cell>
          <cell r="D170" t="str">
            <v>% de formulación e implementación del Plan de Previsión de Recursos Humanos</v>
          </cell>
          <cell r="E170">
            <v>0.98299999999999998</v>
          </cell>
          <cell r="F170">
            <v>0.98373101952277664</v>
          </cell>
          <cell r="G170">
            <v>0.97139588100686503</v>
          </cell>
          <cell r="H170">
            <v>0.96420824295010843</v>
          </cell>
          <cell r="I170">
            <v>0</v>
          </cell>
          <cell r="J170">
            <v>0</v>
          </cell>
          <cell r="K170">
            <v>0</v>
          </cell>
          <cell r="L170" t="str">
            <v xml:space="preserve">La formulación del PPRH 2023 de la Corporación fue adoptada mediante Resolución No. 040RES-2301-321 del 31 de enero de 2023, la cual fue publicada en la misma fecha en la página Web de Corantioquia.
A 31 de octubre de 2023 la Corporación cuenta con 33 vacantes sin proveer. Se han realizado 20 procesos de Encargo, beneficiandose 50 servidores públicos  con la oportunidad de ocupar otros empleos dentro de la planta corporativa.
</v>
          </cell>
        </row>
        <row r="171">
          <cell r="A171" t="str">
            <v>SACT 10.2.6</v>
          </cell>
          <cell r="B171" t="str">
            <v>Programa V</v>
          </cell>
          <cell r="C171" t="str">
            <v>Programa V\[Prueba de Escritorio Programa V-Trimestre IV 2023.xlsx]Resumen</v>
          </cell>
          <cell r="D171" t="str">
            <v>% de formulación e implementación del Plan Estratégico de Talento Humano</v>
          </cell>
          <cell r="E171">
            <v>0.999</v>
          </cell>
          <cell r="F171">
            <v>0.97899999999999998</v>
          </cell>
          <cell r="G171">
            <v>0.99750000000000005</v>
          </cell>
          <cell r="H171">
            <v>0.96299999999999997</v>
          </cell>
          <cell r="I171">
            <v>0</v>
          </cell>
          <cell r="J171">
            <v>0</v>
          </cell>
          <cell r="K171">
            <v>0</v>
          </cell>
          <cell r="L171" t="str">
            <v>La formulación del PETH 2023 de la Corporación fue adoptada mediante Resolución No. 040RES-2301-321 del 31 de enero de 2023, el cual tuvo como punto de partida el resultado de las mediciones realizadas, al Modelo Integrado de Planeación y Gestión - MIPG”, encuestas internas, las cuales han permitido detectar las necesidades relacionadas con su población (servidores públicos de carrera administrativa, libre nombramiento y provisionales, de acuerdo con lo permitido por la normatividad y garantizar así el ciclo de vida del servidor público: INGRESO, PERMANENCIA y RETIRO.
Este plan se complementa con la ejecución de los Planes de Bienestar Social, Capacitación, Incentivos, Vacantes, Previsión y SSST</v>
          </cell>
        </row>
        <row r="172">
          <cell r="A172" t="str">
            <v>SACT 10.2.7</v>
          </cell>
          <cell r="B172" t="str">
            <v>Programa V</v>
          </cell>
          <cell r="C172" t="str">
            <v>Programa V\[Prueba de Escritorio Programa V-Trimestre IV 2023.xlsx]Resumen</v>
          </cell>
          <cell r="D172" t="str">
            <v>% de formulación e implementación del Plan Institucional de Capacitación</v>
          </cell>
          <cell r="E172">
            <v>1</v>
          </cell>
          <cell r="F172">
            <v>0.8</v>
          </cell>
          <cell r="G172">
            <v>1</v>
          </cell>
          <cell r="H172">
            <v>0.9</v>
          </cell>
          <cell r="I172">
            <v>0</v>
          </cell>
          <cell r="J172">
            <v>0</v>
          </cell>
          <cell r="K172">
            <v>0</v>
          </cell>
          <cell r="L172" t="str">
            <v>La formulación del PIC 2023 de la Corporación fue adoptado mediante Resolución No. 040RES-2301-321 del 31 de enero de 2023, la cual fue publicada en la misma fecha en la página Web de Corantioquia. 
A 30 de septiembre de 2023 la Corporación ha capacitado 765 servidores (algunos servidores han participado en mas de una capacitación), con un total de 35 capacitaciones impartidas. </v>
          </cell>
        </row>
        <row r="173">
          <cell r="A173" t="str">
            <v>SACT 10.2.8</v>
          </cell>
          <cell r="B173" t="str">
            <v>Programa V</v>
          </cell>
          <cell r="C173" t="str">
            <v>Programa V\[Prueba de Escritorio Programa V-Trimestre IV 2023.xlsx]Resumen</v>
          </cell>
          <cell r="D173" t="str">
            <v>% de formulación e implementación del Plan de Bienestar Laboral</v>
          </cell>
          <cell r="E173">
            <v>1</v>
          </cell>
          <cell r="F173">
            <v>1</v>
          </cell>
          <cell r="G173">
            <v>1</v>
          </cell>
          <cell r="H173">
            <v>1</v>
          </cell>
          <cell r="I173">
            <v>0</v>
          </cell>
          <cell r="J173">
            <v>0</v>
          </cell>
          <cell r="K173">
            <v>0</v>
          </cell>
          <cell r="L173" t="str">
            <v>Se ha implementado la estrategia de salario emocional Circular No. 040-CIR2302-4 , 
Se da continuidad al contrato para la implementacion del plan de Bienestar Social contrato No  190-CNT 2306-123, donde se realizan acciones asociadas al Clima y la cultura organizacional  como  el dia del niño, las vacaciones recreativas,   igualmente se ha apoyado la  realizacion de grupos primarios como parte de la gestión institucional. se ha realizado la actividad de talentos Corantioquia.
Y se proyectan actividades de fin de año como la bienvenida a la navidad, actividad de integracion de fin de año,   
Se realiza acompañamiento a prepensionados a traves de invitacion realizada por  Colpensiones sobre charla para pre pensionados donde se tratarán las generalidades del tema.
La charla virtual, proyectada para el Jueves, 16 de noviembre 
Se da continuidad al contrato establecido con Comfenalco mediante radicado No. 190-CNT2306-123. con la legalizacion de esta contrato se da continuidad al desarrollo de las actividades deportivas, recreativas, culturales y artisticas.
Se realiza la semana de la salud en la cual se realizan actividaddes como yoga, rumbaerobicos, masajes, se realiza la promocion de habitos saludables a traves de la entrega de comestible para favorecer la implementacion de nuevos habitos.
Continua la prestación del servicio de alimentacion a traves del contrato  No. 190-CNT2309-161. Los servicios asignados de manera mensual son 16 a cada uno de los funcionarios d ela entidad. 
El servicio se entrega en condiciones de calidad y valor nutricional, adicionalmente el contratista continua con el  acompañamiento a los servidores publicos para mejorar los habitos de vida saludable desde la educación personal para promover el cambio en los habitos alimenticios mediante la estrategia de Grupo focal.</v>
          </cell>
        </row>
        <row r="174">
          <cell r="A174" t="str">
            <v>SACT 10.2.9</v>
          </cell>
          <cell r="B174" t="str">
            <v>Programa V</v>
          </cell>
          <cell r="C174" t="str">
            <v>Programa V\[Prueba de Escritorio Programa V-Trimestre IV 2023.xlsx]Resumen</v>
          </cell>
          <cell r="D174" t="str">
            <v>% de formulación e implementación del Plan de Incentivos Institucionales</v>
          </cell>
          <cell r="E174">
            <v>1</v>
          </cell>
          <cell r="F174">
            <v>1</v>
          </cell>
          <cell r="G174">
            <v>1</v>
          </cell>
          <cell r="H174">
            <v>0.75</v>
          </cell>
          <cell r="I174">
            <v>0</v>
          </cell>
          <cell r="J174">
            <v>0</v>
          </cell>
          <cell r="K174">
            <v>0</v>
          </cell>
          <cell r="L174" t="str">
            <v>El comité aprueba el apoyo de educación formal por el porcentaje del 60%
por el valor del concepto de matrícula para posgrados, maestrías. Doctorados
y PH que se relacionen con su puesto de trabajo y contribuyan al mejoramiento
de la entidad, acuerdo colectivo Sintrambiente Directiva Seccional Girardota y
Corantioquia 2020. se han beneficiado un total de 17 personas.
Igualmente se realiza el apoyo a educacion de los hijos el cual para el  segundo trimestre  fueron aprobadas un total de 26 solicitudes  de educacion para los hijos. Para el ultimo trimestre se proyecta un promedio de 6 solicitudes adicionales asociadas a este tema.  
Se proyectan la circular asociada a los incentivos no pecuniarios en la cual los servidores publicos beneficarios pueden acceder  a los beneficios otorgados por la Corporación como bonos, y cinco dias de descanso remunerado.</v>
          </cell>
        </row>
        <row r="175">
          <cell r="A175" t="str">
            <v>SACT 10.2.10</v>
          </cell>
          <cell r="B175" t="str">
            <v>Programa V</v>
          </cell>
          <cell r="C175" t="str">
            <v>Programa V\[Prueba de Escritorio Programa V-Trimestre IV 2023.xlsx]Resumen</v>
          </cell>
          <cell r="D175" t="str">
            <v>% de formulación e implementación del Plan de Trabajo Anual en Seguridad y Salud en el Trabajo articulado con el SGI</v>
          </cell>
          <cell r="E175">
            <v>1</v>
          </cell>
          <cell r="F175">
            <v>1</v>
          </cell>
          <cell r="G175">
            <v>1</v>
          </cell>
          <cell r="H175">
            <v>1</v>
          </cell>
          <cell r="I175">
            <v>0</v>
          </cell>
          <cell r="J175">
            <v>0</v>
          </cell>
          <cell r="K175">
            <v>0</v>
          </cell>
          <cell r="L175" t="str">
            <v>Durante el cuarto trimestre de la vigencia 2023 desde el área de Seguridad y Salud en el Trabajo se adelantaron y planearon actividades en busca de la formulación e implementación del Plan de Trabajo Anual en Seguridad y Salud en el Trabajo articulado con el SGI, estas actividades se describen a continuación
En el componente de formulación del Plan de trabajo de Seguridad y Salud en el Trabajo, se elaboró en conjunto con el SGI y este Plan de Trabajo Anual se encuentra con radicado interno No 090-MEM2303-847 y publicado en MEGATESO, para este trimestre se tiene proyección de elaborar el plan de trabajo anual del 2024 para el mes de diciembre
Actualización Matriz de Peligros y Riesgos Laborales, durante el trimestre se realizaron 1 reunión con el SGI para realizar actualización de la Matriz el día 2023-11-02, para el mes de noviembre y diciembre se tiene planeado realizar 3 reuniones más con el fin de dejar la matriz actualizada en el 2023
Como Implementación de medidas prevención e intervención se ejecutaron diferentes actividades, se presentaron 1 accidentes de trabajo, y se viene adelantando la investigación en apoyo con el Copasst.
En cumplimiento de los Lineamientos SGI desde el área SST se dio validación de 15 contrato y/o convenios con cierre de 4 contratos y/o convenios, pendiente por entrega de documentación completa por parte del supervisor de un total de 19.
Se realizó durante el trimestre programación de exámenes médicos ocupacionales de acuerdo a los ingresos y egresos que ha presentado la Corporación, adicional se vienen adelantando la programación de los exámenes periódicos, estos exámenes se realizan en marco al contrato 190-CNT2302-86
Durante el cuarto trimestre el área SST ha realizado seguimiento a los contratos contrato N°190-AO2212-13 "Compra de Elementos de Protección personal y seguridad, asociados a la implementación del SGSST." El cual este pendiente por liquidación - contrato N°. 190-CNT2302-86 “Adquirir el Servicio de Exámenes Médicos Ocupacionales, aplicación de vacunas y otras valoraciones requeridas por la Corporación.” – contrato N° 190-AO2309-5 “Recarga, compra de extintores y sus accesorios para la corporación” el cual se encuentra en ejecución, y el contrato 190-AO2311-10 “Compra de elementos de protección personal y seguridad asociados a la implementación SG SST”
Con apoyo de la ARL Positiva durante el cuarto trimestre se adelantaron 4 jornadas de pausas activas en la sede principal, donde participaron activamente los funcionarios, se realizó la semana de la salud con actividades como pausas activas, personajes lúdicos, capacitación en manejo del estrés, clases de yoga, masajes, rumba aeróbica.
Con el fin de dar continuidad a la cuarta ola de Teletrabajo en la Corporación, el área SST validó el cumplimiento de los requisitos habilitantes por medio de Teams
Para dar cumplimiento al ítem de Compra y dotación de elementos de seguridad para sedes de trabajo y servidores públicos, durante el cuarto trimestre del año se adjudicó el contrato 190-AO2311-10 ""Compra de Elementos de Protección personal y seguridad, asociados a la implementación del SGSST.""
Se realizo entrega de diferentes Elementos de Protección Personal (casco blanco de protección, casco de moto, rodilleras, guantes de nitrilo, guantes de tela, guantes de motociclista, chaleco de motociclista, botas plásticas, botas de seguridad, botas de senderismo, impermeable, gafas de seguridad transparentes, botiquín de primeros auxilios, tapabocas, alcohol, bastón senderismo)"
En el ítem Actualización e implementación Planes de Emergencias se realizó actualización de los planes de todas las sedes, adicional se participó del simulacro de evacuación el día 04-10-2023 con apoyo de la brigada de emergencias
"Al validar el componente de Apoyo en construcción y revisión de Documentos SGI, se realiza verificación en MEGATESO y los documentos del SGI transversales a todos los sistemas, se encuentran publicados y vigentes.
Durante el cuarto trimestre de 2023 se realizaron 2 reuniones periódicas con la Subdirección de Planeación para revisión de compromisos y seguimiento del plan anual y se tiene proyección de 2 más para cumplir con el plan de trabajo."</v>
          </cell>
        </row>
        <row r="176">
          <cell r="A176" t="str">
            <v>SACT 10.2.11</v>
          </cell>
          <cell r="B176" t="str">
            <v>Programa V</v>
          </cell>
          <cell r="C176" t="str">
            <v>Programa V\[Prueba de Escritorio Programa V-Trimestre IV 2023.xlsx]Resumen</v>
          </cell>
          <cell r="D176" t="str">
            <v>% de formulación e implementación del Plan Estratégico de Tecnologías de la Información y las Comunicaciones-PETIC</v>
          </cell>
          <cell r="E176">
            <v>0.75</v>
          </cell>
          <cell r="F176">
            <v>0.90980749999999999</v>
          </cell>
          <cell r="G176">
            <v>0.95487875</v>
          </cell>
          <cell r="H176">
            <v>0.96099999999999997</v>
          </cell>
          <cell r="I176">
            <v>0</v>
          </cell>
          <cell r="J176">
            <v>0</v>
          </cell>
          <cell r="K176">
            <v>0</v>
          </cell>
          <cell r="L176" t="str">
            <v>En el marco de la implementación del Plan Estratégico de Tecnologías de la Información y las Comunicaciones (PETIC) 2022 – 2023, se han realizado las siguientes contrataciones con corte al 30 de Septiembre de 2023:  
Prestar el servicio de soporte mantenimiento y actualización del Portal Geográfico - Contrato 190-CNT2301-52.
Licencias ArcGIS para dinamizar el conocimiento de los usuarios internos y externos que utilizan las herramientas geográficas a través de diferentes medios como la web y servidores, donde se almacena y dispone la información cartográfica básica y temática generada por las diferentes dependencias de la Corporación - Orden de Compra 090-OC2303-105944.
Prestar los servicios profesionales para apoyar la gestión en las actividades que se adelantan en la Subdirección Administrativa y Financiera relacionadas con el desarrollo de soluciones informáticas. Contratista: David Betancur Chedraui – Contrato 190-CNT2301-45. 
Prestar los servicios profesionales para apoyar la gestión en las actividades que se adelantan en la Subdirección Administrativa y Financiera relacionadas con la implementación y puesta en funcionamiento del Sistema de Información Administrativo, Financiero, Contable, y Fiscal SICOF - ERP (Enterprise Resource Planning) integral para la Corporación Autónoma Regional del Centro de Antioquia – CORANTIOQUIA. Contratista: Martha Catalina Henao – Contrato 190-CNT2301-55. 
Contrato Nro. 190-CNT2306-125 del 09 de junio de 2023 con objeto "Soporte, mantenimiento y desarrollo en las aplicaciones Sirena, Laboratorio, Facturación y Cartera. Contratista: CONSERES S.A.S.
Adquisición y renovación del licenciamiento de los productos Microsoft de la Corporación Autónoma Regional del Centro de Antioquia - CORANTIOQUIA hasta el 31 de diciembre de 2023. Contratista: Controles Empresariales S.A.S – Contrato 190-OC2302-104630. 
Actualización, soporte y mantenimiento de las aplicaciones SAFIX. Contratista: Xenco S.A. – Contrato 190-CNT2302-96. 
Otrosí No. 2 de Modificación al Contrato 190-CNT2208-123 del 22 de agosto de 2022 con objeto Implementación de firma electrónica y digital en la Corporación Autónoma Regional del Centro de Antioquia - CORANTIOQUIA. 
Contrato 190-CNT2307-151 cuyo Objeto es: “Prestar los servicios especializados que garanticen el buen funcionamiento de la infraestructura informática y de telecomunicaciones de la Corporación Autónoma Regional del Centro de Antioquia – CORANTIOQUIA”. Contratista E-GLOBAL S.A.
Mantenimiento Preventivo y Correctivo de Equipos de cómputo, periféricos y tecnológicos de la Corporación Autónoma Regional del Centro de Antioquia – CORANTIOQUIA - El contrato 190-CNT2210-145 finaliza el 31 de diciembre de 2023, según Otrosí Nro. 2.
Adquisición y puesta en funcionamiento de un sistema de información administrativo, financiero, contable, y fiscal ERP (Enterprise Resource Planning) integral para la Corporación Autónoma Regional del Centro de Antioquia - CORANTIOQUIA - El actual contrato 190-CNT2212-160 finaliza el 27 de Diciembre de 2023.
Prestar el servicio de actualización, soporte y mantenimiento al Sistema Koha. Contrato 090-AO2306-3 suscrito con BITECA LTDA.
Adquisición, renovación y soporte del licenciamiento de los productos Adobe. El actual contrato (190-AO2210-9) suscrito con E-GLOBAL S.A. finaliza el 27 de Octubre de 2023.
Soporte y renovación del licenciamiento de los productos Oracle, incluyendo las oficinas territoriales, propendiendo que las mismas cumplan con su carácter Misional (Protección ambiental). La actual Orden de Compra (190-OC2210-97852) suscrita con ORACLE COLOMBIA finaliza el 30 de Noviembre de 2023.
Prestar servicios de intercomunicación de datos e internet para la Sede Central y Oficinas Territoriales. El actual contrato (190-CNT2010-146) suscrito con UNE EPM TELECOMUNICACIONES S.A finaliza el 08 de noviembre de 2023.
Adopción e implementación del Protocolo IPv6 para CORANTIOQUIA. Contrato 190-CNT2310-167, con plazo de ejecución de cuatro (4) meses sin exceder el 31 de diciembre de 2023.</v>
          </cell>
        </row>
        <row r="177">
          <cell r="A177" t="str">
            <v>SACT 10.2.12</v>
          </cell>
          <cell r="B177" t="str">
            <v>Programa V</v>
          </cell>
          <cell r="C177" t="str">
            <v>Programa V\[Prueba de Escritorio Programa V-Trimestre IV 2023.xlsx]Resumen</v>
          </cell>
          <cell r="D177" t="str">
            <v>% de formulación e implementación del Plan maestro de infraestructura física</v>
          </cell>
          <cell r="E177">
            <v>1</v>
          </cell>
          <cell r="F177">
            <v>1</v>
          </cell>
          <cell r="G177">
            <v>1</v>
          </cell>
          <cell r="H177">
            <v>1</v>
          </cell>
          <cell r="I177">
            <v>0</v>
          </cell>
          <cell r="J177">
            <v>0</v>
          </cell>
          <cell r="K177">
            <v>0</v>
          </cell>
          <cell r="L177" t="str">
            <v xml:space="preserve">Por medio de la formulación e implementación del Plan maestro de infraestructura física, la Subdirección Administrativa y Financiera por medio del GITRF busca suplir las necesidades de la Entidad frente a diferentes mantenimientos, garantizando así una operatividad de sus sedes, eficiente y eficaz a través de un cumplimiento al 100% en cuanto a : Mantenimiento preventivo de ascensores, soluciones modulares y mobiliario, Mantenimiento preventivo y correctivo de malacate, Mantenimiento preventivo y correctivo de  plantas eléctricas, mantenimiento preventivo y correctivo para el sistema eléctrico, Mantenimiento preventivo y correctivo a los aires acondicionados, Mantenimiento preventivo, correctivo y adecuaciones a los inmuebles. </v>
          </cell>
        </row>
        <row r="178">
          <cell r="A178" t="str">
            <v>SACT 10.2.13</v>
          </cell>
          <cell r="B178" t="str">
            <v>Programa V</v>
          </cell>
          <cell r="C178" t="str">
            <v>Programa V\[Prueba de Escritorio Programa V-Trimestre IV 2023.xlsx]Resumen</v>
          </cell>
          <cell r="D178" t="str">
            <v>% de eficacia en la representación judicial (demandas y conciliaciones Pre-judiciales)</v>
          </cell>
          <cell r="E178">
            <v>1</v>
          </cell>
          <cell r="F178">
            <v>1</v>
          </cell>
          <cell r="G178">
            <v>1</v>
          </cell>
          <cell r="H178">
            <v>1</v>
          </cell>
          <cell r="I178">
            <v>0</v>
          </cell>
          <cell r="J178">
            <v>0</v>
          </cell>
          <cell r="K178">
            <v>0</v>
          </cell>
          <cell r="L178" t="str">
            <v>El GIT de Representación Judicial, ha cumplido con el 100% de la Representación efectiva en todos los procesos judiciales de demandas y solicitudes de conciliaciones tanto judiciales como prejudiciales, que han ingresado a la Corporación a la fecha, las cuales suman para la vigencia 2023 un total de 54 procesos, de los cuales el 85,19% corresponde a demandas y el 14.81% a Conciliaciones judiciales y Prejudiciales.</v>
          </cell>
        </row>
        <row r="179">
          <cell r="A179" t="str">
            <v>SACT 10.2.14</v>
          </cell>
          <cell r="B179" t="str">
            <v>Programa V</v>
          </cell>
          <cell r="C179" t="str">
            <v>Programa V\[Prueba de Escritorio Programa V-Trimestre IV 2023.xlsx]Resumen</v>
          </cell>
          <cell r="D179" t="str">
            <v>% de formulación e implementación del proceso de modernización corporativa</v>
          </cell>
          <cell r="E179">
            <v>1</v>
          </cell>
          <cell r="F179">
            <v>0.5</v>
          </cell>
          <cell r="G179">
            <v>0.5</v>
          </cell>
          <cell r="H179">
            <v>0.5</v>
          </cell>
          <cell r="I179">
            <v>0</v>
          </cell>
          <cell r="J179">
            <v>0</v>
          </cell>
          <cell r="K179">
            <v>0</v>
          </cell>
          <cell r="L179" t="str">
            <v>En el último trimestre, se han implementados 3 acciones en procura del cumplimiento de este indicador: 1) Mediante radicado 20239000771782 del 9 de agosto de 2023 y memorando 190-COI2309-29459 del 29 de septiembre de 2023 se solicitó al DAFP acompañamiento e información para la implementación del estudio Técnico para el Rediseño Institucional de la Corporación Autónoma Regional del Centro Antioquia – CORANTIOQUIA, ante lo cual recibimos asesoría del profesional especializado Miguel Humberto Valencia, quien pertenece a la Dirección de Desarrollo Organizacional, con quien se han realizado 3 reuniones virtuales con la participación de algunos integrantes de la Junta Directiva del Sindicato; se concluyó que por haber pasado más de 3 años de haberse realizado el estudio técnico, y haberse presentado algunos cambios en la organización de Grupos Internos e Trabajo, asignación de nuevas funciones a algunas dependencias, entre otros, se hace necesario su actualización para lo cual se envió correo electrónico a la ESAP, el día 10 de noviembre de 2023, dirigido al Dr. Elier Ávalo Cataño, Director de Fortalecimiento y Apoyo a la Gestión Estatal con la finalidad de que presentará una propuesta económica para la actualización técnica y jurídica del estudio y las recomendaciones del caso, por estar finalizando la vigencia fiscal; a la fecha estamos a la espera de su respuesta. 2) En el proyecto de presupuesto para la vigencia fiscal 2024 que se presentó para aprobación al Consejo Directivo, se destinaron $8.000 millones de pesos para la implementación de la modernización corporativa. 3) Está en proceso la compilación del manual de funciones y competencias laborales y la posible ampliación de núcleos básicos del conocimiento (NBC) o profesiones, de aquellos empleos que tiene igual o similares propósito y funciones y que pertenezcan al mismo Grupo Interno de Trabajo, está en proceso de comunicarlo al Sindicato para su revisión de conformidad con lo dispuesto en el Decreto 1083 de 2015,</v>
          </cell>
        </row>
        <row r="180">
          <cell r="A180" t="str">
            <v>SACT 10.2.15</v>
          </cell>
          <cell r="B180" t="str">
            <v>Programa V</v>
          </cell>
          <cell r="C180" t="str">
            <v>Programa V\[Prueba de Escritorio Programa V-Trimestre IV 2023.xlsx]Resumen</v>
          </cell>
          <cell r="D180" t="str">
            <v>% de avance en la implementación de MIPG y su articulación con el SGI</v>
          </cell>
          <cell r="E180">
            <v>0.82199999999999995</v>
          </cell>
          <cell r="F180">
            <v>0.83493333333333342</v>
          </cell>
          <cell r="G180">
            <v>9.4346666666666641E-3</v>
          </cell>
          <cell r="H180">
            <v>0.96133333333333337</v>
          </cell>
          <cell r="I180">
            <v>0</v>
          </cell>
          <cell r="J180">
            <v>0</v>
          </cell>
          <cell r="K180">
            <v>0</v>
          </cell>
          <cell r="L180" t="str">
            <v xml:space="preserve">La decisión de adoptar MIPG en el 2020 supuso el reto de iniciar la autoevaluación de las políticas e identificar las acciones de mejora que permitieran el cierre de brechas. A la fecha, se cuenta con un desempeño del 96 %, lo cual fue refrendado por los resultados del Furag, que ubicó a Corantioquia como la CAR con mejor resultado en este instrumento de evaluación; asimismo, se resalta que de las 15 políticas que se miden para realizar seguimiento al indicador, 10 tienen un desempeño superior al 95 %, y solo 2 de ellas registran un porcentaje inferior al 90 % en su cumplimiento: gestión documental y gobierno digital y de seguridad digital.
Con relación a la política de gestión documental, se avanza en la actualización de los instrumentos archivísticos, considerando las particularidades y novedades de la entidad; asimismo, con relación a la política de gobierno digital y de seguridad digital, se suscribió el contrato 190-CNT2310-16 con el objetivo de implementar el protocolo IPV6 para la entidad, asimismo, se socializó mediante miércoles del conocimiento del 25 de octubre esta actividad.
Los esfuerzos de la entidad en los diferentes frentes, ha generado logros como el fortalecimiento de la planeación estratégica, a partir de la articulación de los planes temáticos con el plan de acción, estrategias de talento humano como: la evaluación de desempeño para provisionales y servidores públicos de libre nombramiento y remoción, las acciones de desvinculación asistida y prepensionados, implementación del teletrabajo, la creación del equipo impulsor de la política de integridad y la promoción de acciones para fomentar la apropiación del código de integridad. Asimismo, desde lo misional, los modelos para mejorar la eficiencia y el relacionamiento con el ciudadano, entre los cuales se destacan el modelo de ocupación sostenible, el modelo de administración de los recursos naturales renovables, y el modelo GOTA.
En este trimestre se destaca el desarrollo de la semana de la SST del 7 al 10 de noviembre, los avances en la consolidación de metodología y encuentros territoriales para la consolidación de líneas base del plan de acción 2024-2027, el desarrollo de la semana de la economía circular, que busca fomentar la cultura ambiental y la visita de evaluación para ampliar el alcance de la acreditación incluyendo el sistema de vigilancia de la calidad del aire.
</v>
          </cell>
        </row>
        <row r="181">
          <cell r="A181" t="str">
            <v>SACT 10.2.16</v>
          </cell>
          <cell r="B181" t="str">
            <v>Programa V</v>
          </cell>
          <cell r="C181" t="str">
            <v>Programa V\[Prueba de Escritorio Programa V-Trimestre IV 2023.xlsx]Resumen</v>
          </cell>
          <cell r="D181" t="str">
            <v>% de formulación y ejecución del plan de gestión del conocimiento corporativo</v>
          </cell>
          <cell r="E181">
            <v>6.3E-2</v>
          </cell>
          <cell r="F181">
            <v>0.34750000000000003</v>
          </cell>
          <cell r="G181">
            <v>0.65625</v>
          </cell>
          <cell r="H181">
            <v>0.87</v>
          </cell>
          <cell r="I181">
            <v>0</v>
          </cell>
          <cell r="J181">
            <v>9.3750000000000014E-2</v>
          </cell>
          <cell r="K181">
            <v>0</v>
          </cell>
          <cell r="L181" t="str">
            <v>Se avanza en aspectos de identificación de cargos críticos de la entidad, en la articulación de la estrategia de desvinculación asistida, de igual forma, se socializa la metodología para la construcción del mapa de conocimiento y se inicia la articulación con Talento Humano. Se realizó diagnóstico de necesidades de conocimiento, mediante la aplicación de una encuesta a los servidores públicos de la entidad, este ejercicio se complementará con el mapa de conocimiento. Desde el Observatorio Ambiental se vienen realizando muchas actividades que enriquecen la generación y dinamización de conocimiento, desarrollando una cultura de compartir y difundir a través de encuentros de formación con profesionales de las territoriales y las dependencias de la entidad. Se realizan campañas de comunicación que buscan incentivar el uso de las herramientas y estrategias que dinamicen el conocimiento como Megateso, Piragua, Universidad Virtual de Conocimiento, Miércoles del Conocimiento, Corantioquia con el Corazón, simulacro de evacuación, entre otros. Se avanza en el fortalecimiento de las herramientas para el uso y apropiación del conocimiento como Coranforms, tableros de control, CIA. Se fortalece el conocimiento a través de la producción, entrega y disposición de la memoria institucional bibliográfica en el Centro de Información Ambiental.</v>
          </cell>
        </row>
        <row r="182">
          <cell r="A182" t="str">
            <v>SACT 10.2.17</v>
          </cell>
          <cell r="B182" t="str">
            <v>Programa V</v>
          </cell>
          <cell r="C182" t="str">
            <v>Programa V\[Prueba de Escritorio Programa V-Trimestre IV 2023.xlsx]Resumen</v>
          </cell>
          <cell r="D182" t="str">
            <v>% de eficiencia en el recaudo</v>
          </cell>
          <cell r="E182">
            <v>1.0149999999999999</v>
          </cell>
          <cell r="F182">
            <v>1.0441066371906476</v>
          </cell>
          <cell r="G182">
            <v>1.0179646401725919</v>
          </cell>
          <cell r="H182">
            <v>0.98858471515817747</v>
          </cell>
          <cell r="I182">
            <v>0</v>
          </cell>
          <cell r="J182">
            <v>0</v>
          </cell>
          <cell r="K182">
            <v>0</v>
          </cell>
          <cell r="L182" t="str">
            <v>Ejecución de ingresos, proyectada a 31-12-2023, sin tener en cuenta recursos nacion por $6,542 millones que corresponden al FCEE, Las rentas que representan una mayor participación en ingreso son: Porcentaje Ambiental de los Gravámenes a la Propiedad Inmueble, Transferencias sector eléctrico, Tasa por Utilización del Recurso Hídrico, Tasas Compensatorias y Recuperación de cartera.</v>
          </cell>
        </row>
        <row r="183">
          <cell r="A183" t="str">
            <v>SACT 10.2.18</v>
          </cell>
          <cell r="B183" t="str">
            <v>Programa V</v>
          </cell>
          <cell r="C183" t="str">
            <v>Programa V\[Prueba de Escritorio Programa V-Trimestre IV 2023.xlsx]Resumen</v>
          </cell>
          <cell r="D183" t="str">
            <v>% de cumplimiento programa de auditorías de control interno</v>
          </cell>
          <cell r="E183">
            <v>1</v>
          </cell>
          <cell r="F183">
            <v>1</v>
          </cell>
          <cell r="G183">
            <v>1</v>
          </cell>
          <cell r="H183">
            <v>1</v>
          </cell>
          <cell r="I183">
            <v>0</v>
          </cell>
          <cell r="J183">
            <v>0</v>
          </cell>
          <cell r="K183">
            <v>0</v>
          </cell>
          <cell r="L183" t="str">
            <v>Se dio cumplimiento a la ejecución de las Auditorias Internas aprobadas por el Comité Institucional Coordinador del Sistema de Control Interno durante el primer semestre de 2023.
Adicionalmente, se suscribio el plan de mejoramiento de las respectivas auditorias:
- Auditoría Interna Proceso Gestión Contractual (5 Observaciones y suscripción de 6 acciones).Aprobado mediante 070-MEM2309-6544
- Auditoría Interna Proceso Gestión Talento Humano (7 Observaciones y suscripción de 10 acciones). Aprobado mediante 070-MEM2309-6545</v>
          </cell>
        </row>
        <row r="184">
          <cell r="A184" t="str">
            <v>ACT 10.3</v>
          </cell>
          <cell r="B184" t="str">
            <v>Programa V</v>
          </cell>
          <cell r="C184" t="str">
            <v>Programa V\[Prueba de Escritorio Programa V-Trimestre IV 2023.xlsx]Resumen</v>
          </cell>
          <cell r="D184"/>
          <cell r="E184">
            <v>0.98499999999999999</v>
          </cell>
          <cell r="F184">
            <v>0.95625000000000004</v>
          </cell>
          <cell r="G184">
            <v>0.94683162393162401</v>
          </cell>
          <cell r="H184">
            <v>0.96570749999999994</v>
          </cell>
          <cell r="I184">
            <v>0</v>
          </cell>
          <cell r="J184">
            <v>0</v>
          </cell>
          <cell r="K184">
            <v>0</v>
          </cell>
          <cell r="L184"/>
        </row>
        <row r="185">
          <cell r="A185" t="str">
            <v>SACT 10.3.1</v>
          </cell>
          <cell r="B185" t="str">
            <v>Programa V</v>
          </cell>
          <cell r="C185" t="str">
            <v>Programa V\[Prueba de Escritorio Programa V-Trimestre IV 2023.xlsx]Resumen</v>
          </cell>
          <cell r="D185" t="str">
            <v xml:space="preserve">% de adopción del Modelo de Administración de los Recursos Naturales, con enfoque diferencial.
</v>
          </cell>
          <cell r="E185">
            <v>0.25</v>
          </cell>
          <cell r="F185">
            <v>0.5</v>
          </cell>
          <cell r="G185">
            <v>0.5967948717948719</v>
          </cell>
          <cell r="H185">
            <v>1.0085470085470085</v>
          </cell>
          <cell r="I185">
            <v>0</v>
          </cell>
          <cell r="J185">
            <v>0</v>
          </cell>
          <cell r="K185">
            <v>0</v>
          </cell>
          <cell r="L185" t="str">
            <v xml:space="preserve">Los contratos de servicio y adquisición de equipos se encuentran en ejecución, la cual está programada hasta el 31 de diciembre. Actualmente hay 1 contrato de servicios en etapa precontractual, pero su ejecución está programada para finalizar a 31 de diciembre.  Adicionalmente, se mantiene de manera satisfactoria la acreditación de las variables de ensayo con el IDEAM . </v>
          </cell>
        </row>
        <row r="186">
          <cell r="A186" t="str">
            <v>SACT 10.3.2</v>
          </cell>
          <cell r="B186" t="str">
            <v>Programa V</v>
          </cell>
          <cell r="C186" t="str">
            <v>Programa V\[Prueba de Escritorio Programa V-Trimestre IV 2023.xlsx]Resumen</v>
          </cell>
          <cell r="D186" t="str">
            <v>% de acciones ejecutadas para la consolidación de los viveros y CAV</v>
          </cell>
          <cell r="E186">
            <v>0.375</v>
          </cell>
          <cell r="F186">
            <v>0.41249999999999998</v>
          </cell>
          <cell r="G186">
            <v>0.75</v>
          </cell>
          <cell r="H186">
            <v>0.99950000000000006</v>
          </cell>
          <cell r="I186">
            <v>0</v>
          </cell>
          <cell r="J186">
            <v>0</v>
          </cell>
          <cell r="K186">
            <v>0</v>
          </cell>
          <cell r="L186" t="str">
            <v>Desde los viveros corporativos, en coordinación y apoyo del GIT Recursos Físicos de la Subdirección Administrativa y Financiera y la Subdirección de Ecosistemas, se viene avanzando en el mejoramiento de la infraestructura de los viveros corporativos en operación, donde se adelanto el proceso de licitación para la contratación del mantenimiento de los centros de trabajo, que incluye a estos viveros, como tale; a saber, el vivero del Centro de Conservación de la Biodiversidad – CCB La Aguada, ubicado en el corregimiento de Santa Elena (Municipio de Medellín), y El Pedral en el casco urbano del Municipio de Hispania. Dichas intervenciones a las locaciones de estos puestos de trabajo corporativos, permitiran el mejoramiento de las condiciones laborales de los mismo, así como para las labores allí desempeñadas. De igual forma, se avanzó en temas de permisos ambientales, con la ANLA, para el caso del CCB La Aguada, en el trámite de concepción de agua y vertimiento, donde se atendieno la visita de la funcionaria de dicha entidad nacional.
Desde el Hogar de Paso de fauna Corporativo, en coordinación y apoyo del GIT Recursos Físicos de la Subdirección Administrativa y Financiera y la Subdirección de Ecosistemas, se viene avanzando en el mejoramiento de la infraestructura y en la operación; todo esto encaminado a brindar una buena atención a los ejemplares de fauna silvestre que se encuentran allí alojados.
El grupo de profesionales y operarios del Hogar de Paso, verifican constantemente, que los animales allí albergados, cuenten con los elementos disponibles para su buena atención.</v>
          </cell>
        </row>
        <row r="187">
          <cell r="A187" t="str">
            <v>SACT 10.3.3</v>
          </cell>
          <cell r="B187" t="str">
            <v>Programa V</v>
          </cell>
          <cell r="C187" t="str">
            <v>Programa V\[Prueba de Escritorio Programa V-Trimestre IV 2023.xlsx]Resumen</v>
          </cell>
          <cell r="D187" t="str">
            <v>% de acciones ejecutadas para la consolidación del CIA</v>
          </cell>
          <cell r="E187">
            <v>0.94</v>
          </cell>
          <cell r="F187">
            <v>1</v>
          </cell>
          <cell r="G187">
            <v>0.99159999999999993</v>
          </cell>
          <cell r="H187">
            <v>0.86332999999999993</v>
          </cell>
          <cell r="I187">
            <v>0</v>
          </cell>
          <cell r="J187">
            <v>0</v>
          </cell>
          <cell r="K187">
            <v>0</v>
          </cell>
          <cell r="L187" t="str">
            <v xml:space="preserve">Se desarrollaron 317 estrategias para la dinamización de la información y el conocimiento: 
42 Miércoles del Conocimiento. 11 Mesas de lectura. 26 Tertulias Literarias. 17 alertas de Información a Tu Alcance. 11 entregas de Libros libres con 194 documentos dispuestos para la libre circulación entre los funcionarios, contratistas y visitantes de la Corporación. 66 usuarios del CIA recibieron capacitación personalizada en el uso del catálogo digital, recursos y servicios de información, Se realizò 1  exposiciòn y taller Zarigüeyas., Directora Contigo: Con la socialización de los recursos y servicios del CIA, se apoyó la presencia de la corporación en los municipios de Liborina y Toledo. 25 estudiantes de ingeniería Ambiental de la Corporación Universitaria UniRemington participaron del recorrido por las instalaciones de la sede central de CORANTIOQUIA. 
Gestión Bibliográfica: 
Se recibieron y dispusieron para el servicio a través del Catálogo digital del CIA, 23 informes finales de la memoria institucional y se dispuso 1208 materiales bibliográficos en el área socioambiental, producido por otras entidades. Se crearon 41 autoridades en el sistema Koha. Se agregaron 59 url a los registros bibliográficos.
</v>
          </cell>
        </row>
        <row r="188">
          <cell r="A188" t="str">
            <v>SACT 10.3.4</v>
          </cell>
          <cell r="B188" t="str">
            <v>Programa V</v>
          </cell>
          <cell r="C188" t="str">
            <v>Programa V\[Prueba de Escritorio Programa V-Trimestre IV 2023.xlsx]Resumen</v>
          </cell>
          <cell r="D188" t="str">
            <v>% de acciones ejecutadas para la consolidación de las sedes de la Corporación</v>
          </cell>
          <cell r="E188">
            <v>0.875</v>
          </cell>
          <cell r="F188">
            <v>1</v>
          </cell>
          <cell r="G188">
            <v>1</v>
          </cell>
          <cell r="H188">
            <v>1</v>
          </cell>
          <cell r="I188">
            <v>0</v>
          </cell>
          <cell r="J188">
            <v>0</v>
          </cell>
          <cell r="K188">
            <v>0</v>
          </cell>
          <cell r="L188" t="str">
            <v>Para dar cumplimiento a la meta determinada para este indicador, la subdirección Administrativa y Financiera – por medio del Grupo Interno de trabajo de Recursos Físicos, atendió de manera eficiente, eficaz y efectiva, los diferentes requerimientos para la operatividad en un 100% de las unidades de servicio (laboratorio, viveros, CAV y CIA); buscando día a día su buen funcionamiento, permitieron que estas unidades funcionaran de una manera adecuada, propendiendo siempre por el bienestar tanto de los usuarios internos como externos.</v>
          </cell>
        </row>
        <row r="189">
          <cell r="A189" t="str">
            <v>ACT 10.4</v>
          </cell>
          <cell r="B189" t="str">
            <v>Programa V</v>
          </cell>
          <cell r="C189" t="str">
            <v>Programa V\[Prueba de Escritorio Programa V-Trimestre IV 2023.xlsx]Resumen</v>
          </cell>
          <cell r="D189"/>
          <cell r="E189">
            <v>0.95</v>
          </cell>
          <cell r="F189">
            <v>0.95408163265306123</v>
          </cell>
          <cell r="G189">
            <v>0.91806722689075626</v>
          </cell>
          <cell r="H189">
            <v>0.93452380952380953</v>
          </cell>
          <cell r="I189">
            <v>1</v>
          </cell>
          <cell r="J189">
            <v>0</v>
          </cell>
          <cell r="K189">
            <v>0</v>
          </cell>
          <cell r="L189"/>
        </row>
        <row r="190">
          <cell r="A190" t="str">
            <v>SACT 10.4.1</v>
          </cell>
          <cell r="B190" t="str">
            <v>Programa V</v>
          </cell>
          <cell r="C190" t="str">
            <v>Programa V\[Prueba de Escritorio Programa V-Trimestre IV 2023.xlsx]Resumen</v>
          </cell>
          <cell r="D190" t="str">
            <v>% de formulación e implementación del Plan de comunicaciones corporativo articulado con el SGI</v>
          </cell>
          <cell r="E190">
            <v>1</v>
          </cell>
          <cell r="F190">
            <v>1.2123513152593022</v>
          </cell>
          <cell r="G190">
            <v>1.3737396334827454</v>
          </cell>
          <cell r="H190">
            <v>1.230662184306921</v>
          </cell>
          <cell r="I190">
            <v>0</v>
          </cell>
          <cell r="J190">
            <v>0</v>
          </cell>
          <cell r="K190">
            <v>0</v>
          </cell>
          <cell r="L190" t="str">
            <v>El cumplimiento de los indicadores del último trimestre nos permitió cumplir con la meta establecida para el 2023, logrando un 122%  a nivel total en las metas establecidas para el presente año.</v>
          </cell>
        </row>
        <row r="191">
          <cell r="A191" t="str">
            <v>SACT 10.4.2</v>
          </cell>
          <cell r="B191" t="str">
            <v>Programa V</v>
          </cell>
          <cell r="C191" t="str">
            <v>Programa V\[Prueba de Escritorio Programa V-Trimestre IV 2023.xlsx]Resumen</v>
          </cell>
          <cell r="D191" t="str">
            <v>% de formulación e implementación del Plan de Seguridad y Privacidad de la Información</v>
          </cell>
          <cell r="E191">
            <v>0.45</v>
          </cell>
          <cell r="F191">
            <v>0.5714285714285714</v>
          </cell>
          <cell r="G191">
            <v>0.5714285714285714</v>
          </cell>
          <cell r="H191">
            <v>0.73809523809523803</v>
          </cell>
          <cell r="I191">
            <v>0.05</v>
          </cell>
          <cell r="J191">
            <v>0</v>
          </cell>
          <cell r="K191">
            <v>0</v>
          </cell>
          <cell r="L191" t="str">
            <v>En el PETIC 2022-2023 se incluyó la iniciativa de modernización tecnológica y transformación digital denominada INI_TMOD_05: Planes Institucionales y Estratégicos de Tecnología alineados al PETIC, cuyo Objetivo es: Actualizar e implementar el Modelo de Seguridad y Privacidad de la Información, que incluyan la formulación del Plan de Seguridad y Privacidad de la Información, Plan de Continuidad de TI, Plan de Tratamiento de Riesgos de Seguridad y Privacidad de la Información y Plan de Comunicaciones de TI. 
Mediante la Resolución 040-RES2307-3653 del 26 de julio de 2023 se se adoptó el Plan de Seguridad y Privacidad de la
Información y el Plan de Tratamiento de Riesgos de Seguridad y 
Privacidad de la Información para la vigencia 2023 de la Corporación 
Autónoma Regional del Centro de Antioquia -CORANTIOQUIA.
Los siguientes contratos en ejecución hacen parte del Plan de Seguridad y Privacidad de la Información: 
1. Renovar el licenciamiento y acuerdo de soporte de la solución de firewall de la corporación. Contratista: Media Commerce Partners S.A.S – Contrato 190-CNT2205-102. 
2. Contrato 190-CNT2307-151 cuyo Objeto es: “Prestar los servicios especializados que garanticen el buen funcionamiento de la infraestructura informática y de telecomunicaciones de la Corporación Autónoma Regional del Centro de Antioquia – CORANTIOQUIA”.
3. Renovación del contrato de licenciamiento en modalidad tradicional para el soporte y garantía del sistema de comunicaciones unificada AVAYA de CORANTIOQUIA, incluyendo las Oficinas Territoriales, propendiendo que las mismas cumplan con su carácter de protección ambiental - Contrato 190-CNT2209-142.
4. Otrosí No. 2 de Modificación al Contrato 190-CNT2208-123 del 22 de agosto de 2022 con objeto "Implementación de firma electrónica y digital en la Corporación Autónoma Regional del Centro de Antioquia - CORANTIOQUIA". 
5.  Contrato 190-CNT2310-167 del 05 octubre de 2023 con objeto "Adopción e implementación del Protocoo IPv6 para CORANTIOQUIA".
6. Adquisición y renovación del licenciamiento de los productos Microsoft de la Corporación Autónoma Regional del Centro de Antioquia - CORANTIOQUIA hasta el 31 de diciembre de 2023. Contratista: Controles Empresariales S.A.S – Contrato 190-OC2302-104630. 
7. Prestar servicios de intercomunicación de datos e internet para la Sede Central y Oficinas Territoriales - El actual Contrato 190-CNT2010-146 finaliza el 08 de noviembre de 2023.</v>
          </cell>
        </row>
        <row r="192">
          <cell r="A192" t="str">
            <v>SACT 10.4.3</v>
          </cell>
          <cell r="B192" t="str">
            <v>Programa V</v>
          </cell>
          <cell r="C192" t="str">
            <v>Programa V\[Prueba de Escritorio Programa V-Trimestre IV 2023.xlsx]Resumen</v>
          </cell>
          <cell r="D192" t="str">
            <v>% de formulación e implementación del Plan de Tratamiento de Riesgos de Seguridad y Privacidad de la Información</v>
          </cell>
          <cell r="E192">
            <v>0.45</v>
          </cell>
          <cell r="F192">
            <v>0.75</v>
          </cell>
          <cell r="G192">
            <v>1</v>
          </cell>
          <cell r="H192">
            <v>1</v>
          </cell>
          <cell r="I192">
            <v>0.05</v>
          </cell>
          <cell r="J192">
            <v>0</v>
          </cell>
          <cell r="K192">
            <v>0</v>
          </cell>
          <cell r="L192" t="str">
            <v>En el PETIC 2022-2023 se incluyó la iniciativa de modernización tecnológica y transformación digital denominada INI_TMOD_05: Planes Institucionales y Estratégicos de Tecnología alineados al PETIC, cuyo Objetivo es: Actualizar e implementar el Modelo de Seguridad y Privacidad de la Información, que incluyan la formulación del Plan de Seguridad y Privacidad de la Información, Plan de Continuidad de TI, Plan de Tratamiento de Riesgos de Seguridad y Privacidad de la Información y Plan de Comunicaciones de TI. 
Mediante la Resolución 040-RES2307-3653 del 26 de julio de 2023 se se adoptó el Plan de Seguridad y Privacidad de la
Información y el Plan de Tratamiento de Riesgos de Seguridad y 
Privacidad de la Información para la vigencia 2023 de la Corporación 
Autónoma Regional del Centro de Antioquia -CORANTIOQUIA.
Los siguientes contratos en ejecución hacen parte del Plan de Seguridad y Privacidad de la Información: 
1. Renovar el licenciamiento y acuerdo de soporte de la solución de firewall de la corporación. Contratista: Media Commerce Partners S.A.S – Contrato 190-CNT2205-102. 
2. Contrato 190-CNT2307-151 cuyo Objeto es: “Prestar los servicios especializados que garanticen el buen funcionamiento de la infraestructura informática y de telecomunicaciones de la Corporación Autónoma Regional del Centro de Antioquia – CORANTIOQUIA”.
3. Renovación del contrato de licenciamiento en modalidad tradicional para el soporte y garantía del sistema de comunicaciones unificada AVAYA de CORANTIOQUIA, incluyendo las Oficinas Territoriales, propendiendo que las mismas cumplan con su carácter de protección ambiental - Contrato 190-CNT2209-142.
4. Otrosí No. 2 de Modificación al Contrato 190-CNT2208-123 del 22 de agosto de 2022 con objeto "Implementación de firma electrónica y digital en la Corporación Autónoma Regional del Centro de Antioquia - CORANTIOQUIA". 
5.  Contrato 190-CNT2310-167 del 05 octubre de 2023 con objeto "Adopción e implementación del Protocoo IPv6 para CORANTIOQUIA".
6. Adquisición y renovación del licenciamiento de los productos Microsoft de la Corporación Autónoma Regional del Centro de Antioquia - CORANTIOQUIA hasta el 31 de diciembre de 2023. Contratista: Controles Empresariales S.A.S – Contrato 190-OC2302-104630. 
7. Prestar servicios de intercomunicación de datos e internet para la Sede Central y Oficinas Territoriales - El actual Contrato 190-CNT2010-146 finaliza el 08 de noviembre de 2023.</v>
          </cell>
        </row>
        <row r="193">
          <cell r="A193" t="str">
            <v>SACT 10.4.4</v>
          </cell>
          <cell r="B193" t="str">
            <v>Programa V</v>
          </cell>
          <cell r="C193" t="str">
            <v>Programa V\[Prueba de Escritorio Programa V-Trimestre IV 2023.xlsx]Resumen</v>
          </cell>
          <cell r="D193" t="str">
            <v>% de proyectos del plan de acción con acciones de comunicación implementadas</v>
          </cell>
          <cell r="E193">
            <v>1</v>
          </cell>
          <cell r="F193">
            <v>1</v>
          </cell>
          <cell r="G193">
            <v>1</v>
          </cell>
          <cell r="H193">
            <v>1</v>
          </cell>
          <cell r="I193">
            <v>0</v>
          </cell>
          <cell r="J193">
            <v>0</v>
          </cell>
          <cell r="K193">
            <v>0</v>
          </cell>
          <cell r="L193" t="str">
            <v>Todos los proyectos corporativos recibieron asesoría y acompañamiento en la incorporación de acciones de comunicación, el diseño de estrategias y la ejecución de acciones contempladas en los componentes de comunicación.
Gestionamos así estrategias y acciones comunicacionales dirigidas a los grupos de valor para garantizar el acceso a información transparente y oportuna, incentivar la corresponsabilidad y promover la cultura ambiental.</v>
          </cell>
        </row>
        <row r="194">
          <cell r="A194" t="str">
            <v>ACT 10.5</v>
          </cell>
          <cell r="B194" t="str">
            <v>Programa V</v>
          </cell>
          <cell r="C194" t="str">
            <v>Programa V\[Prueba de Escritorio Programa V-Trimestre IV 2023.xlsx]Resumen</v>
          </cell>
          <cell r="D194"/>
          <cell r="E194">
            <v>0.94899999999999995</v>
          </cell>
          <cell r="F194">
            <v>0.98666666666666669</v>
          </cell>
          <cell r="G194">
            <v>1</v>
          </cell>
          <cell r="H194">
            <v>1</v>
          </cell>
          <cell r="I194">
            <v>1</v>
          </cell>
          <cell r="J194">
            <v>0</v>
          </cell>
          <cell r="K194">
            <v>0</v>
          </cell>
          <cell r="L194"/>
        </row>
        <row r="195">
          <cell r="A195" t="str">
            <v>SACT 10.5.1</v>
          </cell>
          <cell r="B195" t="str">
            <v>Programa V</v>
          </cell>
          <cell r="C195" t="str">
            <v>Programa V\[Prueba de Escritorio Programa V-Trimestre IV 2023.xlsx]Resumen</v>
          </cell>
          <cell r="D195" t="str">
            <v>% de implementación de procesos de gestión cultural y educación ambiental en los programas y proyectos corporativos</v>
          </cell>
          <cell r="E195">
            <v>0.40799999999999997</v>
          </cell>
          <cell r="F195">
            <v>0.66749999999999998</v>
          </cell>
          <cell r="G195">
            <v>0.87749999999999995</v>
          </cell>
          <cell r="H195">
            <v>1</v>
          </cell>
          <cell r="I195">
            <v>0</v>
          </cell>
          <cell r="J195">
            <v>0</v>
          </cell>
          <cell r="K195">
            <v>0</v>
          </cell>
          <cell r="L195" t="str">
            <v>Atendiendo las definiciones de la subactividad para el trimestre  2023 se continuo con las siguientes actividades asociadas a la implementación de procesos de gestión de la cultura y la educación ambiental: i.  Acompañamiento y asesoría a los Programas y proyectos Corporativos; ii. Verificación de Estudios Previos generados por las diferentes dependencias en la etapa pre-contractual para garantizar la incorporación de  los procesos de gestión y educación ambiental; iii. Encuentros de inducción a los equipos externos que las diferentes dependencias, vinculan para dar cumplimiento a los indicadores; iv.  Desarrollo de procesos en el marco de la Estrategia como: Eco escuelas; guardabosques; guarda ciénagas; Promotores ambientales de Guardianes de la Naturaleza, Generación Bio+, grupos étnicos, diplomados de formación ambiental, entre otros</v>
          </cell>
        </row>
        <row r="196">
          <cell r="A196" t="str">
            <v>SACT 10.5.2</v>
          </cell>
          <cell r="B196" t="str">
            <v>Programa V</v>
          </cell>
          <cell r="C196" t="str">
            <v>Programa V\[Prueba de Escritorio Programa V-Trimestre IV 2023.xlsx]Resumen</v>
          </cell>
          <cell r="D196" t="str">
            <v xml:space="preserve">% de ejecución de acciones en educación ambiental
</v>
          </cell>
          <cell r="E196">
            <v>1.167</v>
          </cell>
          <cell r="F196">
            <v>1</v>
          </cell>
          <cell r="G196">
            <v>1</v>
          </cell>
          <cell r="H196">
            <v>1</v>
          </cell>
          <cell r="I196">
            <v>0</v>
          </cell>
          <cell r="J196">
            <v>0</v>
          </cell>
          <cell r="K196">
            <v>0</v>
          </cell>
          <cell r="L196" t="str">
            <v>a lo largo del año se adelantaron actividades de educación ambiental principalmente en el marco de los convenios 040-COV2303-3, 040-COV2303-4 y 040-COV2210-85.  De estas acciones se pueden resaltar 263 acciones en el sector formal de la eduación asociadas al programa Ecoescuelas, 178 acciones con niños, niñas y formadores de Guardianes de la naturaleza, 117 encuentros de fortalecimiento a los CIDEAM y 60 jornadas de la estrategia itinerante de Educación Ambiental. Por otra parte, se adelantado alianzas para el fortalecimiento de los procesos de Educación ambiental a través del plan padrino de ecoescuelas y acciones especificas de la autoridad ambiental en temas como: patrimonio hidrico, fauna silvestre, residuos solidos, economia circular, entre otros temas.</v>
          </cell>
        </row>
        <row r="197">
          <cell r="A197" t="str">
            <v>SACT 10.5.3</v>
          </cell>
          <cell r="B197" t="str">
            <v>Programa V</v>
          </cell>
          <cell r="C197" t="str">
            <v>Programa V\[Prueba de Escritorio Programa V-Trimestre IV 2023.xlsx]Resumen</v>
          </cell>
          <cell r="D197" t="str">
            <v>Número de espacios etnoeducativos ambientales en territorios ancestrales y colectivos</v>
          </cell>
          <cell r="E197">
            <v>1.69</v>
          </cell>
          <cell r="F197">
            <v>2.0700000000000007</v>
          </cell>
          <cell r="G197">
            <v>2</v>
          </cell>
          <cell r="H197">
            <v>2.5</v>
          </cell>
          <cell r="I197">
            <v>0.3</v>
          </cell>
          <cell r="J197">
            <v>0</v>
          </cell>
          <cell r="K197">
            <v>0</v>
          </cell>
          <cell r="L197" t="str">
            <v xml:space="preserve">En la vigencia 2023 se dio cumplimiento a la meta proyectada en la implementación de espacios etnoeducativos y de educación propia con indígenas y afrocolombianos asociados aprocesos de Afroaulas, el desarrollo  del diplomado en economias propias sostenibles y el fortalecimiento del PEC en el resguardo La Mirla en el marco de los contratos y convenios 140-CNT2212-158, 140-CNT2212-159, 040-COV2212-139, 040-COV2306-47. </v>
          </cell>
        </row>
        <row r="198">
          <cell r="A198" t="str">
            <v>SACT 10.5.4</v>
          </cell>
          <cell r="B198" t="str">
            <v>Programa V</v>
          </cell>
          <cell r="C198" t="str">
            <v>Programa V\[Prueba de Escritorio Programa V-Trimestre IV 2023.xlsx]Resumen</v>
          </cell>
          <cell r="D198" t="str">
            <v>% de fortalecimiento de la capacidades en las autoridades étnicas y actores representativos</v>
          </cell>
          <cell r="E198">
            <v>0.09</v>
          </cell>
          <cell r="F198">
            <v>0.18666666666666668</v>
          </cell>
          <cell r="G198">
            <v>0.36945454545454554</v>
          </cell>
          <cell r="H198">
            <v>0.47270707070707096</v>
          </cell>
          <cell r="I198">
            <v>0.01</v>
          </cell>
          <cell r="J198">
            <v>0</v>
          </cell>
          <cell r="K198">
            <v>0</v>
          </cell>
          <cell r="L198" t="str">
            <v xml:space="preserve">
Durante este trimestre se dió continuidad al fortalecimiento de capacidades asociadas a la autonomía territorial, el desarrollo propio, el gobierno propio y la incidencia en la institucionalidad local y regional en las autoridades indígenas, afrocolombianas y actores representativos como líderes, guardia indígena, expertos comunitarios afro, lideres, docentes, jóvenes y mujeres, en el marco de los contratos y convenios N°140-CNT2212-158, 140-CNT2212-159, 040-COV2212-139 y 040-COV2212-146 en 23 comunidades/resguardos Carupia del municipio de Cáceres, Urudrua, Tagual La Po y La Chinita del municipio de Segovia, Korodó Ite del municipio de Remedios, Puerto Claver,  Las Dantas, Los Aguacates y La Sardina del municipio de El Bagre, Playa Guinea, La Raya y Jala Jala del municipio de Zaragoza, Colibrí, El Delirio, Tigre 1, Santa Rosita en el municipio de Caucasia y el resguardo Embera Eyabida de Sohaibado en el municipio del El Bagre, Puerto Santo y el Balay-Guarumo del municipio de Cáceres, El Pando y Tigre 2 del municipio de Caucasia; Vegas de Segovia y La 18 del municipio de Zaragoza;  y en los consejos comunitarios de la jurisdicción.</v>
          </cell>
        </row>
        <row r="199">
          <cell r="A199" t="str">
            <v>SACT 10.5.5</v>
          </cell>
          <cell r="B199" t="str">
            <v>Programa V</v>
          </cell>
          <cell r="C199" t="str">
            <v>Programa V\[Prueba de Escritorio Programa V-Trimestre IV 2023.xlsx]Resumen</v>
          </cell>
          <cell r="D199" t="str">
            <v>% de organizaciones socio-ambientales con acciones de fortalecimiento</v>
          </cell>
          <cell r="E199">
            <v>0.1</v>
          </cell>
          <cell r="F199">
            <v>0.2</v>
          </cell>
          <cell r="G199">
            <v>0.3</v>
          </cell>
          <cell r="H199">
            <v>0.4</v>
          </cell>
          <cell r="I199">
            <v>0</v>
          </cell>
          <cell r="J199">
            <v>0</v>
          </cell>
          <cell r="K199">
            <v>0</v>
          </cell>
          <cell r="L199" t="str">
            <v xml:space="preserve">A través de los convenios 040-COV2210-90, 040-COV2306-82, 040-COV2303-3 y 040-COV2303-4 se ha estructurado la propuesta para el desarrollo de las acciones de formación y fortalecimiento de las organizaciones socio-ambientales.  Del mismo modo, se ha venido avanzando en el fortalecimiento de los grupos étnicos a través de 140-CNT2212-158, 140-2212-159, 140-CNT2306-141, 040-COV2212-139 y 040-COV2212-146. En estén sentido, se llevaron acciones de acompañamiento con organización: i. Mesas Ambientales, ii-CIDEAM: iii. Jóvenes, iv. mujeres tierra y vida v. Guardianes de la naturaleza, vi. consejos agro, territoriales de planeación, ambientales municipales y vii. comunidades indigenas y afro.
Del mismo modo, durante el año se desarrollaron acciones de fortalecimiento con 481 organizaciones, divididas de la siguiente manera: * (80) Mesas ambientales, * cincuenta (50) grupos juveniles, * sesenta (60) Cideam, * noventa y cinco  (95) grupos de guardianes de la naturaleza * sesenta y ocho (68) ecoescuelas, treinta (30) consejos territoiales de planeación, catorce (14) consejos ambientales municipales de las territoriales de Panzenú y Zenufana, (68) comunidades indígenas y (90) consejos afros. Estas acciones de fortalecimiento estas asociadas a procesos de educación participación ambiental asociados al desarrollo de la Estrategia el Territorio como Zona de Vida y a la implementación del Modelo de Gobernanza Ambiental territorial Gota. </v>
          </cell>
        </row>
        <row r="200">
          <cell r="A200" t="str">
            <v>ACT 10.6</v>
          </cell>
          <cell r="B200" t="str">
            <v>Programa V</v>
          </cell>
          <cell r="C200" t="str">
            <v>Programa V\[Prueba de Escritorio Programa V-Trimestre IV 2023.xlsx]Resumen</v>
          </cell>
          <cell r="D200"/>
          <cell r="E200">
            <v>0.8</v>
          </cell>
          <cell r="F200">
            <v>1</v>
          </cell>
          <cell r="G200">
            <v>1</v>
          </cell>
          <cell r="H200">
            <v>1</v>
          </cell>
          <cell r="I200">
            <v>1</v>
          </cell>
          <cell r="J200" t="str">
            <v>0%</v>
          </cell>
          <cell r="K200">
            <v>0</v>
          </cell>
          <cell r="L200"/>
        </row>
        <row r="201">
          <cell r="A201" t="str">
            <v>SACT 10.6.1</v>
          </cell>
          <cell r="B201" t="str">
            <v>Programa V</v>
          </cell>
          <cell r="C201" t="str">
            <v>Programa V\[Prueba de Escritorio Programa V-Trimestre IV 2023.xlsx]Resumen</v>
          </cell>
          <cell r="D201" t="str">
            <v>Número de proyectos de investigación ejecutados para el fortalecimiento de los saberes ancestrales, culturales, espirituales y sociales para la protección del medio ambiente</v>
          </cell>
          <cell r="E201">
            <v>0.4</v>
          </cell>
          <cell r="F201">
            <v>1.7749999999999999</v>
          </cell>
          <cell r="G201">
            <v>1.7749999999999999</v>
          </cell>
          <cell r="H201">
            <v>4.2249999999999996</v>
          </cell>
          <cell r="I201">
            <v>0.1</v>
          </cell>
          <cell r="J201">
            <v>0</v>
          </cell>
          <cell r="K201">
            <v>0</v>
          </cell>
          <cell r="L201" t="str">
            <v xml:space="preserve">En este trimestre se dio continuidad al desarrollo de tres proyectos de investigación para el fortalecimiento de los saberes ancestrales, culturales, espirituales y sociales para la protección del medio ambiente en territorios afro en el marco de los contratos 140-CNT2212-158 y 140-CNT2212-159, y en lo referente a las investigadiones desarrolladas en comunidades indígenas de los pueblos Embera Chamí, Embera Eyabida y Senú como parte del diplomado en Economias propias sostenibles: conocimiento y producción para la vida, se informa que se encuentra en la fase de entrega de consolidación y entrega de resultados como parte de los requisitos para la certificación.
Por último, se informa que se avanzó en el rescate y fortalecimiento de los saberes ancestrales, culturales, espirituales y sociales asociados a la protección y uso sostenible de los bosques en el marco del convenio 040-COV2212-146, y la formulación e implementación de un proyecto de investigacion asociado al tema de sistemas agroforestales en el resguardo indígena La Mirla, el cual hace parte de los productos del convenio 040-COV2306-47
</v>
          </cell>
        </row>
        <row r="202">
          <cell r="A202" t="str">
            <v>SACT 10.6.2</v>
          </cell>
          <cell r="B202" t="str">
            <v>Programa V</v>
          </cell>
          <cell r="C202" t="str">
            <v>Programa V\[Prueba de Escritorio Programa V-Trimestre IV 2023.xlsx]Resumen</v>
          </cell>
          <cell r="D202" t="str">
            <v>% de procesos de investigación e innovación ejecutados en las temáticas priorizadas</v>
          </cell>
          <cell r="E202">
            <v>0</v>
          </cell>
          <cell r="F202">
            <v>0.5</v>
          </cell>
          <cell r="G202">
            <v>0.1</v>
          </cell>
          <cell r="H202">
            <v>0.2</v>
          </cell>
          <cell r="I202">
            <v>0</v>
          </cell>
          <cell r="J202">
            <v>0</v>
          </cell>
          <cell r="K202">
            <v>0</v>
          </cell>
          <cell r="L202" t="str">
            <v>los dos (2) procesos de investigación en Tierra y MInería (Buriticá y Nechí) tienen articulación con el observatorio para definir ruta de gestión a los conflictos socio ambientales. Buriticá ya en validación final de la investigación y Nechí en sistematización del proceso. Investigaciones definidas en el alcance 5 del convenio 040-COV2306-82 con el INER de la UDEA.</v>
          </cell>
        </row>
        <row r="203">
          <cell r="A203" t="str">
            <v>SACT 10.6.3</v>
          </cell>
          <cell r="B203" t="str">
            <v>Programa V</v>
          </cell>
          <cell r="C203" t="str">
            <v>Programa V\[Prueba de Escritorio Programa V-Trimestre IV 2023.xlsx]Resumen</v>
          </cell>
          <cell r="D203" t="str">
            <v>Número de innovaciones generadas y puestas en funcionamiento en la administración de lo ambiental</v>
          </cell>
          <cell r="E203">
            <v>0</v>
          </cell>
          <cell r="F203">
            <v>0</v>
          </cell>
          <cell r="G203">
            <v>1.5</v>
          </cell>
          <cell r="H203">
            <v>2</v>
          </cell>
          <cell r="I203">
            <v>0</v>
          </cell>
          <cell r="J203">
            <v>0</v>
          </cell>
          <cell r="K203">
            <v>0</v>
          </cell>
          <cell r="L203" t="str">
            <v>Como innovación esta la consolidación del tablero de control del observatorio ambiental con la inclusión de las rutas de gestión de los conflictos socio ambientales, la caracterización de actores y el análisis espacial y social de las quejas que son recibidas en toda la Corporación para poder articularlo al el ejercicio de la autoridad ambiental. Hay dos investigaciones asociadas a Tierra y Minería en Buriticá y Nechí donde la Universidad de Antioquia en el Convenio 040-COV2306-82 entregará resultados finales de las 2 investigaciones en el mes de noviembre de 2023. El alcance 3 de ese mismo  convenio es la consolidación de la RED MUJERES, TIERRA Y VIDA donde se tienen 11 emprendimientos aprobados en 11 municipios.</v>
          </cell>
        </row>
        <row r="204">
          <cell r="A204" t="str">
            <v>ACT 10.7</v>
          </cell>
          <cell r="B204" t="str">
            <v>Programa V</v>
          </cell>
          <cell r="C204" t="str">
            <v>Programa V\[Prueba de Escritorio Programa V-Trimestre IV 2023.xlsx]Resumen</v>
          </cell>
          <cell r="D204"/>
          <cell r="E204">
            <v>1</v>
          </cell>
          <cell r="F204">
            <v>1</v>
          </cell>
          <cell r="G204">
            <v>1</v>
          </cell>
          <cell r="H204">
            <v>0.99960000000000004</v>
          </cell>
          <cell r="I204">
            <v>0</v>
          </cell>
          <cell r="J204">
            <v>0</v>
          </cell>
          <cell r="K204">
            <v>0</v>
          </cell>
          <cell r="L204"/>
        </row>
        <row r="205">
          <cell r="A205" t="str">
            <v>SACT 10.7.1</v>
          </cell>
          <cell r="B205" t="str">
            <v>Programa V</v>
          </cell>
          <cell r="C205" t="str">
            <v>Programa V\[Prueba de Escritorio Programa V-Trimestre IV 2023.xlsx]Resumen</v>
          </cell>
          <cell r="D205" t="str">
            <v>% de implementación del observatorio ambiental</v>
          </cell>
          <cell r="E205">
            <v>0.25</v>
          </cell>
          <cell r="F205">
            <v>0.6028</v>
          </cell>
          <cell r="G205">
            <v>0.85</v>
          </cell>
          <cell r="H205">
            <v>0.99960000000000004</v>
          </cell>
          <cell r="I205">
            <v>0</v>
          </cell>
          <cell r="J205">
            <v>0</v>
          </cell>
          <cell r="K205">
            <v>0</v>
          </cell>
          <cell r="L205" t="str">
            <v>En el alcance 4 del convenio 040-COV2306-82 con la Universidad de Antioquia, se están realizando las actividades asociadas al observatorio como son: mejoramiento del tablero de control con apoyo de planeación de la CAR, seguimiento con acciones de mejora a 5 rutas de gestión y se están construyendo otras 5 rutas de gestión (HIPOPÓTAMOS en Puerto Nare y Puerto Berrío; INVESTIGACIÓN DE MINERÍA EN NECHI; INVESTIGACIÓN DE TIERRA Y MINERÍA EN BURITICÁ; caso de conflicto socio ambiental en Palomar de Caucasia y Casos de conflicto por asentamiento de la Culebra en el munciipio de Remedios (con la subdirección de Sostenibilidad y gestión Territorial). Se han realizado las actividades de apropiación del observatorio a los actores internos de CORANTIOQUIA en cada dependencia. Se entregó memorando donde se socializó con al CAR los avances del observatorio. El observatorio está en funcionamiento con equipo de profesionales del convenio y apoyo desde la Subdirección de Participación y CUltura Ambiental. Se viene refinando el proceso de comunicaciones y de estrategia para los públicos externos a la entidad con apoyo de la oficina de Comunicaciones.</v>
          </cell>
        </row>
        <row r="206">
          <cell r="A206" t="str">
            <v>PROY 11</v>
          </cell>
          <cell r="B206" t="str">
            <v>Programa V</v>
          </cell>
          <cell r="C206" t="str">
            <v>Programa V\[Prueba de Escritorio Programa V-Trimestre IV 2023.xlsx]Resumen</v>
          </cell>
          <cell r="D206"/>
          <cell r="E206">
            <v>1</v>
          </cell>
          <cell r="F206">
            <v>1</v>
          </cell>
          <cell r="G206">
            <v>1</v>
          </cell>
          <cell r="H206">
            <v>1</v>
          </cell>
          <cell r="I206">
            <v>0</v>
          </cell>
          <cell r="J206">
            <v>0</v>
          </cell>
          <cell r="K206">
            <v>0</v>
          </cell>
          <cell r="L206"/>
        </row>
        <row r="207">
          <cell r="A207" t="str">
            <v>ACT 11.1</v>
          </cell>
          <cell r="B207" t="str">
            <v>Programa V</v>
          </cell>
          <cell r="C207" t="str">
            <v>Programa V\[Prueba de Escritorio Programa V-Trimestre IV 2023.xlsx]Resumen</v>
          </cell>
          <cell r="D207"/>
          <cell r="E207">
            <v>1</v>
          </cell>
          <cell r="F207">
            <v>1</v>
          </cell>
          <cell r="G207">
            <v>1</v>
          </cell>
          <cell r="H207">
            <v>1</v>
          </cell>
          <cell r="I207">
            <v>0</v>
          </cell>
          <cell r="J207">
            <v>0</v>
          </cell>
          <cell r="K207">
            <v>0</v>
          </cell>
          <cell r="L207"/>
        </row>
        <row r="208">
          <cell r="A208" t="str">
            <v>SACT 11.1.1</v>
          </cell>
          <cell r="B208" t="str">
            <v>Programa V</v>
          </cell>
          <cell r="C208" t="str">
            <v>Programa V\[Prueba de Escritorio Programa V-Trimestre IV 2023.xlsx]Resumen</v>
          </cell>
          <cell r="D208" t="str">
            <v>% de formulación e implementación del modelo de participación</v>
          </cell>
          <cell r="E208">
            <v>0.25</v>
          </cell>
          <cell r="F208">
            <v>0.5</v>
          </cell>
          <cell r="G208">
            <v>0.75</v>
          </cell>
          <cell r="H208">
            <v>1</v>
          </cell>
          <cell r="I208">
            <v>0</v>
          </cell>
          <cell r="J208">
            <v>0</v>
          </cell>
          <cell r="K208">
            <v>0</v>
          </cell>
          <cell r="L208" t="str">
            <v>Durante la vigencia se  implemento el modelo de Participación GOTA (Gobernanza Ambiental Territorial para la Participación Ciudadana) con aportes de los actores al modelo de adminsitración de las áreas protegidas, la apropiacion social de las áreas protegidas en cuatro áreas protegidas, la implementación de los planes de manejo desde la educación ambiental en las mismas áreas protegidas, así mismo, se desarrollo el ejercicio de apropiacion social del patrimonio hídrico en la quebrada San Andrés y se desplego la estrategia de apropiación social del patrimonio hídrico en 54 municipios, tambien cumplido a la fecha. La implementación del modelo GOTA, continua con las investigaciones de practicas insostenibles en Buritica y deforestación en Nechi, así como, la implementación del Observatorio y sus rutas de gestión de conflictos. En la implementación conactores internos ya se realizaron los encuentros territoriales con las mesas ambientales y se vienen acompañando empredimientos de los planes de acción de 31 de estas mesas ambientales, se continua con la apropiación social de los 18 planes de educación ambiental en cada uno de los municipios, la medición de la participación de los estudios de amenaza en Tamesis y Armenia y el fortalecimiento de la Red, Mujeres, Tierra y Vida, además del fortalecimiento a los Consejos Territoriales de Planeación y a los Concejos municipales de Panzenu y Zenufaná</v>
          </cell>
        </row>
        <row r="209">
          <cell r="A209" t="str">
            <v>SACT 11.1.2</v>
          </cell>
          <cell r="B209" t="str">
            <v>Programa V</v>
          </cell>
          <cell r="C209" t="str">
            <v>Programa V\[Prueba de Escritorio Programa V-Trimestre IV 2023.xlsx]Resumen</v>
          </cell>
          <cell r="D209" t="str">
            <v xml:space="preserve">% de decisiones en la gestión ambiental conforme a la participación efectiva con los actores
</v>
          </cell>
          <cell r="E209">
            <v>0</v>
          </cell>
          <cell r="F209">
            <v>1</v>
          </cell>
          <cell r="G209">
            <v>1</v>
          </cell>
          <cell r="H209">
            <v>1</v>
          </cell>
          <cell r="I209">
            <v>0</v>
          </cell>
          <cell r="J209">
            <v>0</v>
          </cell>
          <cell r="K209">
            <v>0</v>
          </cell>
          <cell r="L209" t="str">
            <v>para el año, a traves de la implementación del Modelo GOTA, se viene fortaleciendo capacidades para la incidencia en los instrumentos de planeción hidrica (POMCAS, PORH, rondas hídricas), este ejercicio se ha realizado con las Juntas de Acción Comunal y las Juntas de Acueducto Rurales. Se ha apoyado el fortalecimiento de capacidades de actores para la incidencia en los planes de manejo de las áreas protegidas; para este año cuatro (DMI Alto de Ventanas, Reserva Forestal Protectora Alto de San Miguel, Parque Regional Corredor de las Alegrias y DMI Cacica Noria), además se hizo medición de la participación en asuntos de gestión del riesgo en dos municipios, para ello se mide la Gobernanza, la gobernabilidad, la Participación y la participación ciudadan ambiental. A trevés de la implementación se continua la apropiacion social de los Planes Municipales de Educación Ambiental, que en materia de participación se identificaron como una debilidad en los 18 municipios que los han formulado.</v>
          </cell>
        </row>
        <row r="210">
          <cell r="A210" t="str">
            <v>ACT 11.2</v>
          </cell>
          <cell r="B210" t="str">
            <v>Programa V</v>
          </cell>
          <cell r="C210" t="str">
            <v>Programa V\[Prueba de Escritorio Programa V-Trimestre IV 2023.xlsx]Resumen</v>
          </cell>
          <cell r="D210"/>
          <cell r="E210">
            <v>1</v>
          </cell>
          <cell r="F210">
            <v>1</v>
          </cell>
          <cell r="G210">
            <v>1</v>
          </cell>
          <cell r="H210">
            <v>1</v>
          </cell>
          <cell r="I210">
            <v>0</v>
          </cell>
          <cell r="J210">
            <v>0</v>
          </cell>
          <cell r="K210">
            <v>0</v>
          </cell>
          <cell r="L210"/>
        </row>
        <row r="211">
          <cell r="A211" t="str">
            <v>SACT 11.2.1</v>
          </cell>
          <cell r="B211" t="str">
            <v>Programa V</v>
          </cell>
          <cell r="C211" t="str">
            <v>Programa V\[Prueba de Escritorio Programa V-Trimestre IV 2023.xlsx]Resumen</v>
          </cell>
          <cell r="D211" t="str">
            <v>% de acciones de incidencia de los actores en espacios e instrumentos de participación</v>
          </cell>
          <cell r="E211">
            <v>0.13</v>
          </cell>
          <cell r="F211">
            <v>0.5</v>
          </cell>
          <cell r="G211">
            <v>0.75</v>
          </cell>
          <cell r="H211">
            <v>1</v>
          </cell>
          <cell r="I211">
            <v>0</v>
          </cell>
          <cell r="J211">
            <v>0</v>
          </cell>
          <cell r="K211">
            <v>0</v>
          </cell>
          <cell r="L211" t="str">
            <v xml:space="preserve">Durante el 2023 el indicador 11.2.1 % de acciones de incidencia de los actores en espacios e instrumentos de participación: se avanzó en el aporte de la “Participación en la formulación del modelo de administración de áreas protegidas con enfoque diferencial, con seis (6) encuentros con los sector académico, comunidades, organizaciones ambientales, sector productivo y empresarial, comunidad afrodescendiente y Comunidad indígena de la jurisdicción de Corantioquia.
Se implementó la estrategia Apropiación Social en áreas protegidas:  en cuatro áreas protegidas (Parque Natural Regional Corredor de las Alegrías, Distrito Regional de Manejo Integrado Alto de Ventanas, Distrito Regional de Manejo Integrado Cacica Noria; Reserva Forestal Protectora Regional Alto de San Miguel; se realizaron 49 encuentro con representantes de las veredas del área de influenciade las áreas.  
En Instrumentos de planificación Hídrica se trabajó en participación en la planificación del patrimonio hídrico a través de la metodología “Transectos Fluviales” con las Juntas de Acción Comunal y Juntas Administradores de Acueductos rurales de la Quebrada San Andres Parte Alta; Con la estrategia de apropiación social y gestión corresponsable del patrimonio hídrico se avanza con un curso de Formación en relaciones Hidrosociales Agua, Territorio y con 162 encuentros en 54 municipios y 797 personas certificadas en la jurisdicción de Corantioquia.
La formulación de una Estrategia para fortalecer la Gobernanza Ambiental en los POMCA; Estrategia de Rondas Hídricas y Estrategia PGIRS; en la asesoría, apoyo y acompañamiento en las reuniones en la revisión del POT en los componentes de Espacio Público y Comunidades étnicas y participación de los municipios Caldas, Copacabana, Gómez Plata, Liborina, Olaya, Buritica, Tarso, Estrella, Donmatías, Toledo, Valparaiso, Itaguí, Campamento, Venecia, Támesis, anzá y Girardota. 
Divulgación y conocimiento de los Planes de Educación Ambiental Municipal formulados de 18 municipios (Bello, Barbosa, Girardota, Yolombo, Itaguí, Envigado, Maceo, Ciudad Bolívar, Salgar, Concordia, Amalfi, Caramanta, Angostura, Carolina del Príncipe, Sta Rosa de Osos, tarso, Buritica, Sabaneta para un total de participación de 166 personas).
Se está trabajando con los Siguientes Actores territoriales como JAC, Mesas Ambientales, Juntas de Acueducto Rural, Propietarios, sectores productivos, Administraciones Municipales, Consejos territoriales de Planeación, Concejos Municipales y ongs.
</v>
          </cell>
        </row>
        <row r="212">
          <cell r="A212" t="str">
            <v>ACT 11.3</v>
          </cell>
          <cell r="B212" t="str">
            <v>Programa V</v>
          </cell>
          <cell r="C212" t="str">
            <v>Programa V\[Prueba de Escritorio Programa V-Trimestre IV 2023.xlsx]Resumen</v>
          </cell>
          <cell r="D212"/>
          <cell r="E212">
            <v>1</v>
          </cell>
          <cell r="F212">
            <v>1</v>
          </cell>
          <cell r="G212">
            <v>1</v>
          </cell>
          <cell r="H212">
            <v>1</v>
          </cell>
          <cell r="I212">
            <v>0</v>
          </cell>
          <cell r="J212">
            <v>0</v>
          </cell>
          <cell r="K212">
            <v>0</v>
          </cell>
          <cell r="L212"/>
        </row>
        <row r="213">
          <cell r="A213" t="str">
            <v>SACT 11.3.1</v>
          </cell>
          <cell r="B213" t="str">
            <v>Programa V</v>
          </cell>
          <cell r="C213" t="str">
            <v>Programa V\[Prueba de Escritorio Programa V-Trimestre IV 2023.xlsx]Resumen</v>
          </cell>
          <cell r="D213" t="str">
            <v>% de ejecución de los retos del PGAR con corresponsabilidad, en el marco del plan de acción</v>
          </cell>
          <cell r="E213">
            <v>0.72</v>
          </cell>
          <cell r="F213">
            <v>0.74</v>
          </cell>
          <cell r="G213">
            <v>0.92</v>
          </cell>
          <cell r="H213">
            <v>0.92</v>
          </cell>
          <cell r="I213">
            <v>0</v>
          </cell>
          <cell r="J213">
            <v>0</v>
          </cell>
          <cell r="K213">
            <v>0</v>
          </cell>
          <cell r="L213" t="str">
            <v xml:space="preserve">En lo corrido del año se firmaron 104 convenios en corresponsabilidad que aportan a los retos del PGAR. 
A la fecha no se han firmado convenios que le aporten a los retos 9, 17, 28 y 32 sin embargo el avance del indicador es del 92%, con un 100% de cumplimiento de la meta programada para el cuatreño. 
Este porcentaje de ejecución refleja un compromiso y una coordinación eficaz entre los actores involucrados con el desarrollo del PGAR. El impacto se traduce en un avance sustancial hacia la consecución de los objetivos establecidos en el PGAR, fortaleciendo la gobernanza y la participación activa de las partes interesadas.
</v>
          </cell>
        </row>
        <row r="214">
          <cell r="A214" t="str">
            <v>SACT 11.3.2</v>
          </cell>
          <cell r="B214" t="str">
            <v>Programa V</v>
          </cell>
          <cell r="C214" t="str">
            <v>Programa V\[Prueba de Escritorio Programa V-Trimestre IV 2023.xlsx]Resumen</v>
          </cell>
          <cell r="D214" t="str">
            <v>Número de acciones de apropiación social del PGAR por parte de los actores en el territorio</v>
          </cell>
          <cell r="E214">
            <v>6</v>
          </cell>
          <cell r="F214">
            <v>3</v>
          </cell>
          <cell r="G214">
            <v>3</v>
          </cell>
          <cell r="H214">
            <v>2</v>
          </cell>
          <cell r="I214">
            <v>0</v>
          </cell>
          <cell r="J214">
            <v>0</v>
          </cell>
          <cell r="K214">
            <v>0</v>
          </cell>
          <cell r="L214" t="str">
            <v>Apropiación de Ecoescuela "una estrategia de educación ambiental que desde CORANTIOQUIA, busca promover la apropiación social a través del reconocimiento territorial, fortaleciendo la cultura ambiental enfocada en la proyección comunitaria en miras a la transformación social en perspectiva a los conflictos socioambientales presentes en la ruralidad; maximizando así la conservación del patrimonio ambiental y la reconstrucción del tejido social, que aporte a las dinámicas del desarrollo sostenible y sustentable del territorio. "
Guardianes de la Naturaleza es una estrategia de educación ambiental que viene desarrollando hace 25 años, donde se fortalece la población Infantil desde los 5 a los 14 años de edad. la cual busca generar apropiación y arraigo desde una educación de Base Comunitaria donde atraves de toda la propuesta formativa y se fortalece todo el conocimiento en lo ambiental con Niños, educadores y padres de familia.</v>
          </cell>
        </row>
        <row r="215">
          <cell r="A215" t="str">
            <v>SACT 11.3.3</v>
          </cell>
          <cell r="B215" t="str">
            <v>Programa V</v>
          </cell>
          <cell r="C215" t="str">
            <v>Programa V\[Prueba de Escritorio Programa V-Trimestre IV 2023.xlsx]Resumen</v>
          </cell>
          <cell r="D215" t="str">
            <v>Número de reportes públicos compartidos de avance de cumplimiento PGAR</v>
          </cell>
          <cell r="E215">
            <v>1</v>
          </cell>
          <cell r="F215">
            <v>1</v>
          </cell>
          <cell r="G215">
            <v>1</v>
          </cell>
          <cell r="H215">
            <v>1</v>
          </cell>
          <cell r="I215">
            <v>0</v>
          </cell>
          <cell r="J215">
            <v>0</v>
          </cell>
          <cell r="K215">
            <v>0</v>
          </cell>
          <cell r="L215" t="str">
            <v>El tercer reporte público de avances del cumplimiento del Plan de Acción y del PGAR se realizó en la presente vigencia a según lo contemplado en el Artículo 2.2.8.6.4.11 del Decreto 1076, del 26 de mayo de 2015 con la audiencia pública celebrada el 26 de abril (ver acta con radicado No. 180-ACT2305-20298). Para dar cumplimiento a la cuarto reporte se seguirá lo reglamentado en el parágrafo 1 del artículo 2.2.8.6.4.11 del DUR 1076/15. Para ello se han venido dando instrucciones para los informes del PAC en la vigencia 2023 según circulares  040-CIR2303-6, 040-CIR2305-9, 040-CIR2309-11, 040CIR2311-11. Se definió con la Directora General el día 13 de diciembre en que se celebrará la audiencia. Con esta audiencia se cumple la meta de este indicador tanto para la vigencia como para el cuatrienio (4 reportes públicos)</v>
          </cell>
        </row>
      </sheetData>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nexo 2 Protocolo Inf Gestión"/>
      <sheetName val="Datos Generales"/>
      <sheetName val="Anexo 1 Matriz Inf Gestión (2)"/>
      <sheetName val="Anexo 1 Matriz Inf Gestión"/>
      <sheetName val="Consolidado"/>
      <sheetName val="Consolidado Tablero"/>
      <sheetName val="Informe"/>
    </sheetNames>
    <sheetDataSet>
      <sheetData sheetId="0"/>
      <sheetData sheetId="1"/>
      <sheetData sheetId="2"/>
      <sheetData sheetId="3">
        <row r="7">
          <cell r="A7" t="str">
            <v>PROG I</v>
          </cell>
          <cell r="B7" t="str">
            <v>I</v>
          </cell>
          <cell r="C7" t="str">
            <v>Programa I. Nuestros ecosistemas naturales</v>
          </cell>
          <cell r="D7"/>
          <cell r="E7"/>
          <cell r="F7">
            <v>1</v>
          </cell>
          <cell r="G7">
            <v>0.95961814055552042</v>
          </cell>
          <cell r="H7">
            <v>0.95961814055552042</v>
          </cell>
          <cell r="I7"/>
          <cell r="J7"/>
          <cell r="K7">
            <v>1</v>
          </cell>
          <cell r="L7">
            <v>0.20833333333333331</v>
          </cell>
          <cell r="M7">
            <v>0.20833333333333331</v>
          </cell>
          <cell r="N7"/>
          <cell r="O7"/>
          <cell r="P7">
            <v>1</v>
          </cell>
          <cell r="Q7">
            <v>0.13750000000000001</v>
          </cell>
          <cell r="R7">
            <v>0.13750000000000001</v>
          </cell>
          <cell r="S7"/>
          <cell r="T7"/>
          <cell r="U7">
            <v>1</v>
          </cell>
          <cell r="V7">
            <v>0.1</v>
          </cell>
          <cell r="W7">
            <v>0.1</v>
          </cell>
          <cell r="X7"/>
          <cell r="Y7"/>
          <cell r="Z7"/>
          <cell r="AA7">
            <v>0.95961814055552042</v>
          </cell>
          <cell r="AB7">
            <v>1</v>
          </cell>
          <cell r="AC7"/>
          <cell r="AD7">
            <v>10700881538</v>
          </cell>
          <cell r="AE7">
            <v>8360336190</v>
          </cell>
          <cell r="AF7">
            <v>0.7812754641112073</v>
          </cell>
        </row>
        <row r="8">
          <cell r="A8" t="str">
            <v>PROY 1</v>
          </cell>
          <cell r="B8">
            <v>1</v>
          </cell>
          <cell r="C8" t="str">
            <v>Proyecto 1. Protegiendo ecosistemas naturales</v>
          </cell>
          <cell r="D8"/>
          <cell r="E8"/>
          <cell r="F8">
            <v>1</v>
          </cell>
          <cell r="G8">
            <v>0.95707333333333333</v>
          </cell>
          <cell r="H8">
            <v>0.95707333333333333</v>
          </cell>
          <cell r="I8"/>
          <cell r="J8"/>
          <cell r="K8">
            <v>1</v>
          </cell>
          <cell r="L8">
            <v>0.25</v>
          </cell>
          <cell r="M8">
            <v>0.25</v>
          </cell>
          <cell r="N8"/>
          <cell r="O8"/>
          <cell r="P8">
            <v>1</v>
          </cell>
          <cell r="Q8">
            <v>0.27500000000000002</v>
          </cell>
          <cell r="R8">
            <v>0.27500000000000002</v>
          </cell>
          <cell r="S8"/>
          <cell r="T8"/>
          <cell r="U8">
            <v>1</v>
          </cell>
          <cell r="V8">
            <v>0.2</v>
          </cell>
          <cell r="W8">
            <v>0.2</v>
          </cell>
          <cell r="X8"/>
          <cell r="Y8"/>
          <cell r="Z8"/>
          <cell r="AA8">
            <v>0.95707333333333333</v>
          </cell>
          <cell r="AB8">
            <v>1</v>
          </cell>
          <cell r="AC8"/>
          <cell r="AD8">
            <v>6118021854</v>
          </cell>
          <cell r="AE8">
            <v>4956756467</v>
          </cell>
          <cell r="AF8">
            <v>0.81018940194848155</v>
          </cell>
        </row>
        <row r="9">
          <cell r="A9" t="str">
            <v>ACT 1.1</v>
          </cell>
          <cell r="B9" t="str">
            <v>1.1</v>
          </cell>
          <cell r="C9" t="str">
            <v>Definir e implementar el modelo de administración de las áreas protegidas y otras estrategias complementarias, con enfoque diferencial</v>
          </cell>
          <cell r="D9"/>
          <cell r="E9"/>
          <cell r="F9">
            <v>1</v>
          </cell>
          <cell r="G9">
            <v>1</v>
          </cell>
          <cell r="H9">
            <v>1</v>
          </cell>
          <cell r="I9"/>
          <cell r="J9"/>
          <cell r="K9">
            <v>1</v>
          </cell>
          <cell r="L9">
            <v>1</v>
          </cell>
          <cell r="M9">
            <v>1</v>
          </cell>
          <cell r="N9"/>
          <cell r="O9"/>
          <cell r="P9">
            <v>1</v>
          </cell>
          <cell r="Q9">
            <v>1</v>
          </cell>
          <cell r="R9">
            <v>1</v>
          </cell>
          <cell r="S9"/>
          <cell r="T9"/>
          <cell r="U9">
            <v>1</v>
          </cell>
          <cell r="V9">
            <v>1</v>
          </cell>
          <cell r="W9">
            <v>1</v>
          </cell>
          <cell r="X9"/>
          <cell r="Y9"/>
          <cell r="Z9"/>
          <cell r="AA9">
            <v>1</v>
          </cell>
          <cell r="AB9">
            <v>1</v>
          </cell>
          <cell r="AC9"/>
          <cell r="AD9">
            <v>352615642</v>
          </cell>
          <cell r="AE9">
            <v>294991009</v>
          </cell>
          <cell r="AF9">
            <v>0.83657947596096716</v>
          </cell>
        </row>
        <row r="10">
          <cell r="A10" t="str">
            <v>SACT 1.1.1</v>
          </cell>
          <cell r="B10" t="str">
            <v>1.1.1</v>
          </cell>
          <cell r="C10" t="str">
            <v>Definición e implementación del modelo de administración de las áreas protegidas y otras estrategias complementarias, con enfoque diferencial</v>
          </cell>
          <cell r="D10" t="str">
            <v>% de avance en la formulación e implementación del Modelo de administración de las áreas protegidas y otras estrategias complementarias, con enfoque diferencial</v>
          </cell>
          <cell r="E10" t="str">
            <v>Porcentaje</v>
          </cell>
          <cell r="F10">
            <v>0.5</v>
          </cell>
          <cell r="G10">
            <v>0.5</v>
          </cell>
          <cell r="H10">
            <v>1</v>
          </cell>
          <cell r="I10" t="str">
            <v xml:space="preserve">Se ha avanzado hasta la estructuración del modelo, cuyo contenido es: Presentación (antecedentes); conceptualización; definición de roles y responsabilidades; articulación del modelo con el SGI y otros modelos, política, orientaciones generales del modelo; objetivos; ámbito de aplicación del esquema (PHVA); descripción del modelo con enfoque participativo, diferencial y de gobernanza; medición y seguimiento a la implementación del modelo; rendición de cuentas; documentos de referencia, siglas y anexos. 
Además, se avanza en la caracterización de actores en conjunto con la Subdirección de Participación y Cultura Ambiental.  </v>
          </cell>
          <cell r="J10"/>
          <cell r="K10">
            <v>0.7</v>
          </cell>
          <cell r="L10">
            <v>1</v>
          </cell>
          <cell r="M10">
            <v>1</v>
          </cell>
          <cell r="N10"/>
          <cell r="O10"/>
          <cell r="P10">
            <v>0.9</v>
          </cell>
          <cell r="Q10">
            <v>1.5</v>
          </cell>
          <cell r="R10">
            <v>1</v>
          </cell>
          <cell r="S10"/>
          <cell r="T10"/>
          <cell r="U10">
            <v>1</v>
          </cell>
          <cell r="V10">
            <v>2</v>
          </cell>
          <cell r="W10">
            <v>1</v>
          </cell>
          <cell r="X10"/>
          <cell r="Y10"/>
          <cell r="Z10" t="str">
            <v>Un modelo de administración de áreas protegidas definido e implementado</v>
          </cell>
          <cell r="AA10">
            <v>1</v>
          </cell>
          <cell r="AB10"/>
          <cell r="AC10"/>
          <cell r="AD10">
            <v>352615642</v>
          </cell>
          <cell r="AE10">
            <v>294991009</v>
          </cell>
          <cell r="AF10">
            <v>0.83657947596096716</v>
          </cell>
        </row>
        <row r="11">
          <cell r="A11" t="str">
            <v>ACT 1.2</v>
          </cell>
          <cell r="B11" t="str">
            <v>1.2</v>
          </cell>
          <cell r="C11" t="str">
            <v>Declarar áreas protegidas</v>
          </cell>
          <cell r="D11"/>
          <cell r="E11"/>
          <cell r="F11">
            <v>1</v>
          </cell>
          <cell r="G11">
            <v>1</v>
          </cell>
          <cell r="H11">
            <v>1</v>
          </cell>
          <cell r="I11"/>
          <cell r="J11"/>
          <cell r="K11">
            <v>1</v>
          </cell>
          <cell r="L11">
            <v>0</v>
          </cell>
          <cell r="M11">
            <v>0</v>
          </cell>
          <cell r="N11"/>
          <cell r="O11"/>
          <cell r="P11">
            <v>1</v>
          </cell>
          <cell r="Q11">
            <v>0</v>
          </cell>
          <cell r="R11">
            <v>0</v>
          </cell>
          <cell r="S11"/>
          <cell r="T11"/>
          <cell r="U11">
            <v>1</v>
          </cell>
          <cell r="V11">
            <v>0</v>
          </cell>
          <cell r="W11">
            <v>0</v>
          </cell>
          <cell r="X11"/>
          <cell r="Y11"/>
          <cell r="Z11"/>
          <cell r="AA11">
            <v>1</v>
          </cell>
          <cell r="AB11">
            <v>1</v>
          </cell>
          <cell r="AC11"/>
          <cell r="AD11">
            <v>1411231982</v>
          </cell>
          <cell r="AE11">
            <v>813515457</v>
          </cell>
          <cell r="AF11">
            <v>0.57645763940743799</v>
          </cell>
        </row>
        <row r="12">
          <cell r="A12" t="str">
            <v>SACT 1.2.1</v>
          </cell>
          <cell r="B12" t="str">
            <v>1.2.1</v>
          </cell>
          <cell r="C12" t="str">
            <v>Declaración, homologación o recategorización de áreas protegidas regionales inscritas en el RUNAP.</v>
          </cell>
          <cell r="D12" t="str">
            <v>Número de ha de áreas protegidas (ha) declaradas en la vigencia
Notas: 
* Resolución 667. Indicador % de superficie de áreas protegidas regionales declaradas, homologadas o recategorizadas inscritas en el RUNAP.
* PND 2018-2022: 
* Áreas bajo sistemas sostenibles de conservación (restauración*, sistemas agroforestales, manejo forestal sostenible)
* % de ecosistemas o unidades de análisis ecosistémicas no representados o subrepresentados incluidos en el SINAP en el cuatrienio.</v>
          </cell>
          <cell r="E12" t="str">
            <v>Hectáreas</v>
          </cell>
          <cell r="F12">
            <v>5300</v>
          </cell>
          <cell r="G12">
            <v>6887</v>
          </cell>
          <cell r="H12">
            <v>1</v>
          </cell>
          <cell r="I12" t="str">
            <v>El Consejo Directivo de Corantioquia, mediante Acuerdo N° 596 del 17 de diciembre de 2020 determina declarar, reservar, delimitar y alinderar un área de 6887,5 ha, como Distrito Regional de Manejo Integrado Quitasol La Holanda, en jurisdicción de los municipios de Bello, Barbosa, Copacabana, Girardota, San Pedro de Los Milagros y Don Matías en el Departamento de Antioquia. 
La segunda área en proceso declaratoria, corresponde al polígono del Bajo Cauca Nechí, el cual se adelantó bajo el Convenio 040-COV1906-211. Este proceso no se pudo concluir debido a que para cumplir el requisito de Consulta Previa, no se presentaron las condiciones debido a la pandemia.
 Igualmente se avanza en la Avance en la declaratoria de Bosque Seco Tropical; mediante convenio 040-COV2007-55 se concretó el documento técnico – jurídico, considerando el diagnóstico del área, línea base de flora y fauna y la conectividad ecológica.
También se adelantaron gestiones en articulación con CORNARE, con el objetivo de realinderar la RFP Nare.</v>
          </cell>
          <cell r="J12"/>
          <cell r="K12">
            <v>70000</v>
          </cell>
          <cell r="L12">
            <v>0</v>
          </cell>
          <cell r="M12">
            <v>0</v>
          </cell>
          <cell r="N12"/>
          <cell r="O12"/>
          <cell r="P12">
            <v>70000</v>
          </cell>
          <cell r="Q12">
            <v>0</v>
          </cell>
          <cell r="R12">
            <v>0</v>
          </cell>
          <cell r="S12"/>
          <cell r="T12"/>
          <cell r="U12">
            <v>0</v>
          </cell>
          <cell r="V12">
            <v>0</v>
          </cell>
          <cell r="W12">
            <v>0</v>
          </cell>
          <cell r="X12"/>
          <cell r="Y12"/>
          <cell r="Z12" t="str">
            <v>145.300 Hectáreas  declaradas. homologadas o recategorizadas inscritas en el RUNAP</v>
          </cell>
          <cell r="AA12">
            <v>1</v>
          </cell>
          <cell r="AB12"/>
          <cell r="AC12"/>
          <cell r="AD12">
            <v>384922416</v>
          </cell>
          <cell r="AE12">
            <v>380510265</v>
          </cell>
          <cell r="AF12">
            <v>0.98853755765681361</v>
          </cell>
        </row>
        <row r="13">
          <cell r="A13" t="str">
            <v>SACT 1.2.2</v>
          </cell>
          <cell r="B13" t="str">
            <v>1.2.2</v>
          </cell>
          <cell r="C13" t="str">
            <v>Actualización de plan de manejo de áreas protegidas.</v>
          </cell>
          <cell r="D13" t="str">
            <v>% de áreas protegidas con planes de manejo vigentes</v>
          </cell>
          <cell r="E13" t="str">
            <v>Porcentaje</v>
          </cell>
          <cell r="F13">
            <v>0.65</v>
          </cell>
          <cell r="G13">
            <v>0.65</v>
          </cell>
          <cell r="H13">
            <v>1</v>
          </cell>
          <cell r="I13" t="str">
            <v>Actualmente se tienen 13 áreas protegidas con planes de manejo de las 18 áreas declaradas e inscritas en RUNAP.  
En lo corrido de la vigencia 2020, mediante el convenio 040-COV1906-211 suscrito con PNUD, se adelantó el proceso de formulación del plan de manejo del DRMI Alto de Ventanas, el cual llegó a su adopción por el Consejo Directivo de Corantioquia, mediante Acuerdo N° 598 del 17 de diciembre de 2020.  
Se viene adelantando la formulación del plan de manejo del DMI El Sapo – Hoyo Grande, sobre el cual se realizó consulta al Ministerio del Interior sobre la procedencia y oportunidad de la consulta previa, en este mismo proceso se encuentran los DMI Ciénaga Barbacoas.
Se adelantaron acciones para la formulación del Plan de Manejo del DMI Ciénaga Chiqueros, a través de convenio con Fundación natura 040-COV1812-129.   
Adicionalmente bajo el Convenio 040-COV1906-211 suscrito con el PNUD, se continúa avanzando en el proceso de la revisión y ajuste de los planes de manejo de cinco áreas protegidas (DMI del Sistema de Páramos y Bosques Altoandinos del Noroccidente Medio Antioqueño, DMI Divisoria Valle Aburra Rio Cauca, RFP Farallones del Citará, RFP Cerro Bravo y DMI Cuchilla Jardín Támesis)</v>
          </cell>
          <cell r="J13"/>
          <cell r="K13">
            <v>0.85</v>
          </cell>
          <cell r="L13">
            <v>0</v>
          </cell>
          <cell r="M13">
            <v>0</v>
          </cell>
          <cell r="N13"/>
          <cell r="O13"/>
          <cell r="P13">
            <v>0.95</v>
          </cell>
          <cell r="Q13">
            <v>0</v>
          </cell>
          <cell r="R13">
            <v>0</v>
          </cell>
          <cell r="S13"/>
          <cell r="T13"/>
          <cell r="U13">
            <v>1</v>
          </cell>
          <cell r="V13">
            <v>0</v>
          </cell>
          <cell r="W13">
            <v>0</v>
          </cell>
          <cell r="X13"/>
          <cell r="Y13"/>
          <cell r="Z13" t="str">
            <v>17 planes actualizados de áreas protegidas</v>
          </cell>
          <cell r="AA13">
            <v>1</v>
          </cell>
          <cell r="AB13"/>
          <cell r="AC13"/>
          <cell r="AD13">
            <v>1016249565</v>
          </cell>
          <cell r="AE13">
            <v>432312192</v>
          </cell>
          <cell r="AF13">
            <v>0.42539963301238903</v>
          </cell>
        </row>
        <row r="14">
          <cell r="A14" t="str">
            <v>SACT 1.2.3</v>
          </cell>
          <cell r="B14" t="str">
            <v>1.2.3</v>
          </cell>
          <cell r="C14" t="str">
            <v>Identificación y priorización de áreas susceptibles a protección ambiental en territorios étnicos.</v>
          </cell>
          <cell r="D14" t="str">
            <v>% de ha de ecosistemas protegidas desde el gobierno propio._x000D_
_x000D_
Nota: _x000D_
▪ En este indicador se declarará el 40% de las ha que se identifiquen como susceptibles de proteger._x000D_
▪ Formula: Hectáreas ecosistemas protegidas desde el gobierno propio en territorio titulado y ancestrales / hectáreas identificadas de ecosistemas a proteger en territorios étnicos</v>
          </cell>
          <cell r="E14" t="str">
            <v>Porcentaje</v>
          </cell>
          <cell r="F14">
            <v>0</v>
          </cell>
          <cell r="G14">
            <v>0</v>
          </cell>
          <cell r="H14">
            <v>0</v>
          </cell>
          <cell r="I14" t="str">
            <v>Sin meta programada para la vigencia 2020.</v>
          </cell>
          <cell r="J14"/>
          <cell r="K14">
            <v>0</v>
          </cell>
          <cell r="L14">
            <v>0</v>
          </cell>
          <cell r="M14">
            <v>0</v>
          </cell>
          <cell r="N14"/>
          <cell r="O14"/>
          <cell r="P14">
            <v>6.5000000000000002E-2</v>
          </cell>
          <cell r="Q14">
            <v>0</v>
          </cell>
          <cell r="R14">
            <v>0</v>
          </cell>
          <cell r="S14"/>
          <cell r="T14"/>
          <cell r="U14">
            <v>0.13</v>
          </cell>
          <cell r="V14">
            <v>0</v>
          </cell>
          <cell r="W14">
            <v>0</v>
          </cell>
          <cell r="X14"/>
          <cell r="Y14"/>
          <cell r="Z14" t="str">
            <v xml:space="preserve">En construcción la línea base. se espera declarar el 40% de las ha que se identifiquen como susceptibles de proteger._x000D_
</v>
          </cell>
          <cell r="AA14">
            <v>0</v>
          </cell>
          <cell r="AB14"/>
          <cell r="AC14"/>
          <cell r="AD14">
            <v>5060000</v>
          </cell>
          <cell r="AE14">
            <v>693000</v>
          </cell>
          <cell r="AF14">
            <v>0.13695652173913042</v>
          </cell>
        </row>
        <row r="15">
          <cell r="A15" t="str">
            <v>SACT 1.2.4</v>
          </cell>
          <cell r="B15" t="str">
            <v>1.2.4</v>
          </cell>
          <cell r="C15" t="str">
            <v>Implementación de acciones de manejo en áreas identificadas y priorizadas para la protección ambiental en territorios étnicos.</v>
          </cell>
          <cell r="D15" t="str">
            <v xml:space="preserve">% de ha de ecosistemas protegidos desde el gobierno propio con acciones de manejo_x000D_
_x000D_
Nota: en este indicador se realizaran acciones de manejo en el 40% de las ha declaradas en el indicador anterior._x000D_
_x000D_
Hectáreas manejadas de ecosistemas a proteger en territorios étnicos/ Hectáreas ecosistemas protegidos desde el gobierno propio en territorio titulado y ancestrales </v>
          </cell>
          <cell r="E15" t="str">
            <v>Porcentaje</v>
          </cell>
          <cell r="F15">
            <v>0</v>
          </cell>
          <cell r="G15">
            <v>0</v>
          </cell>
          <cell r="H15">
            <v>0</v>
          </cell>
          <cell r="I15" t="str">
            <v>Sin meta programada para la vigencia 2020.</v>
          </cell>
          <cell r="J15"/>
          <cell r="K15">
            <v>0</v>
          </cell>
          <cell r="L15">
            <v>0</v>
          </cell>
          <cell r="M15">
            <v>0</v>
          </cell>
          <cell r="N15"/>
          <cell r="O15"/>
          <cell r="P15">
            <v>6.5000000000000002E-2</v>
          </cell>
          <cell r="Q15">
            <v>0</v>
          </cell>
          <cell r="R15">
            <v>0</v>
          </cell>
          <cell r="S15"/>
          <cell r="T15"/>
          <cell r="U15">
            <v>0.13</v>
          </cell>
          <cell r="V15">
            <v>0</v>
          </cell>
          <cell r="W15">
            <v>0</v>
          </cell>
          <cell r="X15"/>
          <cell r="Y15"/>
          <cell r="Z15" t="str">
            <v xml:space="preserve">Se realizaran acciones de manejo en el 40% de las ha declaradas en el indicador anterior._x000D_
_x000D_
</v>
          </cell>
          <cell r="AA15">
            <v>0</v>
          </cell>
          <cell r="AB15"/>
          <cell r="AC15"/>
          <cell r="AD15">
            <v>5000001</v>
          </cell>
          <cell r="AE15"/>
          <cell r="AF15">
            <v>0</v>
          </cell>
        </row>
        <row r="16">
          <cell r="A16" t="str">
            <v>ACT 1.3</v>
          </cell>
          <cell r="B16" t="str">
            <v>1.3</v>
          </cell>
          <cell r="C16" t="str">
            <v>Ejecutar planes de manejo en áreas protegidas y acciones de manejo en otras estrategias de conservación a través de estrategias como pago por servicios ambientales (PSA)</v>
          </cell>
          <cell r="D16"/>
          <cell r="E16"/>
          <cell r="F16">
            <v>1</v>
          </cell>
          <cell r="G16">
            <v>0.82536666666666658</v>
          </cell>
          <cell r="H16">
            <v>0.82536666666666658</v>
          </cell>
          <cell r="I16"/>
          <cell r="J16"/>
          <cell r="K16">
            <v>1</v>
          </cell>
          <cell r="L16">
            <v>0</v>
          </cell>
          <cell r="M16">
            <v>0</v>
          </cell>
          <cell r="N16"/>
          <cell r="O16"/>
          <cell r="P16">
            <v>1</v>
          </cell>
          <cell r="Q16">
            <v>0</v>
          </cell>
          <cell r="R16">
            <v>0</v>
          </cell>
          <cell r="S16"/>
          <cell r="T16"/>
          <cell r="U16">
            <v>1</v>
          </cell>
          <cell r="V16">
            <v>0</v>
          </cell>
          <cell r="W16">
            <v>0</v>
          </cell>
          <cell r="X16"/>
          <cell r="Y16"/>
          <cell r="Z16">
            <v>1</v>
          </cell>
          <cell r="AA16">
            <v>0.82536666666666658</v>
          </cell>
          <cell r="AB16">
            <v>0.82536666666666658</v>
          </cell>
          <cell r="AC16"/>
          <cell r="AD16">
            <v>4026544492</v>
          </cell>
          <cell r="AE16">
            <v>3581044305</v>
          </cell>
          <cell r="AF16">
            <v>0.88935917934468955</v>
          </cell>
        </row>
        <row r="17">
          <cell r="A17" t="str">
            <v>SACT 1.3.1</v>
          </cell>
          <cell r="B17" t="str">
            <v>1.3.1</v>
          </cell>
          <cell r="C17" t="str">
            <v>Ejecución de planes de manejo en áreas protegidas</v>
          </cell>
          <cell r="D17" t="str">
            <v>% de áreas protegidas con planes de manejo en ejecución</v>
          </cell>
          <cell r="E17" t="str">
            <v>Porcentaje</v>
          </cell>
          <cell r="F17">
            <v>0.70588235294117652</v>
          </cell>
          <cell r="G17">
            <v>0.70588235294117652</v>
          </cell>
          <cell r="H17">
            <v>1</v>
          </cell>
          <cell r="I17" t="str">
            <v>De las 17 áreas protegidas que se toman como línea base para este indicador, 12 cuentan con plan de manejo en ejecución. El cumplimiento se da a través del desarrollo de convenios para la ejecución de acciones enmarcada en los planes de manejo de las áreas protegidas, por medio de la figura de Guardabosques (38 convenios firmados: 23 en marco con el convenio con la Gobernación de Antioquia y 15 directos con los municipios)</v>
          </cell>
          <cell r="J17"/>
          <cell r="K17">
            <v>0.83333333333333337</v>
          </cell>
          <cell r="L17">
            <v>0</v>
          </cell>
          <cell r="M17">
            <v>0</v>
          </cell>
          <cell r="N17"/>
          <cell r="O17"/>
          <cell r="P17">
            <v>0.89473684210526316</v>
          </cell>
          <cell r="Q17">
            <v>0</v>
          </cell>
          <cell r="R17">
            <v>0</v>
          </cell>
          <cell r="S17"/>
          <cell r="T17"/>
          <cell r="U17">
            <v>0.95</v>
          </cell>
          <cell r="V17">
            <v>0</v>
          </cell>
          <cell r="W17">
            <v>0</v>
          </cell>
          <cell r="X17"/>
          <cell r="Y17"/>
          <cell r="Z17" t="str">
            <v>17 planes</v>
          </cell>
          <cell r="AA17">
            <v>1</v>
          </cell>
          <cell r="AB17"/>
          <cell r="AC17"/>
          <cell r="AD17">
            <v>0</v>
          </cell>
          <cell r="AE17">
            <v>0</v>
          </cell>
          <cell r="AF17">
            <v>0</v>
          </cell>
        </row>
        <row r="18">
          <cell r="A18" t="str">
            <v>SACT 1.3.2</v>
          </cell>
          <cell r="B18" t="str">
            <v>1.3.2</v>
          </cell>
          <cell r="C18" t="str">
            <v>Ejecución de planes de manejo de áreas protegidas</v>
          </cell>
          <cell r="D18" t="str">
            <v>% de ejecución de planes de manejo de áreas protegidas bajo competencia de la Corporación.</v>
          </cell>
          <cell r="E18" t="str">
            <v>Porcentaje</v>
          </cell>
          <cell r="F18">
            <v>0.15</v>
          </cell>
          <cell r="G18">
            <v>0.23260000000000003</v>
          </cell>
          <cell r="H18">
            <v>1</v>
          </cell>
          <cell r="I18" t="str">
            <v>Se realizó convenio marco con la Secretaria de Medio Ambiente de la Gobernación de Antioquia 040-COV2006-16, el cual tiene como objeto: “Implementar acciones de vigilancia, control y administración de los predios públicos en los municipios de la jurisdicción de Corantioquia para la protección de las áreas protegidas y fuentes abastecedoras de acueductos por medio de la estrategia de guardabosques apoyada en procesos de apropiación social en el Departamento de Antioquia” este acoge 23 municipios, 10 Áreas protegidas y 48 predios que protegen el recurso hídrico; permitiendo realizar un trabajo con 77 guardabosques. Igualmente, se firmaron 15 convenios directos con el mismo número de municipios, cuyo objeto fue realizar acciones en marco de los planes de manejo de las áreas protegidas, a través de la estrategia de Guardabosques, incorporando 44 personas de los mismos territorios para el desarrollo de este importante trabajo.
Con el objetivo de cualificar al equipo de Guardabosques para que desempeñen las labores que les corresponden con un mayor conocimiento de los temas y procedimientos propios de la Corporación y la Gobernación de Antioquia, se llevó a cabo el diploma en Conservación del patrimonio natural de la Escuela de los bosques y la biodiversidad, el cual tuvo una duración de 120 horas, distribuidas en clases virtuales y trabajo en campo. A este proceso se vincularon 127 Guardabosques.
Bajo el esquema de pago por servicios ambientales propio de la Corporación, se tienen vinculados 151 predios en las áreas estratégicas Parque Natural Regional Corredor de las Alegrías (PNRCA), Distrito de Manejo Integrado (DMI) de los Recursos Naturales Renovables Cuchilla Jardín - Támesis y en las cuencas de Río Grande - Río Chico con 1.387,5. Se firmó convenio marco 040-COV2012-224 con el Politécnico Jaime Isaza Cadavid y el SENA para conformar la escuela de Guardabosques. A finales de 2020, fueron matriculados y empezaron el proceso formativo 33 Guardabosques en la tecnología en Gestión de los Recursos Naturales.   
Con los convenios antes referenciados, se logró desarrollar acciones en las 4 líneas estratégicas estándar de los 12 planes de manejo de las áreas protegidas, como son: Gobernanza, acciones de conservación y restauración, modelos de uso sostenible e investigación y generación de conocimiento</v>
          </cell>
          <cell r="J18"/>
          <cell r="K18">
            <v>0.3</v>
          </cell>
          <cell r="L18">
            <v>0</v>
          </cell>
          <cell r="M18">
            <v>0</v>
          </cell>
          <cell r="N18"/>
          <cell r="O18"/>
          <cell r="P18">
            <v>0.45</v>
          </cell>
          <cell r="Q18">
            <v>0</v>
          </cell>
          <cell r="R18">
            <v>0</v>
          </cell>
          <cell r="S18"/>
          <cell r="T18"/>
          <cell r="U18">
            <v>0.6</v>
          </cell>
          <cell r="V18">
            <v>0</v>
          </cell>
          <cell r="W18">
            <v>0</v>
          </cell>
          <cell r="X18"/>
          <cell r="Y18"/>
          <cell r="Z18"/>
          <cell r="AA18">
            <v>1</v>
          </cell>
          <cell r="AB18"/>
          <cell r="AC18"/>
          <cell r="AD18">
            <v>1635447644</v>
          </cell>
          <cell r="AE18">
            <v>1493912361</v>
          </cell>
          <cell r="AF18">
            <v>0.91345777193219646</v>
          </cell>
        </row>
        <row r="19">
          <cell r="A19" t="str">
            <v>SACT 1.3.3</v>
          </cell>
          <cell r="B19" t="str">
            <v>1.3.3</v>
          </cell>
          <cell r="C19" t="str">
            <v xml:space="preserve">Ejecución de acciones de manejo en Humedales </v>
          </cell>
          <cell r="D19" t="str">
            <v>Número de ha de humedales con acciones de manejo</v>
          </cell>
          <cell r="E19" t="str">
            <v>Hectáreas</v>
          </cell>
          <cell r="F19">
            <v>200</v>
          </cell>
          <cell r="G19">
            <v>0</v>
          </cell>
          <cell r="H19">
            <v>0</v>
          </cell>
          <cell r="I19" t="str">
            <v xml:space="preserve">Se logró la firma de 3 convenios con los municipios de Yondó (040-COV2010-202 , 120 Ha), Nechí (040-COV2010-209 , 100 Ha) y Puerto Berrío (040-COV2010-212 , 100 Ha); mediante los cuales se realizarán acciones en manejo de humedales; estas intervenciones buscan impactar los espejos de agua con remoción de material que obstruye el cause; restaurar las coberturas cercanas a los humedales y desarrollar procesos de participación y apropiación social con las comunidades que residen cerca a estos ecosistemas. Debido a las dificultades administrativas el inicio de estos convenios presentó retrasos, por lo que se requirió ampliar el plazo de ejecución mediante Otrosí, lo cual permitirá ejecutar todas las actividades en el primer trimestre del 2021, en el tiempo de ejecución de la vigencia 2020, se llevó a cabo la contratación del personal necesario para cumplir con los objetos propuestos.  
 </v>
          </cell>
          <cell r="J19"/>
          <cell r="K19">
            <v>450</v>
          </cell>
          <cell r="L19">
            <v>0</v>
          </cell>
          <cell r="M19">
            <v>0</v>
          </cell>
          <cell r="N19"/>
          <cell r="O19"/>
          <cell r="P19">
            <v>450</v>
          </cell>
          <cell r="Q19">
            <v>0</v>
          </cell>
          <cell r="R19">
            <v>0</v>
          </cell>
          <cell r="S19"/>
          <cell r="T19"/>
          <cell r="U19">
            <v>450</v>
          </cell>
          <cell r="V19">
            <v>0</v>
          </cell>
          <cell r="W19">
            <v>0</v>
          </cell>
          <cell r="X19"/>
          <cell r="Y19"/>
          <cell r="Z19" t="str">
            <v>1.550 hectáreas</v>
          </cell>
          <cell r="AA19">
            <v>0</v>
          </cell>
          <cell r="AB19"/>
          <cell r="AC19"/>
          <cell r="AD19">
            <v>448937947</v>
          </cell>
          <cell r="AE19">
            <v>391538640</v>
          </cell>
          <cell r="AF19">
            <v>0.87214422976812878</v>
          </cell>
        </row>
        <row r="20">
          <cell r="A20" t="str">
            <v>SACT 1.3.4</v>
          </cell>
          <cell r="B20" t="str">
            <v>1.3.4</v>
          </cell>
          <cell r="C20" t="str">
            <v>Adopción de áreas bajo sistemas sostenibles de conservación (restauración, sistemas agroforestales y manejo forestal sostenible)</v>
          </cell>
          <cell r="D20" t="str">
            <v>Número de ha en otras estrategias de conservación en la jurisdicción adoptadas en la vigencia del PGAR
Notas:
PND 2018-2022:
* Áreas bajo sistemas sostenibles de conservación (restauración*, sistemas agroforestales, manejo forestal sostenible)
* % de ecosistemas o unidades de Análisis ecosistémicas no representados o subrepresentados incluidos en el SINAP en el cuatrienio</v>
          </cell>
          <cell r="E20" t="str">
            <v>Hectáreas</v>
          </cell>
          <cell r="F20">
            <v>10000</v>
          </cell>
          <cell r="G20">
            <v>9522</v>
          </cell>
          <cell r="H20">
            <v>0.95220000000000005</v>
          </cell>
          <cell r="I20" t="str">
            <v xml:space="preserve">Las 360 ha. que aportan al cumplimiento de la meta corresponden a declaradas como Reserva Nacional de la Sociedad Civil El Globo, la cual se encuentra ubicada en municipio de Támesis, con una extensión de 360,4508 hectáreas, ubicada en los cerros tutelares las tetas de doña “Quiteria” 
Se firmó un Acuerdo protocolario entre Corantioquia y EPM, el cual tiene meta de 9.162 has, destinadas a conservación por iniciativas privadas.  
Además, se firmaron convenios para apoyar la consolidación de la fase de avance de los SILAP: 
Campamento (040-COV2009-103), Bello (040-COV2009-85), Buriticá (040-COV2009-135), Sopetrán (040-COV2010-213).Los productos de estos SILAPs, los cuales se lograrán concretar en la vigencia 2021. </v>
          </cell>
          <cell r="J20"/>
          <cell r="K20">
            <v>22500</v>
          </cell>
          <cell r="L20">
            <v>0</v>
          </cell>
          <cell r="M20">
            <v>0</v>
          </cell>
          <cell r="N20"/>
          <cell r="O20"/>
          <cell r="P20">
            <v>35000</v>
          </cell>
          <cell r="Q20">
            <v>0</v>
          </cell>
          <cell r="R20">
            <v>0</v>
          </cell>
          <cell r="S20"/>
          <cell r="T20"/>
          <cell r="U20">
            <v>50000</v>
          </cell>
          <cell r="V20">
            <v>0</v>
          </cell>
          <cell r="W20">
            <v>0</v>
          </cell>
          <cell r="X20"/>
          <cell r="Y20"/>
          <cell r="Z20" t="str">
            <v>50.000 hectáras</v>
          </cell>
          <cell r="AA20">
            <v>0.95220000000000005</v>
          </cell>
          <cell r="AB20"/>
          <cell r="AC20"/>
          <cell r="AD20">
            <v>373646328</v>
          </cell>
          <cell r="AE20">
            <v>368681594</v>
          </cell>
          <cell r="AF20">
            <v>0.98671274510691831</v>
          </cell>
        </row>
        <row r="21">
          <cell r="A21" t="str">
            <v>SACT 1.3.5</v>
          </cell>
          <cell r="B21" t="str">
            <v>1.3.5</v>
          </cell>
          <cell r="C21" t="str">
            <v>Implementación de pagos por servicio ambientales (PSA)</v>
          </cell>
          <cell r="D21" t="str">
            <v>Número de ha bajo esquemas de pagos por servicios ambientales (PSA) e incentivos a la conservación.
Nota:
PND 2018-2022:
Áreas bajo esquemas de Pagos por Servicios Ambientales (PSA) e incentivos a la conservación</v>
          </cell>
          <cell r="E21" t="str">
            <v>Hectáreas</v>
          </cell>
          <cell r="F21">
            <v>1500</v>
          </cell>
          <cell r="G21">
            <v>21176.69</v>
          </cell>
          <cell r="H21">
            <v>1</v>
          </cell>
          <cell r="I21" t="str">
            <v xml:space="preserve">Se implementó acciones de conservación de ecosistemas estratégicos mediante el Pago por Servicios Ambientales en el Parque Natural Regional Corredor de las Alegrías (PNRCA), en el Distrito de Manejo Integrado (DMI) de los Recursos Naturales Renovables Cuchilla Jardín - Támesis y en las cuencas de Río Grande - Río Chico,  concretamente en los municipios de Anzá, Caicedo, Santa fe de Antioquia, Jardín, Belmira y Entrerríos, en los cuales se entregó el incentivo a 151 usuarios beneficiarios. Con este proyecto se logró conservar 1.387,47 ha para el 2020. 
Suscripción de 4 convenios interinstitucionales entre la Gobernación de Antioquia – Secretaría de Medio Ambiente, Corantioquia, la Corporación para el Manejo Sostenible de los Bosques – MASBOSQUES y la vinculación de 35 municipios: Amalfi, Andes, Angostura, Anorí, Anzá, Belmira, Betulia, Briceño, Caicedo, Campamento, Caracolí, Ciudad Bolívar, Concordia, Ebéjico, El Bagre, Gómez Plata, Guadalupe, Hispania, Jardín, Jericó, Liborina, Montebello, Olaya, Puerto Nare, Remedios, Sabanalarga, Salgar, San Andrés de Cuerquia, San Jerónimo, Santa Fe de Antioquia, Segovia, Sopetrán, Vegachí, Yolombó, Yondó, distribuidos en cuatro Territoriales de Corantioquia, se lograron conservar 19.789,19 hectáreas, beneficiando a 1,444 familias; lo que ha elevado el cumplimiento de la meta anual de 1.500 hectáreas protegidas bajo la implementación de Pago por Servicios Ambientales a un total de 21.176,69 hectáreas.  </v>
          </cell>
          <cell r="J21"/>
          <cell r="K21">
            <v>1500</v>
          </cell>
          <cell r="L21">
            <v>0</v>
          </cell>
          <cell r="M21">
            <v>0</v>
          </cell>
          <cell r="N21"/>
          <cell r="O21"/>
          <cell r="P21">
            <v>1500</v>
          </cell>
          <cell r="Q21">
            <v>0</v>
          </cell>
          <cell r="R21">
            <v>0</v>
          </cell>
          <cell r="S21"/>
          <cell r="T21"/>
          <cell r="U21">
            <v>1500</v>
          </cell>
          <cell r="V21">
            <v>0</v>
          </cell>
          <cell r="W21">
            <v>0</v>
          </cell>
          <cell r="X21"/>
          <cell r="Y21"/>
          <cell r="Z21" t="str">
            <v>6.000 Hectáreas</v>
          </cell>
          <cell r="AA21">
            <v>1</v>
          </cell>
          <cell r="AB21"/>
          <cell r="AC21"/>
          <cell r="AD21">
            <v>1000867345</v>
          </cell>
          <cell r="AE21">
            <v>862935379</v>
          </cell>
          <cell r="AF21">
            <v>0.86218756492649884</v>
          </cell>
        </row>
        <row r="22">
          <cell r="A22" t="str">
            <v>SACT 1.3.6</v>
          </cell>
          <cell r="B22" t="str">
            <v>1.3.6</v>
          </cell>
          <cell r="C22" t="str">
            <v>Implementación de acciones de restauración, rehabilitación y reforestación áreas bajo sistemas sostenibles de conservación (otras estrategias de conservación)</v>
          </cell>
          <cell r="D22" t="str">
            <v>% de áreas de ecosistemas en restauración, rehabilitación y reforestación</v>
          </cell>
          <cell r="E22" t="str">
            <v>Porcentaje</v>
          </cell>
          <cell r="F22">
            <v>0.75</v>
          </cell>
          <cell r="G22">
            <v>0.75</v>
          </cell>
          <cell r="H22">
            <v>1</v>
          </cell>
          <cell r="I22" t="str">
            <v xml:space="preserve">La meta equivale a 223.5 hectáreas, la línea base inicia en 72% de porcentaje de ecosistemas restaurados para la vigencia 2020 se debe avanzar en un 3%. 
La meta se alcanza por los avances obtenidos en las siguientes estrategias que ha emprendido la corporación para dar cumplimiento a las metas nacionales: 
Sembratón: 139,2 ha. - 204.015 árboles. 
Un árbol por millón:  2,07 ha. - 1.285 árboles 
Portones verdes: 0.68 ha. - 610 árboles.  
Alcanzando un total de 223.5 ha. en procesos de restauración activa. </v>
          </cell>
          <cell r="J22"/>
          <cell r="K22">
            <v>0.78</v>
          </cell>
          <cell r="L22">
            <v>0</v>
          </cell>
          <cell r="M22">
            <v>0</v>
          </cell>
          <cell r="N22"/>
          <cell r="O22"/>
          <cell r="P22">
            <v>0.8</v>
          </cell>
          <cell r="Q22">
            <v>0</v>
          </cell>
          <cell r="R22">
            <v>0</v>
          </cell>
          <cell r="S22"/>
          <cell r="T22"/>
          <cell r="U22">
            <v>0.85</v>
          </cell>
          <cell r="V22">
            <v>0</v>
          </cell>
          <cell r="W22">
            <v>0</v>
          </cell>
          <cell r="X22"/>
          <cell r="Y22"/>
          <cell r="Z22"/>
          <cell r="AA22">
            <v>1</v>
          </cell>
          <cell r="AB22"/>
          <cell r="AC22"/>
          <cell r="AD22">
            <v>567645228</v>
          </cell>
          <cell r="AE22">
            <v>463976331</v>
          </cell>
          <cell r="AF22">
            <v>0.8173702659929698</v>
          </cell>
        </row>
        <row r="23">
          <cell r="A23" t="str">
            <v>ACT 1.4</v>
          </cell>
          <cell r="B23" t="str">
            <v>1.4</v>
          </cell>
          <cell r="C23" t="str">
            <v>Realizar control y seguimiento a las áreas protegidas y otras estrategias de conservación</v>
          </cell>
          <cell r="D23"/>
          <cell r="E23"/>
          <cell r="F23">
            <v>1</v>
          </cell>
          <cell r="G23">
            <v>1</v>
          </cell>
          <cell r="H23">
            <v>1</v>
          </cell>
          <cell r="I23"/>
          <cell r="J23"/>
          <cell r="K23">
            <v>1</v>
          </cell>
          <cell r="L23">
            <v>0</v>
          </cell>
          <cell r="M23">
            <v>0</v>
          </cell>
          <cell r="N23"/>
          <cell r="O23"/>
          <cell r="P23">
            <v>1</v>
          </cell>
          <cell r="Q23">
            <v>0</v>
          </cell>
          <cell r="R23">
            <v>0</v>
          </cell>
          <cell r="S23"/>
          <cell r="T23"/>
          <cell r="U23">
            <v>1</v>
          </cell>
          <cell r="V23">
            <v>0</v>
          </cell>
          <cell r="W23">
            <v>0</v>
          </cell>
          <cell r="X23"/>
          <cell r="Y23"/>
          <cell r="Z23"/>
          <cell r="AA23">
            <v>1</v>
          </cell>
          <cell r="AB23"/>
          <cell r="AC23"/>
          <cell r="AD23">
            <v>55165845</v>
          </cell>
          <cell r="AE23">
            <v>4053362</v>
          </cell>
          <cell r="AF23">
            <v>7.3475934248809202E-2</v>
          </cell>
        </row>
        <row r="24">
          <cell r="A24" t="str">
            <v>SACT 1.4.1</v>
          </cell>
          <cell r="B24" t="str">
            <v>1.4.1</v>
          </cell>
          <cell r="C24" t="str">
            <v>Realización de control y seguimiento a áreas protegidas</v>
          </cell>
          <cell r="D24" t="str">
            <v>% de áreas protegidas y otras estrategias de conservación con acciones de control y seguimiento.</v>
          </cell>
          <cell r="E24" t="str">
            <v>Porcentaje</v>
          </cell>
          <cell r="F24">
            <v>0.3</v>
          </cell>
          <cell r="G24">
            <v>1</v>
          </cell>
          <cell r="H24">
            <v>1</v>
          </cell>
          <cell r="I24" t="str">
            <v xml:space="preserve">Se priorizaron actividades de Control y Seguimiento para once (11) áreas protegidas declaradas por parte de la Corporación y las cuales poseen su respectivo Plan de Manejo: DMI cuchilla Jardín Támesis, DMI Divisoria Valle de Aburra Rio Cauca, DMI Sistema de Paramos Altoandinos, DMI Cañón del Rio Alicante, DMI Nubes Trocha Capota, DMI Rio Barroso San Juan, DMI Cerro Plateado Alto San José, RFP Cerro Bravo, RFP Farallones del Citará, PNR Corredor de las Alegrías, 
Zona Ribereña del Rio Cauca 
</v>
          </cell>
          <cell r="J24"/>
          <cell r="K24">
            <v>0.5</v>
          </cell>
          <cell r="L24">
            <v>0</v>
          </cell>
          <cell r="M24">
            <v>0</v>
          </cell>
          <cell r="N24"/>
          <cell r="O24"/>
          <cell r="P24">
            <v>0.7</v>
          </cell>
          <cell r="Q24">
            <v>0</v>
          </cell>
          <cell r="R24">
            <v>0</v>
          </cell>
          <cell r="S24"/>
          <cell r="T24"/>
          <cell r="U24">
            <v>1</v>
          </cell>
          <cell r="V24">
            <v>0</v>
          </cell>
          <cell r="W24">
            <v>0</v>
          </cell>
          <cell r="X24"/>
          <cell r="Y24"/>
          <cell r="Z24"/>
          <cell r="AA24">
            <v>1</v>
          </cell>
          <cell r="AB24"/>
          <cell r="AC24"/>
          <cell r="AD24">
            <v>0</v>
          </cell>
          <cell r="AE24"/>
          <cell r="AF24">
            <v>0</v>
          </cell>
        </row>
        <row r="25">
          <cell r="A25" t="str">
            <v>SACT 1.4.2</v>
          </cell>
          <cell r="B25" t="str">
            <v>1.4.2</v>
          </cell>
          <cell r="C25" t="str">
            <v>Reducción de la deforestación en áreas protegidas y otras estrategias de conservación</v>
          </cell>
          <cell r="D25" t="str">
            <v>Número de ha deforestadas en ecosistemas naturales.
Notas.
PND 2018-2022:
* Reducir la tendencia de crecimiento de la deforestación proyectada por el IDEAM. Línea base, deforestación 2018: 9860 ha</v>
          </cell>
          <cell r="E25" t="str">
            <v>Hectáreas</v>
          </cell>
          <cell r="F25">
            <v>9614</v>
          </cell>
          <cell r="G25">
            <v>8895</v>
          </cell>
          <cell r="H25">
            <v>1</v>
          </cell>
          <cell r="I25" t="str">
            <v>De acuerdo con los reportes del IDEAM para el año 2019 se logró una reducción de la deforestación en el país de 19,2% respecto al año 2018, con un aporte del departamento de Antioquia de 11.601 ha y para la jurisdicción de Corantioquia de 9.003 ha.   
Los datos con los cuales se calcula el indicador provienen de la base de datos aportada por el IDEAM - Sistema de Monitoreo Bosques y Carbono a través de correo electrónico en la cual se discrimina cada uno de los municipios de la jurisdicción de Corantioquia, en total se redujo 611 ha. 
Ojo: como aplico las 611???</v>
          </cell>
          <cell r="J25"/>
          <cell r="K25">
            <v>9367</v>
          </cell>
          <cell r="L25">
            <v>0</v>
          </cell>
          <cell r="M25">
            <v>0</v>
          </cell>
          <cell r="N25"/>
          <cell r="O25"/>
          <cell r="P25">
            <v>9121</v>
          </cell>
          <cell r="Q25">
            <v>0</v>
          </cell>
          <cell r="R25">
            <v>0</v>
          </cell>
          <cell r="S25"/>
          <cell r="T25"/>
          <cell r="U25">
            <v>8874</v>
          </cell>
          <cell r="V25">
            <v>0</v>
          </cell>
          <cell r="W25">
            <v>0</v>
          </cell>
          <cell r="X25"/>
          <cell r="Y25"/>
          <cell r="Z25" t="str">
            <v>Reducir de 9.614 a 8.874</v>
          </cell>
          <cell r="AA25">
            <v>1</v>
          </cell>
          <cell r="AB25"/>
          <cell r="AC25"/>
          <cell r="AD25">
            <v>55165845</v>
          </cell>
          <cell r="AE25">
            <v>4053362</v>
          </cell>
          <cell r="AF25">
            <v>7.3475934248809202E-2</v>
          </cell>
        </row>
        <row r="26">
          <cell r="A26" t="str">
            <v>ACT 1.5</v>
          </cell>
          <cell r="B26" t="str">
            <v>1.5</v>
          </cell>
          <cell r="C26" t="str">
            <v>Implementar estrategia educativa y de participación para el reconocimiento y apropiación socio-cultural de las áreas protegidas y ecosistemas estratégicos</v>
          </cell>
          <cell r="D26"/>
          <cell r="E26"/>
          <cell r="F26">
            <v>1</v>
          </cell>
          <cell r="G26">
            <v>0.96</v>
          </cell>
          <cell r="H26">
            <v>0.96</v>
          </cell>
          <cell r="I26"/>
          <cell r="J26"/>
          <cell r="K26">
            <v>1</v>
          </cell>
          <cell r="L26">
            <v>0.25</v>
          </cell>
          <cell r="M26">
            <v>0.25</v>
          </cell>
          <cell r="N26"/>
          <cell r="O26"/>
          <cell r="P26">
            <v>1</v>
          </cell>
          <cell r="Q26">
            <v>0.375</v>
          </cell>
          <cell r="R26">
            <v>0.375</v>
          </cell>
          <cell r="S26"/>
          <cell r="T26"/>
          <cell r="U26">
            <v>1</v>
          </cell>
          <cell r="V26">
            <v>0</v>
          </cell>
          <cell r="W26">
            <v>0</v>
          </cell>
          <cell r="X26"/>
          <cell r="Y26"/>
          <cell r="Z26"/>
          <cell r="AA26">
            <v>0.96</v>
          </cell>
          <cell r="AB26"/>
          <cell r="AC26"/>
          <cell r="AD26">
            <v>272463893</v>
          </cell>
          <cell r="AE26">
            <v>263152334</v>
          </cell>
          <cell r="AF26">
            <v>0.96582461295155908</v>
          </cell>
        </row>
        <row r="27">
          <cell r="A27" t="str">
            <v>SACT 1.5.1</v>
          </cell>
          <cell r="B27" t="str">
            <v>1.5.1</v>
          </cell>
          <cell r="C27" t="str">
            <v>Participación con enfoque diferencial en la formulación e implementación del modelo de administración de las áreas protegidas y otras estrategias de conservación</v>
          </cell>
          <cell r="D27" t="str">
            <v>% de aporte a la construcción e implementación del Modelo de administración de las áreas protegidas y otras estrategias complementarias, con enfoque diferencial</v>
          </cell>
          <cell r="E27" t="str">
            <v>Porcentaje</v>
          </cell>
          <cell r="F27">
            <v>0.25</v>
          </cell>
          <cell r="G27">
            <v>0.23</v>
          </cell>
          <cell r="H27">
            <v>0.92</v>
          </cell>
          <cell r="I27" t="str">
            <v>Se desarrollaron las siguientes acciones durante el 2020: 
i. elaboración y análisis de encuestas con autoridades étnicas o sus delegados de 63 comunidades indígenas y 99 consejos comunitarios. ii. La revisión de la información como: normatividad del orden nacional, jurisprudencia, capítulo étnico PGAR 2020-2031, Planes de Vida y Planes de Etnodesarrollo. iii. construcción de espacios concretos de articulación entre los consejos comunitarios y las comunidades indígenas de la jurisdicción de Corantioquia en el marco de los convenios N°040-COV2010-182 y 040-COV2010-214</v>
          </cell>
          <cell r="J27"/>
          <cell r="K27">
            <v>0.5</v>
          </cell>
          <cell r="L27">
            <v>0</v>
          </cell>
          <cell r="M27">
            <v>0</v>
          </cell>
          <cell r="N27"/>
          <cell r="O27"/>
          <cell r="P27">
            <v>0.75</v>
          </cell>
          <cell r="Q27">
            <v>0</v>
          </cell>
          <cell r="R27">
            <v>0</v>
          </cell>
          <cell r="S27"/>
          <cell r="T27"/>
          <cell r="U27">
            <v>1</v>
          </cell>
          <cell r="V27">
            <v>0</v>
          </cell>
          <cell r="W27">
            <v>0</v>
          </cell>
          <cell r="X27"/>
          <cell r="Y27"/>
          <cell r="Z27" t="str">
            <v>Un modelo de administración de AP y otras estrategias con enfoque diferencial</v>
          </cell>
          <cell r="AA27">
            <v>0.92</v>
          </cell>
          <cell r="AB27"/>
          <cell r="AC27"/>
          <cell r="AD27">
            <v>268263893</v>
          </cell>
          <cell r="AE27">
            <v>263152334</v>
          </cell>
          <cell r="AF27">
            <v>0.9809457808770411</v>
          </cell>
        </row>
        <row r="28">
          <cell r="A28" t="str">
            <v>SACT 1.5.2</v>
          </cell>
          <cell r="B28" t="str">
            <v>1.5.2</v>
          </cell>
          <cell r="C28" t="str">
            <v>Apropiación socio-cultural de las áreas protegidas</v>
          </cell>
          <cell r="D28" t="str">
            <v>% áreas protegidas con estrategia de apropiación socio-cultural</v>
          </cell>
          <cell r="E28" t="str">
            <v>Porcentaje</v>
          </cell>
          <cell r="F28">
            <v>0.25</v>
          </cell>
          <cell r="G28">
            <v>0.70588235294117652</v>
          </cell>
          <cell r="H28">
            <v>1</v>
          </cell>
          <cell r="I28" t="str">
            <v>Se incorporó la estrategia de Gestión de la Cultura y la Educación Ambiental, orientada a la apropiación socio-cultural y el fortalecimiento de la capacidad adaptativa del Territorio, en los procesos que adelantó la Subdirección de Ecosistemas para la formulación de planes de manejo.
Alrededor de 40 procesos incorporaron la estrategia de gestión de la Cultura y la educación ambiental para apropiación socio-cultural. Se desarrolló un proceso de diseño, capacitación y validación de un instrumento tipo encuesta orientado a la caracterización de actores en el territorio con los guardabosques y los profesionales supervisores de los 40 convenios.
Se firmó el convenio N°040-COV2010-180 con el resguardo indígena Cristiania mediante el cual se dinamizan procesos de apropiación sociocultural del área protegida RFPR Farallones del Citará, se firmaron dos convenios, uno para comunidades afrocolombianas con la Unión Temporal Afroambiental y otro para comunidades indígenas con la Asociación de Cabildos Indígenas -OIA con los cuales se espera contribuir a la apropiación sociocultural de áreas protegidas que traslapan con sus territorios o que hacen parte integral de sus dinámicas territoriales.
Firma del convenio N°040-COV2010-209 con el municipio de Nechí para la conservación y gestión ambiental corresponsable de los humedales existentes en la jurisdicción de Corantioquia; y del convenio N°040-COV2010-181 con el Municipio de Caldas para ejecutar acciones enmarcadas en los planes de manejo de las áreas de reserva existentes en la jurisdicción de la corporación.</v>
          </cell>
          <cell r="J28"/>
          <cell r="K28">
            <v>0.5</v>
          </cell>
          <cell r="L28">
            <v>0</v>
          </cell>
          <cell r="M28">
            <v>0</v>
          </cell>
          <cell r="N28"/>
          <cell r="O28"/>
          <cell r="P28">
            <v>0.75</v>
          </cell>
          <cell r="Q28">
            <v>0</v>
          </cell>
          <cell r="R28">
            <v>0</v>
          </cell>
          <cell r="S28"/>
          <cell r="T28"/>
          <cell r="U28">
            <v>1</v>
          </cell>
          <cell r="V28">
            <v>0</v>
          </cell>
          <cell r="W28">
            <v>0</v>
          </cell>
          <cell r="X28"/>
          <cell r="Y28"/>
          <cell r="Z28"/>
          <cell r="AA28">
            <v>1</v>
          </cell>
          <cell r="AB28"/>
          <cell r="AC28"/>
          <cell r="AD28">
            <v>4200000</v>
          </cell>
          <cell r="AE28"/>
          <cell r="AF28">
            <v>0</v>
          </cell>
        </row>
        <row r="29">
          <cell r="A29" t="str">
            <v>PROY 2</v>
          </cell>
          <cell r="B29">
            <v>2</v>
          </cell>
          <cell r="C29" t="str">
            <v>Proyecto 2. Conectando ecosistemas naturales</v>
          </cell>
          <cell r="D29"/>
          <cell r="E29"/>
          <cell r="F29">
            <v>1</v>
          </cell>
          <cell r="G29">
            <v>0.96216294777770739</v>
          </cell>
          <cell r="H29">
            <v>0.96216294777770739</v>
          </cell>
          <cell r="I29"/>
          <cell r="J29"/>
          <cell r="K29">
            <v>1</v>
          </cell>
          <cell r="L29">
            <v>0.16666666666666666</v>
          </cell>
          <cell r="M29">
            <v>0.16666666666666666</v>
          </cell>
          <cell r="N29"/>
          <cell r="O29"/>
          <cell r="P29">
            <v>1</v>
          </cell>
          <cell r="Q29">
            <v>0</v>
          </cell>
          <cell r="R29">
            <v>0</v>
          </cell>
          <cell r="S29"/>
          <cell r="T29"/>
          <cell r="U29">
            <v>1</v>
          </cell>
          <cell r="V29">
            <v>0</v>
          </cell>
          <cell r="W29">
            <v>0</v>
          </cell>
          <cell r="X29"/>
          <cell r="Y29"/>
          <cell r="Z29">
            <v>1</v>
          </cell>
          <cell r="AA29">
            <v>0.96216294777770739</v>
          </cell>
          <cell r="AB29">
            <v>0.96216294777770739</v>
          </cell>
          <cell r="AC29"/>
          <cell r="AD29">
            <v>4582859684</v>
          </cell>
          <cell r="AE29">
            <v>3403579723</v>
          </cell>
          <cell r="AF29">
            <v>0.74267596166708205</v>
          </cell>
        </row>
        <row r="30">
          <cell r="A30" t="str">
            <v>ACT 2.1</v>
          </cell>
          <cell r="B30" t="str">
            <v>2.1</v>
          </cell>
          <cell r="C30" t="str">
            <v>Definir conectividades ecosistémicas con enfoque diferencial</v>
          </cell>
          <cell r="D30"/>
          <cell r="E30"/>
          <cell r="F30">
            <v>1</v>
          </cell>
          <cell r="G30">
            <v>1</v>
          </cell>
          <cell r="H30">
            <v>1</v>
          </cell>
          <cell r="I30"/>
          <cell r="J30"/>
          <cell r="K30">
            <v>1</v>
          </cell>
          <cell r="L30">
            <v>0</v>
          </cell>
          <cell r="M30">
            <v>0</v>
          </cell>
          <cell r="N30"/>
          <cell r="O30"/>
          <cell r="P30">
            <v>1</v>
          </cell>
          <cell r="Q30">
            <v>0</v>
          </cell>
          <cell r="R30">
            <v>0</v>
          </cell>
          <cell r="S30"/>
          <cell r="T30"/>
          <cell r="U30">
            <v>1</v>
          </cell>
          <cell r="V30">
            <v>0</v>
          </cell>
          <cell r="W30">
            <v>0</v>
          </cell>
          <cell r="X30"/>
          <cell r="Y30"/>
          <cell r="Z30"/>
          <cell r="AA30">
            <v>1</v>
          </cell>
          <cell r="AB30"/>
          <cell r="AC30"/>
          <cell r="AD30">
            <v>67842225</v>
          </cell>
          <cell r="AE30">
            <v>62107884</v>
          </cell>
          <cell r="AF30">
            <v>0.91547534002606779</v>
          </cell>
        </row>
        <row r="31">
          <cell r="A31" t="str">
            <v>SACT 2.1.1</v>
          </cell>
          <cell r="B31" t="str">
            <v>2.1.1</v>
          </cell>
          <cell r="C31" t="str">
            <v>Definición de conectividades ecosistémicas con enfoque diferencial</v>
          </cell>
          <cell r="D31" t="str">
            <v>% de formulación del esquema de conectividades ecosistémicas</v>
          </cell>
          <cell r="E31" t="str">
            <v>Porcentaje</v>
          </cell>
          <cell r="F31">
            <v>0.5</v>
          </cell>
          <cell r="G31">
            <v>0.5</v>
          </cell>
          <cell r="H31">
            <v>1</v>
          </cell>
          <cell r="I31" t="str">
            <v>El esquema de conectividad ecosistémica, se entregó con la  información cartográfica, mediante una Geodatabase inicial, la cual contiene el esquema de conectividad funcional propuesto, los corredores resultantes tipo raster y polígonos, además de un conjunto de shapefile.
Esta información incluye:  áreas nodo, líneas conectoras, niveles más bajos de resistencia ambiental (1, 2 y 3) para la movilidad de la fauna silvestre, conectores potenciales (vacíos de conectividades), intersecto rutas conectividad con coberturas boscosas del Plan de ordenación forestal, conflicto de felinos en el territorio, con niveles de resistencia de 1, 2 y 3 en las rutas de movilización de especies (ver  actas con radicado 120-ACT2012-4690 y 120-ACT2007-2072.)</v>
          </cell>
          <cell r="J31"/>
          <cell r="K31">
            <v>1</v>
          </cell>
          <cell r="L31">
            <v>0</v>
          </cell>
          <cell r="M31">
            <v>0</v>
          </cell>
          <cell r="N31"/>
          <cell r="O31"/>
          <cell r="P31">
            <v>0</v>
          </cell>
          <cell r="Q31">
            <v>0</v>
          </cell>
          <cell r="R31">
            <v>0</v>
          </cell>
          <cell r="S31"/>
          <cell r="T31"/>
          <cell r="U31">
            <v>0</v>
          </cell>
          <cell r="V31">
            <v>0</v>
          </cell>
          <cell r="W31">
            <v>0</v>
          </cell>
          <cell r="X31"/>
          <cell r="Y31"/>
          <cell r="Z31" t="str">
            <v>Un esquema de conectividades ecosistémicas formulado</v>
          </cell>
          <cell r="AA31">
            <v>1</v>
          </cell>
          <cell r="AB31"/>
          <cell r="AC31"/>
          <cell r="AD31">
            <v>67842225</v>
          </cell>
          <cell r="AE31">
            <v>62107884</v>
          </cell>
          <cell r="AF31">
            <v>0.91547534002606779</v>
          </cell>
        </row>
        <row r="32">
          <cell r="A32" t="str">
            <v>ACT 2.2</v>
          </cell>
          <cell r="B32" t="str">
            <v>2.2</v>
          </cell>
          <cell r="C32" t="str">
            <v>Formular y ejecutar acciones de conservación para la conectividad rural</v>
          </cell>
          <cell r="D32"/>
          <cell r="E32"/>
          <cell r="F32">
            <v>1</v>
          </cell>
          <cell r="G32">
            <v>0.81081473888853639</v>
          </cell>
          <cell r="H32">
            <v>0.81081473888853639</v>
          </cell>
          <cell r="I32"/>
          <cell r="J32"/>
          <cell r="K32">
            <v>1</v>
          </cell>
          <cell r="L32">
            <v>0</v>
          </cell>
          <cell r="M32">
            <v>0</v>
          </cell>
          <cell r="N32"/>
          <cell r="O32"/>
          <cell r="P32">
            <v>1</v>
          </cell>
          <cell r="Q32">
            <v>0</v>
          </cell>
          <cell r="R32">
            <v>0</v>
          </cell>
          <cell r="S32"/>
          <cell r="T32"/>
          <cell r="U32">
            <v>1</v>
          </cell>
          <cell r="V32">
            <v>0</v>
          </cell>
          <cell r="W32">
            <v>0</v>
          </cell>
          <cell r="X32"/>
          <cell r="Y32"/>
          <cell r="Z32"/>
          <cell r="AA32">
            <v>0.81081473888853639</v>
          </cell>
          <cell r="AB32"/>
          <cell r="AC32"/>
          <cell r="AD32">
            <v>2070140942</v>
          </cell>
          <cell r="AE32">
            <v>1051044441</v>
          </cell>
          <cell r="AF32">
            <v>0.50771636832831646</v>
          </cell>
        </row>
        <row r="33">
          <cell r="A33" t="str">
            <v>SACT 2.2.1</v>
          </cell>
          <cell r="B33" t="str">
            <v>2.2.1</v>
          </cell>
          <cell r="C33" t="str">
            <v>Restauración de áreas para la conectividad rural</v>
          </cell>
          <cell r="D33" t="str">
            <v>Número de ha en proceso de restauración
Nota. 
PND 2018-2022: Áreas afectadas por el desarrollo de actividades ilegales en proceso de restauración.</v>
          </cell>
          <cell r="E33" t="str">
            <v>Hectáreas</v>
          </cell>
          <cell r="F33">
            <v>540</v>
          </cell>
          <cell r="G33">
            <v>6969</v>
          </cell>
          <cell r="H33">
            <v>1</v>
          </cell>
          <cell r="I33" t="str">
            <v xml:space="preserve">Corresponde a las hectáreas sembradas, a través de la estrategia  Sembratón y la declaratoria del área protegida Quitasol-La Holanda mediante el Acuerdo 596 de 2020, sobrepasando la meta de 540 hectáreas para la vigencia que suma un total de 6.969 ha. Lo anterior teniendo en cuenta las variables que alimentan el indicador.  </v>
          </cell>
          <cell r="J33"/>
          <cell r="K33">
            <v>8000</v>
          </cell>
          <cell r="L33">
            <v>0</v>
          </cell>
          <cell r="M33">
            <v>0</v>
          </cell>
          <cell r="N33"/>
          <cell r="O33"/>
          <cell r="P33">
            <v>8000</v>
          </cell>
          <cell r="Q33">
            <v>0</v>
          </cell>
          <cell r="R33">
            <v>0</v>
          </cell>
          <cell r="S33"/>
          <cell r="T33"/>
          <cell r="U33">
            <v>8000</v>
          </cell>
          <cell r="V33">
            <v>0</v>
          </cell>
          <cell r="W33">
            <v>0</v>
          </cell>
          <cell r="X33"/>
          <cell r="Y33"/>
          <cell r="Z33" t="str">
            <v>24.540 hectáreas</v>
          </cell>
          <cell r="AA33">
            <v>1</v>
          </cell>
          <cell r="AB33"/>
          <cell r="AC33"/>
          <cell r="AD33">
            <v>494791444</v>
          </cell>
          <cell r="AE33">
            <v>421986344</v>
          </cell>
          <cell r="AF33">
            <v>0.85285699483518151</v>
          </cell>
        </row>
        <row r="34">
          <cell r="A34" t="str">
            <v>SACT 2.2.2</v>
          </cell>
          <cell r="B34" t="str">
            <v>2.2.2</v>
          </cell>
          <cell r="C34" t="str">
            <v>Implementación de sistemas de conservación en cuencas abastecedoras de acueductos y ecosistemas estratégicos</v>
          </cell>
          <cell r="D34" t="str">
            <v>Número de ha de cobertura boscosa en cuencas abastecedoras de acueductos y en ecosistemas estratégicos.
Nota.
PND 2018-2022: Áreas bajo sistemas sostenibles de conservación (restauración*, sistemas agroforestales, manejo forestal sostenible)</v>
          </cell>
          <cell r="E34" t="str">
            <v>Hectáreas</v>
          </cell>
          <cell r="F34">
            <v>19049.7</v>
          </cell>
          <cell r="G34">
            <v>18929.584999999999</v>
          </cell>
          <cell r="H34">
            <v>0.99369465135933888</v>
          </cell>
          <cell r="I34" t="str">
            <v>Durante el III y IV trimestre de 2020, se suscribieron convenios con los municipios de Yondó, Anorí, Bello, Girardota, Vegachí y Segovia, lo que representaría la siembra de 22.300 árboles y la conservación de 1295,5 hectáreas en cuencas abastecedoras de acueductos y Ecosistemas Estratégicos; sin embargo, hubo ejecución física en tres municipios, lo que sumó un número menor de hectáreas al proyectado para la vigencia.
Adicionalmente, para esta subactividad, se suman 35,91 ha de restauración asistida como pago en especie a beneficiarios de PSA en los ecosistemas estratégicos, Parque Natural Regional Corredor de las Alegrías (PNRCA), Distrito de Manejo Integrado (DMI) de los Recursos Naturales Renovables Cuchilla Jardín - Támesis y en las cuencas de Río Grande - Río Chico</v>
          </cell>
          <cell r="J34"/>
          <cell r="K34">
            <v>19466.400000000001</v>
          </cell>
          <cell r="L34">
            <v>0</v>
          </cell>
          <cell r="M34">
            <v>0</v>
          </cell>
          <cell r="N34"/>
          <cell r="O34"/>
          <cell r="P34">
            <v>19883.099999999999</v>
          </cell>
          <cell r="Q34">
            <v>0</v>
          </cell>
          <cell r="R34">
            <v>0</v>
          </cell>
          <cell r="S34"/>
          <cell r="T34"/>
          <cell r="U34">
            <v>20299.8</v>
          </cell>
          <cell r="V34">
            <v>0</v>
          </cell>
          <cell r="W34">
            <v>0</v>
          </cell>
          <cell r="X34"/>
          <cell r="Y34"/>
          <cell r="Z34" t="str">
            <v>20.299,8 hectáreas</v>
          </cell>
          <cell r="AA34">
            <v>0.99369465135933888</v>
          </cell>
          <cell r="AB34"/>
          <cell r="AC34"/>
          <cell r="AD34">
            <v>1165349498</v>
          </cell>
          <cell r="AE34">
            <v>222058097</v>
          </cell>
          <cell r="AF34">
            <v>0.19055064371770125</v>
          </cell>
        </row>
        <row r="35">
          <cell r="A35" t="str">
            <v>SACT 2.2.3</v>
          </cell>
          <cell r="B35" t="str">
            <v>2.2.3</v>
          </cell>
          <cell r="C35" t="str">
            <v>Recuperación o rehabilitación de suelos degradados</v>
          </cell>
          <cell r="D35" t="str">
            <v>% de suelos degradados en recuperación o rehabilitación</v>
          </cell>
          <cell r="E35" t="str">
            <v>Porcentaje</v>
          </cell>
          <cell r="F35">
            <v>5.0000000000000001E-3</v>
          </cell>
          <cell r="G35">
            <v>2.19375E-3</v>
          </cell>
          <cell r="H35">
            <v>0.43874999999999997</v>
          </cell>
          <cell r="I35" t="str">
            <v>El 0,5% de la meta equivale a 800 ha.  esta se pretende cumplir a través del contrato interadministrativo de mandato sin representación con número interno de Corantioquia 040-CNT2011-154, suscrito entre Gobernación de Antioquia, EPM, RIA y Corantioquia, por solicitud de RIA se realizó Otro Sí de ampliación en tiempo por 6 meses.   
El proyecto inició la etapa de ejecución, a través de visitas de evaluación de predios.  
Además, se suma a la meta 326 ha. Cumplidas a través de la estrategia Sembratón y 25 ha. de los procesos de restauración a través de convenios 040-COV2009-144 con el municipio de Anorí, 040-COV2009-154 con el municipio de Yondó</v>
          </cell>
          <cell r="J35"/>
          <cell r="K35">
            <v>0.01</v>
          </cell>
          <cell r="L35">
            <v>0</v>
          </cell>
          <cell r="M35">
            <v>0</v>
          </cell>
          <cell r="N35"/>
          <cell r="O35"/>
          <cell r="P35">
            <v>1.4999999999999999E-2</v>
          </cell>
          <cell r="Q35">
            <v>0</v>
          </cell>
          <cell r="R35">
            <v>0</v>
          </cell>
          <cell r="S35"/>
          <cell r="T35"/>
          <cell r="U35">
            <v>0.02</v>
          </cell>
          <cell r="V35">
            <v>0</v>
          </cell>
          <cell r="W35">
            <v>0</v>
          </cell>
          <cell r="X35"/>
          <cell r="Y35"/>
          <cell r="Z35" t="str">
            <v>3.200 hectáras</v>
          </cell>
          <cell r="AA35">
            <v>0.43874999999999997</v>
          </cell>
          <cell r="AB35"/>
          <cell r="AC35"/>
          <cell r="AD35">
            <v>410000000</v>
          </cell>
          <cell r="AE35">
            <v>407000000</v>
          </cell>
          <cell r="AF35">
            <v>0.99268292682926829</v>
          </cell>
        </row>
        <row r="36">
          <cell r="A36" t="str">
            <v>ACT 2.3</v>
          </cell>
          <cell r="B36" t="str">
            <v>2.3</v>
          </cell>
          <cell r="C36" t="str">
            <v>Realizar control y seguimiento a los corredores de conectividad establecidos</v>
          </cell>
          <cell r="D36"/>
          <cell r="E36"/>
          <cell r="F36">
            <v>0</v>
          </cell>
          <cell r="G36">
            <v>0</v>
          </cell>
          <cell r="H36">
            <v>0</v>
          </cell>
          <cell r="I36"/>
          <cell r="J36"/>
          <cell r="K36">
            <v>1</v>
          </cell>
          <cell r="L36">
            <v>0</v>
          </cell>
          <cell r="M36">
            <v>0</v>
          </cell>
          <cell r="N36"/>
          <cell r="O36"/>
          <cell r="P36">
            <v>1</v>
          </cell>
          <cell r="Q36">
            <v>0</v>
          </cell>
          <cell r="R36">
            <v>0</v>
          </cell>
          <cell r="S36"/>
          <cell r="T36"/>
          <cell r="U36">
            <v>1</v>
          </cell>
          <cell r="V36">
            <v>0</v>
          </cell>
          <cell r="W36">
            <v>0</v>
          </cell>
          <cell r="X36"/>
          <cell r="Y36"/>
          <cell r="Z36"/>
          <cell r="AA36">
            <v>0</v>
          </cell>
          <cell r="AB36"/>
          <cell r="AC36"/>
          <cell r="AD36">
            <v>184516137</v>
          </cell>
          <cell r="AE36">
            <v>179229765</v>
          </cell>
          <cell r="AF36">
            <v>0.97135008305533732</v>
          </cell>
        </row>
        <row r="37">
          <cell r="A37" t="str">
            <v>SACT 2.3.1</v>
          </cell>
          <cell r="B37" t="str">
            <v>2.3.1</v>
          </cell>
          <cell r="C37" t="str">
            <v>Realización de control y seguimiento a los corredores de conectividad establecidos</v>
          </cell>
          <cell r="D37" t="str">
            <v>% de ejecución de acciones de control y seguimiento a los corredores de conectividad establecidos</v>
          </cell>
          <cell r="E37" t="str">
            <v>Porcentaje</v>
          </cell>
          <cell r="F37">
            <v>0</v>
          </cell>
          <cell r="G37">
            <v>0</v>
          </cell>
          <cell r="H37">
            <v>0</v>
          </cell>
          <cell r="I37" t="str">
            <v>Sin meta programada para la vigencia 2020.</v>
          </cell>
          <cell r="J37"/>
          <cell r="K37">
            <v>2.5000000000000001E-2</v>
          </cell>
          <cell r="L37">
            <v>0</v>
          </cell>
          <cell r="M37">
            <v>0</v>
          </cell>
          <cell r="N37"/>
          <cell r="O37"/>
          <cell r="P37">
            <v>0.05</v>
          </cell>
          <cell r="Q37">
            <v>0</v>
          </cell>
          <cell r="R37">
            <v>0</v>
          </cell>
          <cell r="S37"/>
          <cell r="T37"/>
          <cell r="U37">
            <v>0.1</v>
          </cell>
          <cell r="V37">
            <v>0</v>
          </cell>
          <cell r="W37">
            <v>0</v>
          </cell>
          <cell r="X37"/>
          <cell r="Y37"/>
          <cell r="Z37"/>
          <cell r="AA37">
            <v>0</v>
          </cell>
          <cell r="AB37"/>
          <cell r="AC37"/>
          <cell r="AD37">
            <v>184516137</v>
          </cell>
          <cell r="AE37">
            <v>179229765</v>
          </cell>
          <cell r="AF37">
            <v>0.97135008305533732</v>
          </cell>
        </row>
        <row r="38">
          <cell r="A38" t="str">
            <v>ACT 2.4</v>
          </cell>
          <cell r="B38" t="str">
            <v>2.4</v>
          </cell>
          <cell r="C38" t="str">
            <v>Aprobar y ejecutar el plan de ordenación forestal (POF)</v>
          </cell>
          <cell r="D38"/>
          <cell r="E38"/>
          <cell r="F38">
            <v>1</v>
          </cell>
          <cell r="G38">
            <v>1</v>
          </cell>
          <cell r="H38">
            <v>1</v>
          </cell>
          <cell r="I38"/>
          <cell r="J38"/>
          <cell r="K38">
            <v>1</v>
          </cell>
          <cell r="L38">
            <v>1</v>
          </cell>
          <cell r="M38">
            <v>1</v>
          </cell>
          <cell r="N38"/>
          <cell r="O38"/>
          <cell r="P38">
            <v>1</v>
          </cell>
          <cell r="Q38">
            <v>0</v>
          </cell>
          <cell r="R38">
            <v>0</v>
          </cell>
          <cell r="S38"/>
          <cell r="T38"/>
          <cell r="U38">
            <v>1</v>
          </cell>
          <cell r="V38">
            <v>0</v>
          </cell>
          <cell r="W38">
            <v>0</v>
          </cell>
          <cell r="X38"/>
          <cell r="Y38"/>
          <cell r="Z38"/>
          <cell r="AA38">
            <v>1</v>
          </cell>
          <cell r="AB38"/>
          <cell r="AC38"/>
          <cell r="AD38">
            <v>139300718</v>
          </cell>
          <cell r="AE38">
            <v>117520801</v>
          </cell>
          <cell r="AF38">
            <v>0.84364820718296651</v>
          </cell>
        </row>
        <row r="39">
          <cell r="A39" t="str">
            <v>SACT 2.4.1</v>
          </cell>
          <cell r="B39" t="str">
            <v>2.4.1</v>
          </cell>
          <cell r="C39" t="str">
            <v>Aprobación y ejecución del plan de ordenación forestal (POF)</v>
          </cell>
          <cell r="D39" t="str">
            <v>% de avance en la aprobación e implementación del plan de ordenación forestal (POF)
Nota: % de avance en la formulación del plan de ordenación forestal</v>
          </cell>
          <cell r="E39" t="str">
            <v>Porcentaje</v>
          </cell>
          <cell r="F39">
            <v>0.5</v>
          </cell>
          <cell r="G39">
            <v>0.5</v>
          </cell>
          <cell r="H39">
            <v>1</v>
          </cell>
          <cell r="I39" t="str">
            <v xml:space="preserve">Mediante Acuerdo 597 del 17 de diciembre de 2020, el Consejo Directivo de Corantioquia aprobó el Plan de Ordenación Forestal Integral y Sostenible de la jurisdicción de Corantioquia, en el cual se define la ordenación para 2.506.118 has. equivalente a un 70% del territorio de la corporación. Con ello se logró la meta de la vigencia. </v>
          </cell>
          <cell r="J39"/>
          <cell r="K39">
            <v>0.7</v>
          </cell>
          <cell r="L39">
            <v>1</v>
          </cell>
          <cell r="M39">
            <v>1</v>
          </cell>
          <cell r="N39"/>
          <cell r="O39"/>
          <cell r="P39">
            <v>0.9</v>
          </cell>
          <cell r="Q39">
            <v>1</v>
          </cell>
          <cell r="R39">
            <v>1</v>
          </cell>
          <cell r="S39"/>
          <cell r="T39"/>
          <cell r="U39">
            <v>1</v>
          </cell>
          <cell r="V39">
            <v>1</v>
          </cell>
          <cell r="W39">
            <v>1</v>
          </cell>
          <cell r="X39"/>
          <cell r="Y39"/>
          <cell r="Z39" t="str">
            <v>POF aprobado e implementado</v>
          </cell>
          <cell r="AA39">
            <v>1</v>
          </cell>
          <cell r="AB39"/>
          <cell r="AC39"/>
          <cell r="AD39">
            <v>139300718</v>
          </cell>
          <cell r="AE39">
            <v>117520801</v>
          </cell>
          <cell r="AF39">
            <v>0.84364820718296651</v>
          </cell>
        </row>
        <row r="40">
          <cell r="A40" t="str">
            <v>ACT 2.5</v>
          </cell>
          <cell r="B40" t="str">
            <v>2.5</v>
          </cell>
          <cell r="C40" t="str">
            <v>Implementar acciones de intervención en especies de flora y fauna priorizadas</v>
          </cell>
          <cell r="D40"/>
          <cell r="E40"/>
          <cell r="F40">
            <v>1</v>
          </cell>
          <cell r="G40">
            <v>1</v>
          </cell>
          <cell r="H40">
            <v>1</v>
          </cell>
          <cell r="I40"/>
          <cell r="J40"/>
          <cell r="K40">
            <v>1</v>
          </cell>
          <cell r="L40">
            <v>0</v>
          </cell>
          <cell r="M40">
            <v>0</v>
          </cell>
          <cell r="N40"/>
          <cell r="O40"/>
          <cell r="P40">
            <v>1</v>
          </cell>
          <cell r="Q40">
            <v>0</v>
          </cell>
          <cell r="R40">
            <v>0</v>
          </cell>
          <cell r="S40"/>
          <cell r="T40"/>
          <cell r="U40">
            <v>1</v>
          </cell>
          <cell r="V40">
            <v>0</v>
          </cell>
          <cell r="W40">
            <v>0</v>
          </cell>
          <cell r="X40"/>
          <cell r="Y40"/>
          <cell r="Z40"/>
          <cell r="AA40">
            <v>1</v>
          </cell>
          <cell r="AB40"/>
          <cell r="AC40"/>
          <cell r="AD40">
            <v>1853750261</v>
          </cell>
          <cell r="AE40">
            <v>1730161306</v>
          </cell>
          <cell r="AF40">
            <v>0.93333031012854428</v>
          </cell>
        </row>
        <row r="41">
          <cell r="A41" t="str">
            <v>SACT 2.5.1</v>
          </cell>
          <cell r="B41" t="str">
            <v>2.5.1</v>
          </cell>
          <cell r="C41" t="str">
            <v>Implementación de medidas de conservación y manejo en especies priorizadas</v>
          </cell>
          <cell r="D41" t="str">
            <v>% de especies priorizadas con medidas de conservación y manejo en ejecución</v>
          </cell>
          <cell r="E41" t="str">
            <v>Porcentaje</v>
          </cell>
          <cell r="F41">
            <v>0.5</v>
          </cell>
          <cell r="G41">
            <v>0.5</v>
          </cell>
          <cell r="H41">
            <v>1</v>
          </cell>
          <cell r="I41" t="str">
            <v>El 50% de la meta equivale a 30 especies priorizadas. 
Se han intervenido 40 especies con medidas de conservación y manejo entre fauna y flora, estas son:  
 Flora: Aguacatillo, Aguadulce, Aliso, Amarrabollo, Arboloco, Arrayán Común, Arrayán de hoja pequeña, Cabo de Acha, Jagua, Camargo, Canelo de páramo, Carate rojo, Carbonero, Cardenillo, Caunce, Cedrillo, Cedro de Altura, Cedro Macho, Anón, Chagualo, Cheflera Mano de Oso, Chirlobirlo, Drago, Encenillo, Escobo, Espadero, Gallinazo, Mortiño, Navajuelo, Ojo de Pava, Pino Colombiano, Quiebrabarrigo, Quimula, Simplocus, Zanca de Mula.  
Fauna: Lora frentiamarilla, Perezoso de 2 uñas, perezoso de 3 uñas, Mono aullador rojo, Puma</v>
          </cell>
          <cell r="J41"/>
          <cell r="K41">
            <v>0.65</v>
          </cell>
          <cell r="L41">
            <v>0</v>
          </cell>
          <cell r="M41">
            <v>0</v>
          </cell>
          <cell r="N41"/>
          <cell r="O41"/>
          <cell r="P41">
            <v>0.85</v>
          </cell>
          <cell r="Q41">
            <v>0</v>
          </cell>
          <cell r="R41">
            <v>0</v>
          </cell>
          <cell r="S41"/>
          <cell r="T41"/>
          <cell r="U41">
            <v>1</v>
          </cell>
          <cell r="V41">
            <v>0</v>
          </cell>
          <cell r="W41">
            <v>0</v>
          </cell>
          <cell r="X41"/>
          <cell r="Y41"/>
          <cell r="Z41" t="str">
            <v>60 especies: 55 Flora y 5 Fauna</v>
          </cell>
          <cell r="AA41">
            <v>1</v>
          </cell>
          <cell r="AB41"/>
          <cell r="AC41"/>
          <cell r="AD41">
            <v>812092672</v>
          </cell>
          <cell r="AE41">
            <v>752277444</v>
          </cell>
          <cell r="AF41">
            <v>0.92634433228822433</v>
          </cell>
        </row>
        <row r="42">
          <cell r="A42" t="str">
            <v>SACT 2.5.2</v>
          </cell>
          <cell r="B42" t="str">
            <v>2.5.2</v>
          </cell>
          <cell r="C42" t="str">
            <v>Implementación de medidas de conservación y manejo en especies amenazadas</v>
          </cell>
          <cell r="D42" t="str">
            <v>% de especies amenazadas con medidas de conservación y manejo en ejecución</v>
          </cell>
          <cell r="E42" t="str">
            <v>Porcentaje</v>
          </cell>
          <cell r="F42">
            <v>0.5</v>
          </cell>
          <cell r="G42">
            <v>0.81818181818181823</v>
          </cell>
          <cell r="H42">
            <v>1</v>
          </cell>
          <cell r="I42" t="str">
            <v>El 50% de la meta equivale a 15 especies priorizadas. Se  han intervenido 17 especies con medidas de conservación y manejo, estas son: 
 Flora: Árbol raro, Magnolio, Caoba, Cedro negro, Roble, Chaquiro real, Diomate, Palma de Cera del Quindio. 
Fauna: Titi Cabeciblanco, Monoaraña, Tortuga de rio, Paujil de Pico azul, Manatí, Caimán aguja, Loro orejiamarillo, Oso andino, Jaguar, Tigrillo, Nutria, Titi Gris, Hicotea, Morrocoy, Guacamaya Verde, Tortuga caja, Mico de noch</v>
          </cell>
          <cell r="J42"/>
          <cell r="K42">
            <v>0.65</v>
          </cell>
          <cell r="L42">
            <v>0</v>
          </cell>
          <cell r="M42">
            <v>0</v>
          </cell>
          <cell r="N42"/>
          <cell r="O42"/>
          <cell r="P42">
            <v>0.85</v>
          </cell>
          <cell r="Q42">
            <v>0</v>
          </cell>
          <cell r="R42">
            <v>0</v>
          </cell>
          <cell r="S42"/>
          <cell r="T42"/>
          <cell r="U42">
            <v>1</v>
          </cell>
          <cell r="V42">
            <v>0</v>
          </cell>
          <cell r="W42">
            <v>0</v>
          </cell>
          <cell r="X42"/>
          <cell r="Y42"/>
          <cell r="Z42" t="str">
            <v>33 especies: 18 Fauna y 15 flora</v>
          </cell>
          <cell r="AA42">
            <v>1</v>
          </cell>
          <cell r="AB42"/>
          <cell r="AC42"/>
          <cell r="AD42">
            <v>447312266</v>
          </cell>
          <cell r="AE42">
            <v>398156303</v>
          </cell>
          <cell r="AF42">
            <v>0.89010817110032037</v>
          </cell>
        </row>
        <row r="43">
          <cell r="A43" t="str">
            <v>SACT 2.5.3</v>
          </cell>
          <cell r="B43" t="str">
            <v>2.5.3</v>
          </cell>
          <cell r="C43" t="str">
            <v>Implementación de medidas de prevención, control y manejo en especies invasoras.</v>
          </cell>
          <cell r="D43" t="str">
            <v>% de especies invasoras con medidas de prevención, control y manejo en ejecución</v>
          </cell>
          <cell r="E43" t="str">
            <v>Porcentaje</v>
          </cell>
          <cell r="F43">
            <v>0.3</v>
          </cell>
          <cell r="G43">
            <v>1</v>
          </cell>
          <cell r="H43">
            <v>1</v>
          </cell>
          <cell r="I43" t="str">
            <v>El 30% de la meta equivale al desarrollo de acciones que permitan la prevención y el control de 3 especies invasoras, a 30 de diciembre de 2020, se ha trabajado con las siguientes 7 especies:  
Flora: Ojo de poeta y retamo espinoso. 
Fauna: Hipopótamo, Caracol gigante africano, Rana Toro, Garza Bueyera, Abeja Africana.</v>
          </cell>
          <cell r="J43"/>
          <cell r="K43">
            <v>0.5</v>
          </cell>
          <cell r="L43">
            <v>0</v>
          </cell>
          <cell r="M43">
            <v>0</v>
          </cell>
          <cell r="N43"/>
          <cell r="O43"/>
          <cell r="P43">
            <v>0.65</v>
          </cell>
          <cell r="Q43">
            <v>0</v>
          </cell>
          <cell r="R43">
            <v>0</v>
          </cell>
          <cell r="S43"/>
          <cell r="T43"/>
          <cell r="U43">
            <v>1</v>
          </cell>
          <cell r="V43">
            <v>0</v>
          </cell>
          <cell r="W43">
            <v>0</v>
          </cell>
          <cell r="X43"/>
          <cell r="Y43"/>
          <cell r="Z43" t="str">
            <v>8 especies: 5 fauna y 3 flora</v>
          </cell>
          <cell r="AA43">
            <v>1</v>
          </cell>
          <cell r="AB43"/>
          <cell r="AC43"/>
          <cell r="AD43">
            <v>594345323</v>
          </cell>
          <cell r="AE43">
            <v>579727559</v>
          </cell>
          <cell r="AF43">
            <v>0.97540526789002768</v>
          </cell>
        </row>
        <row r="44">
          <cell r="A44" t="str">
            <v>ACT 2.6</v>
          </cell>
          <cell r="B44" t="str">
            <v>2.6</v>
          </cell>
          <cell r="C44" t="str">
            <v>Fortalecer la capacidad de los actores para la gestión corresponsable en la conectividad de corredores biológicos y sus ecosistemas</v>
          </cell>
          <cell r="D44"/>
          <cell r="E44"/>
          <cell r="F44">
            <v>1</v>
          </cell>
          <cell r="G44">
            <v>1</v>
          </cell>
          <cell r="H44">
            <v>1</v>
          </cell>
          <cell r="I44"/>
          <cell r="J44"/>
          <cell r="K44">
            <v>1</v>
          </cell>
          <cell r="L44">
            <v>0</v>
          </cell>
          <cell r="M44">
            <v>0</v>
          </cell>
          <cell r="N44"/>
          <cell r="O44"/>
          <cell r="P44">
            <v>1</v>
          </cell>
          <cell r="Q44">
            <v>0</v>
          </cell>
          <cell r="R44">
            <v>0</v>
          </cell>
          <cell r="S44"/>
          <cell r="T44"/>
          <cell r="U44">
            <v>1</v>
          </cell>
          <cell r="V44">
            <v>0</v>
          </cell>
          <cell r="W44">
            <v>0</v>
          </cell>
          <cell r="X44"/>
          <cell r="Y44"/>
          <cell r="Z44"/>
          <cell r="AA44">
            <v>1</v>
          </cell>
          <cell r="AB44"/>
          <cell r="AC44"/>
          <cell r="AD44">
            <v>267309401</v>
          </cell>
          <cell r="AE44">
            <v>263515526</v>
          </cell>
          <cell r="AF44">
            <v>0.98580717705472698</v>
          </cell>
        </row>
        <row r="45">
          <cell r="A45" t="str">
            <v>SACT 2.6.1</v>
          </cell>
          <cell r="B45" t="str">
            <v>2.6.1</v>
          </cell>
          <cell r="C45" t="str">
            <v>Fortalecimiento de la capacidad de los actores para la gestión corresponsable en la conectividad de corredores biológicos y sus ecosistemas</v>
          </cell>
          <cell r="D45" t="str">
            <v>Número de actores fortalecidos en la gestión corresponsable de acuerdo a la priorización de conectividades</v>
          </cell>
          <cell r="E45" t="str">
            <v>Número decimal</v>
          </cell>
          <cell r="F45">
            <v>1</v>
          </cell>
          <cell r="G45">
            <v>1</v>
          </cell>
          <cell r="H45">
            <v>1</v>
          </cell>
          <cell r="I45" t="str">
            <v>Suscribción de  17 convenios para fortalecer la capacidad de gestión ambiental corresponsable de las JAC como actor del territorio, involucrando un total de 480 personas, la implementación de 17 Bioviveros comunitarios, la realización de 45 actividades educativas y una siembra de 125.798 árboles en predios públicos y privados que generan corredores biológicos y conservan la biodiversidad y los servicios ambientales</v>
          </cell>
          <cell r="J45"/>
          <cell r="K45">
            <v>2</v>
          </cell>
          <cell r="L45">
            <v>0</v>
          </cell>
          <cell r="M45">
            <v>0</v>
          </cell>
          <cell r="N45"/>
          <cell r="O45"/>
          <cell r="P45">
            <v>3</v>
          </cell>
          <cell r="Q45">
            <v>0</v>
          </cell>
          <cell r="R45">
            <v>0</v>
          </cell>
          <cell r="S45"/>
          <cell r="T45"/>
          <cell r="U45">
            <v>4</v>
          </cell>
          <cell r="V45">
            <v>0</v>
          </cell>
          <cell r="W45">
            <v>0</v>
          </cell>
          <cell r="X45"/>
          <cell r="Y45"/>
          <cell r="Z45" t="str">
            <v>4 actores fortalecidos</v>
          </cell>
          <cell r="AA45">
            <v>1</v>
          </cell>
          <cell r="AB45"/>
          <cell r="AC45"/>
          <cell r="AD45">
            <v>267309401</v>
          </cell>
          <cell r="AE45">
            <v>263515526</v>
          </cell>
          <cell r="AF45">
            <v>0.98580717705472698</v>
          </cell>
        </row>
        <row r="46">
          <cell r="A46" t="str">
            <v>PROG II</v>
          </cell>
          <cell r="B46" t="str">
            <v>II</v>
          </cell>
          <cell r="C46" t="str">
            <v>Programa II. Agua para la vida</v>
          </cell>
          <cell r="D46"/>
          <cell r="E46"/>
          <cell r="F46">
            <v>1</v>
          </cell>
          <cell r="G46">
            <v>0.70186312934027772</v>
          </cell>
          <cell r="H46">
            <v>0.70186312934027772</v>
          </cell>
          <cell r="I46"/>
          <cell r="J46"/>
          <cell r="K46">
            <v>1</v>
          </cell>
          <cell r="L46">
            <v>0</v>
          </cell>
          <cell r="M46">
            <v>0</v>
          </cell>
          <cell r="N46"/>
          <cell r="O46"/>
          <cell r="P46">
            <v>1</v>
          </cell>
          <cell r="Q46">
            <v>0</v>
          </cell>
          <cell r="R46">
            <v>0</v>
          </cell>
          <cell r="S46"/>
          <cell r="T46"/>
          <cell r="U46">
            <v>1</v>
          </cell>
          <cell r="V46">
            <v>0</v>
          </cell>
          <cell r="W46">
            <v>0</v>
          </cell>
          <cell r="X46"/>
          <cell r="Y46"/>
          <cell r="Z46">
            <v>1</v>
          </cell>
          <cell r="AA46">
            <v>0.70186312934027772</v>
          </cell>
          <cell r="AB46">
            <v>0.70186312934027772</v>
          </cell>
          <cell r="AC46"/>
          <cell r="AD46">
            <v>31125847104</v>
          </cell>
          <cell r="AE46">
            <v>24616445438</v>
          </cell>
          <cell r="AF46">
            <v>0.79086828884527061</v>
          </cell>
        </row>
        <row r="47">
          <cell r="A47" t="str">
            <v>PROY 3</v>
          </cell>
          <cell r="B47">
            <v>3</v>
          </cell>
          <cell r="C47" t="str">
            <v>Proyecto 3. Planificando el uso y manejo del agua</v>
          </cell>
          <cell r="D47"/>
          <cell r="E47"/>
          <cell r="F47">
            <v>1</v>
          </cell>
          <cell r="G47">
            <v>0.45555555555555555</v>
          </cell>
          <cell r="H47">
            <v>0.45555555555555555</v>
          </cell>
          <cell r="I47"/>
          <cell r="J47"/>
          <cell r="K47">
            <v>1</v>
          </cell>
          <cell r="L47">
            <v>0</v>
          </cell>
          <cell r="M47">
            <v>0</v>
          </cell>
          <cell r="N47"/>
          <cell r="O47"/>
          <cell r="P47">
            <v>1</v>
          </cell>
          <cell r="Q47">
            <v>0</v>
          </cell>
          <cell r="R47">
            <v>0</v>
          </cell>
          <cell r="S47"/>
          <cell r="T47"/>
          <cell r="U47">
            <v>1</v>
          </cell>
          <cell r="V47">
            <v>0</v>
          </cell>
          <cell r="W47">
            <v>0</v>
          </cell>
          <cell r="X47"/>
          <cell r="Y47"/>
          <cell r="Z47"/>
          <cell r="AA47">
            <v>0.45555555555555555</v>
          </cell>
          <cell r="AB47"/>
          <cell r="AC47"/>
          <cell r="AD47">
            <v>5446023826</v>
          </cell>
          <cell r="AE47">
            <v>2560201850</v>
          </cell>
          <cell r="AF47">
            <v>0.47010478319563637</v>
          </cell>
        </row>
        <row r="48">
          <cell r="A48" t="str">
            <v>ACT 3.1</v>
          </cell>
          <cell r="B48" t="str">
            <v>3.1</v>
          </cell>
          <cell r="C48" t="str">
            <v>Priorizar cuerpos de agua para la planificación del recurso hídrico</v>
          </cell>
          <cell r="D48"/>
          <cell r="E48"/>
          <cell r="F48">
            <v>1</v>
          </cell>
          <cell r="G48">
            <v>0</v>
          </cell>
          <cell r="H48">
            <v>0</v>
          </cell>
          <cell r="I48"/>
          <cell r="J48"/>
          <cell r="K48">
            <v>1</v>
          </cell>
          <cell r="L48">
            <v>0</v>
          </cell>
          <cell r="M48">
            <v>0</v>
          </cell>
          <cell r="N48"/>
          <cell r="O48"/>
          <cell r="P48">
            <v>1</v>
          </cell>
          <cell r="Q48">
            <v>0</v>
          </cell>
          <cell r="R48">
            <v>0</v>
          </cell>
          <cell r="S48"/>
          <cell r="T48"/>
          <cell r="U48">
            <v>1</v>
          </cell>
          <cell r="V48">
            <v>0</v>
          </cell>
          <cell r="W48">
            <v>0</v>
          </cell>
          <cell r="X48"/>
          <cell r="Y48"/>
          <cell r="Z48"/>
          <cell r="AA48">
            <v>0</v>
          </cell>
          <cell r="AB48"/>
          <cell r="AC48"/>
          <cell r="AD48">
            <v>745935946</v>
          </cell>
          <cell r="AE48">
            <v>744555190</v>
          </cell>
          <cell r="AF48">
            <v>0.99814896170722944</v>
          </cell>
        </row>
        <row r="49">
          <cell r="A49" t="str">
            <v>SACT 3.1.1</v>
          </cell>
          <cell r="B49" t="str">
            <v>3.1.1</v>
          </cell>
          <cell r="C49" t="str">
            <v>Priorización de cuerpos de agua para la planificación del recurso hídrico</v>
          </cell>
          <cell r="D49" t="str">
            <v>% de cuerpos de agua priorizados con reglamentación de uso de agua y vertimientos su incorporación en el RURH
Nota: Resolución 667. % de cuerpos de agua con reglamentación del uso de las aguas.</v>
          </cell>
          <cell r="E49" t="str">
            <v>Porcentaje</v>
          </cell>
          <cell r="F49">
            <v>0.36</v>
          </cell>
          <cell r="G49">
            <v>0</v>
          </cell>
          <cell r="H49">
            <v>0</v>
          </cell>
          <cell r="I49" t="str">
            <v xml:space="preserve">De acuerdo con las acciones desarrolladas y en articulación con los municipios de San José de la Montaña, Jericó y el Área Metropolitana, se priorizó para la vigencia del año 2020, la reglamentación de las fuentes hídricas, San José, ubicada en el municipio San José de la Montaña, La Palma del municipio de Jericó, La Valeria en el municipio de Caldas y El Salado ubicada en el municipio de Girardota. Quebradas que hacen parte de los PORH del Río Piedras, Río San Andrés y del Rio Aburrá- Medellín, respectivamente. 
Quebrada San José- San José de La Montaña, se encuentra en la fase final, específicamente en la publicación del proyecto de distribución y recepción de objeciones para el proceso de reglamentación de uso de agua y vertimientos. La reglamentación se está ejecutando a través del convenio 040-COV2009-131, suscrito con el municipio. 
Quebrada La Palma- Jericó, se encuentra en la fase de aprestamiento, con proyección para inicio de las actividades de campo en el mes de enero de 2021, esto debido a dificultades que se presentaron en la zona. La reglamentación se está ejecutando a través del convenio 040-COV2009-137, suscrito con el municipio. 
Quebrada La Valeria y El Salado, se firmó un convenio marco con el AMVA No. 040-COV2012-226, para el proceso de reglamentación de uso del agua y vertimientos en ambas fuentes hídricas, y se adjudicó a la Universidad de Antioquia, la ejecución de ambas reglamentaciones bajo el convenio No. 040-COV2012-227, con acta de inicio del 29 de diciembre de 2020. </v>
          </cell>
          <cell r="J49"/>
          <cell r="K49">
            <v>0.55000000000000004</v>
          </cell>
          <cell r="L49">
            <v>0</v>
          </cell>
          <cell r="M49">
            <v>0</v>
          </cell>
          <cell r="N49"/>
          <cell r="O49"/>
          <cell r="P49">
            <v>0.73</v>
          </cell>
          <cell r="Q49">
            <v>0</v>
          </cell>
          <cell r="R49">
            <v>0</v>
          </cell>
          <cell r="S49"/>
          <cell r="T49"/>
          <cell r="U49">
            <v>1</v>
          </cell>
          <cell r="V49">
            <v>0</v>
          </cell>
          <cell r="W49">
            <v>0</v>
          </cell>
          <cell r="X49"/>
          <cell r="Y49"/>
          <cell r="Z49" t="str">
            <v>11 cuerpos de agua</v>
          </cell>
          <cell r="AA49">
            <v>0</v>
          </cell>
          <cell r="AB49"/>
          <cell r="AC49"/>
          <cell r="AD49">
            <v>745935946</v>
          </cell>
          <cell r="AE49">
            <v>744555190</v>
          </cell>
          <cell r="AF49">
            <v>0.99814896170722944</v>
          </cell>
        </row>
        <row r="50">
          <cell r="A50" t="str">
            <v>ACT 3.2</v>
          </cell>
          <cell r="B50" t="str">
            <v>3.2</v>
          </cell>
          <cell r="C50" t="str">
            <v>Formular instrumentos de planificación hídrica</v>
          </cell>
          <cell r="D50"/>
          <cell r="E50"/>
          <cell r="F50">
            <v>1</v>
          </cell>
          <cell r="G50">
            <v>0.3666666666666667</v>
          </cell>
          <cell r="H50">
            <v>0.3666666666666667</v>
          </cell>
          <cell r="I50"/>
          <cell r="J50"/>
          <cell r="K50">
            <v>1</v>
          </cell>
          <cell r="L50">
            <v>0</v>
          </cell>
          <cell r="M50">
            <v>0</v>
          </cell>
          <cell r="N50"/>
          <cell r="O50"/>
          <cell r="P50">
            <v>1</v>
          </cell>
          <cell r="Q50">
            <v>0</v>
          </cell>
          <cell r="R50">
            <v>0</v>
          </cell>
          <cell r="S50"/>
          <cell r="T50"/>
          <cell r="U50">
            <v>1</v>
          </cell>
          <cell r="V50">
            <v>0</v>
          </cell>
          <cell r="W50">
            <v>0</v>
          </cell>
          <cell r="X50"/>
          <cell r="Y50"/>
          <cell r="Z50"/>
          <cell r="AA50">
            <v>0.3666666666666667</v>
          </cell>
          <cell r="AB50"/>
          <cell r="AC50"/>
          <cell r="AD50">
            <v>4602589172</v>
          </cell>
          <cell r="AE50">
            <v>1721524947</v>
          </cell>
          <cell r="AF50">
            <v>0.37403402360413845</v>
          </cell>
        </row>
        <row r="51">
          <cell r="A51" t="str">
            <v>SACT 3.2.1</v>
          </cell>
          <cell r="B51" t="str">
            <v>3.2.1</v>
          </cell>
          <cell r="C51" t="str">
            <v>Formulación de Planes de Ordenamiento y Manejo de Cuenca</v>
          </cell>
          <cell r="D51" t="str">
            <v>% de avance en la formulación y/o ajuste de los POMCA
Nota: Resolución 667. % de avance en la formulación y/o ajuste de los POMCA, PMA, PMM</v>
          </cell>
          <cell r="E51" t="str">
            <v>Porcentaje</v>
          </cell>
          <cell r="F51">
            <v>1</v>
          </cell>
          <cell r="G51">
            <v>0.1</v>
          </cell>
          <cell r="H51">
            <v>0.1</v>
          </cell>
          <cell r="I51" t="str">
            <v xml:space="preserve">Se adjudicó en el mes de octubre del año 2020 al CONSORCIO POMCA CAUCA el contrato que tiene por objeto “Formular el Plan de Ordenación y Manejo de la Cuenca hidrográfica Directos Río Cauca (md) entre Río San Juan – Río Ituango (código NSS 2621-01) en jurisdicción de la Corporación Autónoma Regional del Centro de Antioquia -CORANTIOQUIA y la Corporación para el Desarrollo Sostenible del Urabá – CORPOURABA”, para la vigencia 2020 – 2021.   
Dicho contrato, a fecha de corte del 31 de diciembre de 2020 avanzó en el 50% de la fase de aprestamiento. </v>
          </cell>
          <cell r="J51"/>
          <cell r="K51">
            <v>1</v>
          </cell>
          <cell r="L51">
            <v>0</v>
          </cell>
          <cell r="M51">
            <v>0</v>
          </cell>
          <cell r="N51"/>
          <cell r="O51"/>
          <cell r="P51">
            <v>1</v>
          </cell>
          <cell r="Q51">
            <v>0</v>
          </cell>
          <cell r="R51">
            <v>0</v>
          </cell>
          <cell r="S51"/>
          <cell r="T51"/>
          <cell r="U51">
            <v>1</v>
          </cell>
          <cell r="V51">
            <v>0</v>
          </cell>
          <cell r="W51">
            <v>0</v>
          </cell>
          <cell r="X51"/>
          <cell r="Y51"/>
          <cell r="Z51" t="str">
            <v>4 POMCAS</v>
          </cell>
          <cell r="AA51">
            <v>0.1</v>
          </cell>
          <cell r="AB51"/>
          <cell r="AC51"/>
          <cell r="AD51">
            <v>2378224533</v>
          </cell>
          <cell r="AE51">
            <v>481048322</v>
          </cell>
          <cell r="AF51">
            <v>0.20227203753263107</v>
          </cell>
        </row>
        <row r="52">
          <cell r="A52" t="str">
            <v>SACT 3.2.2</v>
          </cell>
          <cell r="B52" t="str">
            <v>3.2.2</v>
          </cell>
          <cell r="C52" t="str">
            <v xml:space="preserve">Adopción de Planes de ordenamiento del recurso hídrico (PORH) </v>
          </cell>
          <cell r="D52" t="str">
            <v>% de cuerpos de agua con plan de ordenamiento del recurso hídrico (PORH) adoptados
Nota: 
Resolución 667. % de cuerpos de agua con PORH adoptados.</v>
          </cell>
          <cell r="E52" t="str">
            <v>Porcentaje</v>
          </cell>
          <cell r="F52">
            <v>1</v>
          </cell>
          <cell r="G52">
            <v>1.1720000000000002</v>
          </cell>
          <cell r="H52">
            <v>1</v>
          </cell>
          <cell r="I52" t="str">
            <v xml:space="preserve">La Corporación declaró el ordenamiento de 5 cuerpos de agua mediante resoluciones:  
040-RES2012-7295 Quebrada La Víbora  
040-RES2012-7296 Quebrada Yarumalito  
 040-RES2012-7298 Río Dolores  
040-RES2012-7299 Quebrada La Noque 
040-RES2012-7300 Quebrada Sabaletas – Trinidad </v>
          </cell>
          <cell r="J52"/>
          <cell r="K52">
            <v>1</v>
          </cell>
          <cell r="L52">
            <v>0</v>
          </cell>
          <cell r="M52">
            <v>0</v>
          </cell>
          <cell r="N52"/>
          <cell r="O52"/>
          <cell r="P52">
            <v>1</v>
          </cell>
          <cell r="Q52">
            <v>0</v>
          </cell>
          <cell r="R52">
            <v>0</v>
          </cell>
          <cell r="S52"/>
          <cell r="T52"/>
          <cell r="U52">
            <v>1</v>
          </cell>
          <cell r="V52">
            <v>0</v>
          </cell>
          <cell r="W52">
            <v>0</v>
          </cell>
          <cell r="X52"/>
          <cell r="Y52"/>
          <cell r="Z52" t="str">
            <v>11 PORH</v>
          </cell>
          <cell r="AA52">
            <v>1</v>
          </cell>
          <cell r="AB52"/>
          <cell r="AC52"/>
          <cell r="AD52">
            <v>1724364639</v>
          </cell>
          <cell r="AE52">
            <v>990476625</v>
          </cell>
          <cell r="AF52">
            <v>0.57440091416766748</v>
          </cell>
        </row>
        <row r="53">
          <cell r="A53" t="str">
            <v>SACT 3.2.3</v>
          </cell>
          <cell r="B53" t="str">
            <v>3.2.3</v>
          </cell>
          <cell r="C53" t="str">
            <v>Formulación de Planes de Manejo de Acuíferos (PMA)</v>
          </cell>
          <cell r="D53" t="str">
            <v>Planes de Manejo de Acuíferos (PMA) formulados
Nota: Resolución 667. % de avance en la formulación y/o ajuste de los POMCA, PMA, PMM</v>
          </cell>
          <cell r="E53" t="str">
            <v>Porcentaje</v>
          </cell>
          <cell r="F53">
            <v>1</v>
          </cell>
          <cell r="G53">
            <v>0</v>
          </cell>
          <cell r="H53">
            <v>0</v>
          </cell>
          <cell r="I53" t="str">
            <v xml:space="preserve">Convenio para “Aunar esfuerzos para la Exploración del potencial hidrogeológico en zonas de bosque seco en el cañón del Río Cauca en la jurisdicción de CORANTIOQUIA”, mediante el cual se adelantó una fase de aprestamiento para el estudio de investigación, enfocado en la elaboración de un inventario de puntos de agua. Esta investigación es precedente a la Formulación de un PMA de acuerdo a la guía técnica del MADS, por lo cual el avance en esta meta corporativa es 0%. </v>
          </cell>
          <cell r="J53"/>
          <cell r="K53">
            <v>1</v>
          </cell>
          <cell r="L53">
            <v>0</v>
          </cell>
          <cell r="M53">
            <v>0</v>
          </cell>
          <cell r="N53"/>
          <cell r="O53"/>
          <cell r="P53">
            <v>1</v>
          </cell>
          <cell r="Q53">
            <v>0</v>
          </cell>
          <cell r="R53">
            <v>0</v>
          </cell>
          <cell r="S53"/>
          <cell r="T53"/>
          <cell r="U53">
            <v>1</v>
          </cell>
          <cell r="V53">
            <v>0</v>
          </cell>
          <cell r="W53">
            <v>0</v>
          </cell>
          <cell r="X53"/>
          <cell r="Y53"/>
          <cell r="Z53" t="str">
            <v>3 PMA</v>
          </cell>
          <cell r="AA53">
            <v>0</v>
          </cell>
          <cell r="AB53"/>
          <cell r="AC53"/>
          <cell r="AD53">
            <v>500000000</v>
          </cell>
          <cell r="AE53">
            <v>250000000</v>
          </cell>
          <cell r="AF53">
            <v>0.5</v>
          </cell>
        </row>
        <row r="54">
          <cell r="A54" t="str">
            <v>SACT 3.2.4</v>
          </cell>
          <cell r="B54" t="str">
            <v>3.2.4</v>
          </cell>
          <cell r="C54" t="str">
            <v xml:space="preserve">Formulación de Planes de Manejo de Microcuencas (PMM)
</v>
          </cell>
          <cell r="D54" t="str">
            <v>Planes de Manejo de Microcuencas (PMM) formulados
Nota: Resolución 667. % de avance en la formulación y/o ajuste de los POMCA, PMA, PMM</v>
          </cell>
          <cell r="E54" t="str">
            <v>Porcentaje</v>
          </cell>
          <cell r="F54">
            <v>0</v>
          </cell>
          <cell r="G54">
            <v>0</v>
          </cell>
          <cell r="H54">
            <v>0</v>
          </cell>
          <cell r="I54" t="str">
            <v>Sin meta programada para la vigencia 2020.</v>
          </cell>
          <cell r="J54"/>
          <cell r="K54">
            <v>0</v>
          </cell>
          <cell r="L54">
            <v>0</v>
          </cell>
          <cell r="M54">
            <v>0</v>
          </cell>
          <cell r="N54"/>
          <cell r="O54"/>
          <cell r="P54">
            <v>1</v>
          </cell>
          <cell r="Q54">
            <v>0</v>
          </cell>
          <cell r="R54">
            <v>0</v>
          </cell>
          <cell r="S54"/>
          <cell r="T54"/>
          <cell r="U54">
            <v>1</v>
          </cell>
          <cell r="V54">
            <v>0</v>
          </cell>
          <cell r="W54">
            <v>0</v>
          </cell>
          <cell r="X54"/>
          <cell r="Y54"/>
          <cell r="Z54" t="str">
            <v>1 PMM</v>
          </cell>
          <cell r="AA54">
            <v>0</v>
          </cell>
          <cell r="AB54"/>
          <cell r="AC54"/>
          <cell r="AD54">
            <v>0</v>
          </cell>
          <cell r="AE54"/>
          <cell r="AF54">
            <v>0</v>
          </cell>
        </row>
        <row r="55">
          <cell r="A55" t="str">
            <v>ACT 3.3</v>
          </cell>
          <cell r="B55" t="str">
            <v>3.3</v>
          </cell>
          <cell r="C55" t="str">
            <v>Fortalecer las capacidades de los actores para la participación en la planificación del patrimonio hídrico</v>
          </cell>
          <cell r="D55"/>
          <cell r="E55"/>
          <cell r="F55">
            <v>1</v>
          </cell>
          <cell r="G55">
            <v>1</v>
          </cell>
          <cell r="H55">
            <v>1</v>
          </cell>
          <cell r="I55"/>
          <cell r="J55"/>
          <cell r="K55">
            <v>1</v>
          </cell>
          <cell r="L55">
            <v>0</v>
          </cell>
          <cell r="M55">
            <v>0</v>
          </cell>
          <cell r="N55"/>
          <cell r="O55"/>
          <cell r="P55">
            <v>1</v>
          </cell>
          <cell r="Q55">
            <v>0</v>
          </cell>
          <cell r="R55">
            <v>0</v>
          </cell>
          <cell r="S55"/>
          <cell r="T55"/>
          <cell r="U55">
            <v>1</v>
          </cell>
          <cell r="V55">
            <v>0</v>
          </cell>
          <cell r="W55">
            <v>0</v>
          </cell>
          <cell r="X55"/>
          <cell r="Y55"/>
          <cell r="Z55"/>
          <cell r="AA55">
            <v>1</v>
          </cell>
          <cell r="AB55"/>
          <cell r="AC55"/>
          <cell r="AD55">
            <v>97498708</v>
          </cell>
          <cell r="AE55">
            <v>94121713</v>
          </cell>
          <cell r="AF55">
            <v>0.96536369487070539</v>
          </cell>
        </row>
        <row r="56">
          <cell r="A56" t="str">
            <v>SACT 3.3.1</v>
          </cell>
          <cell r="B56" t="str">
            <v>3.3.1</v>
          </cell>
          <cell r="C56" t="str">
            <v>Fortalecimiento de las capacidades de los actores para la participación en la planificación del patrimonio hídrico</v>
          </cell>
          <cell r="D56" t="str">
            <v>Número de actores fortalecidos con capacidad de planificación del patrimonio hídrico</v>
          </cell>
          <cell r="E56" t="str">
            <v>Número decimal</v>
          </cell>
          <cell r="F56">
            <v>2</v>
          </cell>
          <cell r="G56">
            <v>2</v>
          </cell>
          <cell r="H56">
            <v>1</v>
          </cell>
          <cell r="I56" t="str">
            <v>Se pudo conocer la gestión que realizan las JAAR y las JAC de (10) municipios de la jurisdicción y a partir de sus conocimientos y experiencias previas se pudo desarrollar la ruta formativa del convenio con el INER, lo que le va a permitir a estos actores participar de forma efectiva en las diferentes reuniones relacionadas con el POMCA y los PORH en formulación, procesos liderados por la Subdirección de Gestión Ambiental</v>
          </cell>
          <cell r="J56"/>
          <cell r="K56">
            <v>2</v>
          </cell>
          <cell r="L56">
            <v>0</v>
          </cell>
          <cell r="M56">
            <v>0</v>
          </cell>
          <cell r="N56"/>
          <cell r="O56"/>
          <cell r="P56">
            <v>2</v>
          </cell>
          <cell r="Q56">
            <v>0</v>
          </cell>
          <cell r="R56">
            <v>0</v>
          </cell>
          <cell r="S56"/>
          <cell r="T56"/>
          <cell r="U56">
            <v>2</v>
          </cell>
          <cell r="V56">
            <v>0</v>
          </cell>
          <cell r="W56">
            <v>0</v>
          </cell>
          <cell r="X56"/>
          <cell r="Y56"/>
          <cell r="Z56"/>
          <cell r="AA56">
            <v>1</v>
          </cell>
          <cell r="AB56"/>
          <cell r="AC56"/>
          <cell r="AD56">
            <v>97498708</v>
          </cell>
          <cell r="AE56">
            <v>94121713</v>
          </cell>
          <cell r="AF56">
            <v>0.96536369487070539</v>
          </cell>
        </row>
        <row r="57">
          <cell r="A57" t="str">
            <v>PROY 4</v>
          </cell>
          <cell r="B57">
            <v>4</v>
          </cell>
          <cell r="C57" t="str">
            <v>Proyecto 4. Contribuyendo a la sostenibilidad del agua</v>
          </cell>
          <cell r="D57"/>
          <cell r="E57"/>
          <cell r="F57">
            <v>1</v>
          </cell>
          <cell r="G57">
            <v>0.94817070312499996</v>
          </cell>
          <cell r="H57">
            <v>0.94817070312499996</v>
          </cell>
          <cell r="I57"/>
          <cell r="J57"/>
          <cell r="K57">
            <v>1</v>
          </cell>
          <cell r="L57">
            <v>0</v>
          </cell>
          <cell r="M57">
            <v>0</v>
          </cell>
          <cell r="N57"/>
          <cell r="O57"/>
          <cell r="P57">
            <v>1</v>
          </cell>
          <cell r="Q57">
            <v>0</v>
          </cell>
          <cell r="R57">
            <v>0</v>
          </cell>
          <cell r="S57"/>
          <cell r="T57"/>
          <cell r="U57">
            <v>1</v>
          </cell>
          <cell r="V57">
            <v>0</v>
          </cell>
          <cell r="W57">
            <v>0</v>
          </cell>
          <cell r="X57"/>
          <cell r="Y57"/>
          <cell r="Z57"/>
          <cell r="AA57">
            <v>0.94817070312499996</v>
          </cell>
          <cell r="AB57"/>
          <cell r="AC57"/>
          <cell r="AD57">
            <v>25679823278</v>
          </cell>
          <cell r="AE57">
            <v>22056243588</v>
          </cell>
          <cell r="AF57">
            <v>0.85889390083520034</v>
          </cell>
        </row>
        <row r="58">
          <cell r="A58" t="str">
            <v>ACT 4.1</v>
          </cell>
          <cell r="B58" t="str">
            <v>4.1</v>
          </cell>
          <cell r="C58" t="str">
            <v>Ejecutar los instrumentos de planificación hidrológica</v>
          </cell>
          <cell r="D58"/>
          <cell r="E58"/>
          <cell r="F58">
            <v>1</v>
          </cell>
          <cell r="G58">
            <v>0.84268281249999999</v>
          </cell>
          <cell r="H58">
            <v>0.84268281249999999</v>
          </cell>
          <cell r="I58"/>
          <cell r="J58"/>
          <cell r="K58">
            <v>1</v>
          </cell>
          <cell r="L58">
            <v>0</v>
          </cell>
          <cell r="M58">
            <v>0</v>
          </cell>
          <cell r="N58"/>
          <cell r="O58"/>
          <cell r="P58">
            <v>1</v>
          </cell>
          <cell r="Q58">
            <v>0</v>
          </cell>
          <cell r="R58">
            <v>0</v>
          </cell>
          <cell r="S58"/>
          <cell r="T58"/>
          <cell r="U58">
            <v>1</v>
          </cell>
          <cell r="V58">
            <v>0</v>
          </cell>
          <cell r="W58">
            <v>0</v>
          </cell>
          <cell r="X58"/>
          <cell r="Y58"/>
          <cell r="Z58"/>
          <cell r="AA58">
            <v>0.84268281249999999</v>
          </cell>
          <cell r="AB58"/>
          <cell r="AC58"/>
          <cell r="AD58">
            <v>3778994357</v>
          </cell>
          <cell r="AE58">
            <v>2907118130</v>
          </cell>
          <cell r="AF58">
            <v>0.76928353296294694</v>
          </cell>
        </row>
        <row r="59">
          <cell r="A59" t="str">
            <v>SACT 4.1.1</v>
          </cell>
          <cell r="B59" t="str">
            <v>4.1.1</v>
          </cell>
          <cell r="C59" t="str">
            <v>Ejecución de planes de Ordenación y Manejo de Cuencas Hidrográficas – POMCA.
Esta subactividad tiene en consideración el indicador del PND 2018-2022: Plataformas colaborativas conformadas para la articulación de las inversiones y acciones públicas y privadas alrededor de las cuencas hidrográficas.</v>
          </cell>
          <cell r="D59" t="str">
            <v>% de planes de Ordenación y Manejo de Cuencas Hidrográficas (POMCA) en ejecución.
Nota: Resolución 667. % de Planes de Ordenación y Manejo de Cuencas (POMCAS), Planes de Manejo de Acuíferos (PMA) y Planes de Manejo de Microcuencas (PMM) en ejecución.
PND 2018-2022: Plataformas colaborativas conformadas para la articulación de las inversiones y acciones públicas y privadas alrededor de las cuencas hidrográficas</v>
          </cell>
          <cell r="E59" t="str">
            <v>Porcentaje</v>
          </cell>
          <cell r="F59">
            <v>1</v>
          </cell>
          <cell r="G59">
            <v>1</v>
          </cell>
          <cell r="H59">
            <v>1</v>
          </cell>
          <cell r="I59" t="str">
            <v>A través del proyecto de Fortalecimiento de la Gobernanza del Agua ejecutado por la Fundación Con Vida, se logró reconformar dos consejos de cuenca, de acuerdo a lo establecido por la ley, se realizaron recorridos de cuenca con consejeros del Río Grande-Chico, adicionalmente se avanzó en la implementación de acuerdos protocolizados con ocho consejos comunitarios afrodescendientes con presencia en la cuenca del Río Aurra y uno en la cuenca del Río Aburrá. Se realizaron capacitaciones a funcionarios de Corantioquia sobre las determinantes ambientales del POMCA y medidas de manejo en todas las Oficinas Territoriales, se fortalecieron a miembros de las JAC y se avanza con la revisión de la implementación del componente programático por parte de las alcaldías municipales</v>
          </cell>
          <cell r="J59"/>
          <cell r="K59">
            <v>1</v>
          </cell>
          <cell r="L59">
            <v>0</v>
          </cell>
          <cell r="M59">
            <v>0</v>
          </cell>
          <cell r="N59"/>
          <cell r="O59"/>
          <cell r="P59">
            <v>1</v>
          </cell>
          <cell r="Q59">
            <v>0</v>
          </cell>
          <cell r="R59">
            <v>0</v>
          </cell>
          <cell r="S59"/>
          <cell r="T59"/>
          <cell r="U59">
            <v>1</v>
          </cell>
          <cell r="V59">
            <v>0</v>
          </cell>
          <cell r="W59">
            <v>0</v>
          </cell>
          <cell r="X59"/>
          <cell r="Y59"/>
          <cell r="Z59"/>
          <cell r="AA59">
            <v>1</v>
          </cell>
          <cell r="AB59"/>
          <cell r="AC59"/>
          <cell r="AD59">
            <v>1669979370</v>
          </cell>
          <cell r="AE59">
            <v>999193498</v>
          </cell>
          <cell r="AF59">
            <v>0.59832685118738926</v>
          </cell>
        </row>
        <row r="60">
          <cell r="A60" t="str">
            <v>SACT 4.1.2</v>
          </cell>
          <cell r="B60" t="str">
            <v>4.1.2</v>
          </cell>
          <cell r="C60" t="str">
            <v>Ejecución de Planes de Ordenamiento del Recurso Hídrico-PORH</v>
          </cell>
          <cell r="D60" t="str">
            <v>% de Planes de Ordenamiento del Recurso Hídrico (PORH) en ejecución.</v>
          </cell>
          <cell r="E60" t="str">
            <v>Porcentaje</v>
          </cell>
          <cell r="F60">
            <v>1</v>
          </cell>
          <cell r="G60">
            <v>1.0588235294117647</v>
          </cell>
          <cell r="H60">
            <v>1</v>
          </cell>
          <cell r="I60" t="str">
            <v xml:space="preserve">Se implementaron acciones en los 18 PORH adoptados por la Corporación relacionadas con la determinación de la oferta, la demanda, la calidad, riesgos, fortalecimiento y gobernabilidad. </v>
          </cell>
          <cell r="J60"/>
          <cell r="K60">
            <v>1</v>
          </cell>
          <cell r="L60">
            <v>0</v>
          </cell>
          <cell r="M60">
            <v>0</v>
          </cell>
          <cell r="N60"/>
          <cell r="O60"/>
          <cell r="P60">
            <v>1</v>
          </cell>
          <cell r="Q60">
            <v>0</v>
          </cell>
          <cell r="R60">
            <v>0</v>
          </cell>
          <cell r="S60"/>
          <cell r="T60"/>
          <cell r="U60">
            <v>1</v>
          </cell>
          <cell r="V60">
            <v>0</v>
          </cell>
          <cell r="W60">
            <v>0</v>
          </cell>
          <cell r="X60"/>
          <cell r="Y60"/>
          <cell r="Z60" t="str">
            <v>17 PORH</v>
          </cell>
          <cell r="AA60">
            <v>1</v>
          </cell>
          <cell r="AB60"/>
          <cell r="AC60"/>
          <cell r="AD60">
            <v>1334905229</v>
          </cell>
          <cell r="AE60">
            <v>1331754883</v>
          </cell>
          <cell r="AF60">
            <v>0.9976400227285348</v>
          </cell>
        </row>
        <row r="61">
          <cell r="A61" t="str">
            <v>SACT 4.1.3</v>
          </cell>
          <cell r="B61" t="str">
            <v>4.1.3</v>
          </cell>
          <cell r="C61" t="str">
            <v>Ejecución de Planes de Manejo de Acuíferos-PMA</v>
          </cell>
          <cell r="D61" t="str">
            <v>% de Planes de Manejo de Acuíferos (PMA) en ejecución.
Nota: Resolución 667. % de Planes de Ordenación y Manejo de Cuencas (POMCAS), Planes de Manejo de Acuíferos (PMA) y Planes de Manejo de Microcuencas (PMM) en ejecución</v>
          </cell>
          <cell r="E61" t="str">
            <v>Porcentaje</v>
          </cell>
          <cell r="F61">
            <v>1</v>
          </cell>
          <cell r="G61">
            <v>1</v>
          </cell>
          <cell r="H61">
            <v>1</v>
          </cell>
          <cell r="I61" t="str">
            <v xml:space="preserve">A través del programa Piragua, se priorizó para el 2020, el monitoreo de las fuentes subterráneas (pozos, aljibes, manantiales) mediante aforos, análisis de calidad fisicoquímica e hidrogeoquímica, a través del desarrollo de una campaña de monitoreo en 140 puntos de la jurisdicción, identificados dentro de la formulación de los PMAA de Bajo Cauca, Occidente y Magdalena Medio, igualmente, se contempló la Instrumentación de 6 pozos que se adicionarán a la red piezométrica del Programa Piragua, la cual consiste en la instalación y puesta en marcha de 3 estaciones remotas y 3 no remotas. Se realizó la socialización de los PMAA como instrumento para regular el consumo y avances en la implementación de los mismos, de carácter virtual en 9 municipios.  </v>
          </cell>
          <cell r="J61"/>
          <cell r="K61">
            <v>1</v>
          </cell>
          <cell r="L61">
            <v>0</v>
          </cell>
          <cell r="M61">
            <v>0</v>
          </cell>
          <cell r="N61"/>
          <cell r="O61"/>
          <cell r="P61">
            <v>1</v>
          </cell>
          <cell r="Q61">
            <v>0</v>
          </cell>
          <cell r="R61">
            <v>0</v>
          </cell>
          <cell r="S61"/>
          <cell r="T61"/>
          <cell r="U61">
            <v>1</v>
          </cell>
          <cell r="V61">
            <v>0</v>
          </cell>
          <cell r="W61">
            <v>0</v>
          </cell>
          <cell r="X61"/>
          <cell r="Y61"/>
          <cell r="Z61" t="str">
            <v>3 PMA</v>
          </cell>
          <cell r="AA61">
            <v>1</v>
          </cell>
          <cell r="AB61"/>
          <cell r="AC61"/>
          <cell r="AD61">
            <v>0</v>
          </cell>
          <cell r="AE61"/>
          <cell r="AF61">
            <v>0</v>
          </cell>
        </row>
        <row r="62">
          <cell r="A62" t="str">
            <v>SACT 4.1.4</v>
          </cell>
          <cell r="B62" t="str">
            <v>4.1.4</v>
          </cell>
          <cell r="C62" t="str">
            <v xml:space="preserve">Implementación de acciones de manejo en cuencas abastecedoras 
</v>
          </cell>
          <cell r="D62" t="str">
            <v>Hectáreas de las cuencas abastecedoras con acciones de manejo
Nota: las acciones de reforestación en cuencas abastecedoras se realizaran a través del proyecto 2. Conectando ecosistemas naturales.</v>
          </cell>
          <cell r="E62" t="str">
            <v>Hectáreas</v>
          </cell>
          <cell r="F62">
            <v>800</v>
          </cell>
          <cell r="G62">
            <v>296.58499999999992</v>
          </cell>
          <cell r="H62">
            <v>0.3707312499999999</v>
          </cell>
          <cell r="I62" t="str">
            <v xml:space="preserve">Durante el III y IV trimestre de 2020, se suscribieron convenios con los municipios de Yondó, Anorí, Bello, Girardota, Vegachí y Segovia, lo que representaría la siembra de 22.300 árboles y la conservación de 1295,5 hectáreas en cuencas abastecedoras de acueductos y Ecosistemas Estratégicos; sin embargo, hubo ejecución física en tres municipios.
Adicionalmente, para esta subactividad, se suman 35,91 ha de restauración asistida como pago en especie a beneficiarios de PSA en los ecosistemas estratégicos, Parque Natural Regional Corredor de las Alegrías (PNRCA), Distrito de Manejo Integrado (DMI) de los Recursos Naturales Renovables Cuchilla Jardín - Támesis y en las cuencas de Río Grande - Río Chico. </v>
          </cell>
          <cell r="J62"/>
          <cell r="K62">
            <v>800</v>
          </cell>
          <cell r="L62">
            <v>0</v>
          </cell>
          <cell r="M62">
            <v>0</v>
          </cell>
          <cell r="N62"/>
          <cell r="O62"/>
          <cell r="P62">
            <v>800</v>
          </cell>
          <cell r="Q62">
            <v>0</v>
          </cell>
          <cell r="R62">
            <v>0</v>
          </cell>
          <cell r="S62"/>
          <cell r="T62"/>
          <cell r="U62">
            <v>800</v>
          </cell>
          <cell r="V62">
            <v>0</v>
          </cell>
          <cell r="W62">
            <v>0</v>
          </cell>
          <cell r="X62"/>
          <cell r="Y62"/>
          <cell r="Z62" t="str">
            <v>26.053 hectáreas</v>
          </cell>
          <cell r="AA62">
            <v>0.3707312499999999</v>
          </cell>
          <cell r="AB62"/>
          <cell r="AC62"/>
          <cell r="AD62">
            <v>774109758</v>
          </cell>
          <cell r="AE62">
            <v>576169749</v>
          </cell>
          <cell r="AF62">
            <v>0.74429981413565904</v>
          </cell>
        </row>
        <row r="63">
          <cell r="A63" t="str">
            <v>ACT 4.2</v>
          </cell>
          <cell r="B63" t="str">
            <v>4.2</v>
          </cell>
          <cell r="C63" t="str">
            <v>Implementar estrategia para la apropiación social y gestión corresponsable del patrimonio hídrico</v>
          </cell>
          <cell r="D63"/>
          <cell r="E63"/>
          <cell r="F63">
            <v>1</v>
          </cell>
          <cell r="G63">
            <v>1</v>
          </cell>
          <cell r="H63">
            <v>1</v>
          </cell>
          <cell r="I63"/>
          <cell r="J63"/>
          <cell r="K63">
            <v>1</v>
          </cell>
          <cell r="L63">
            <v>0</v>
          </cell>
          <cell r="M63">
            <v>0</v>
          </cell>
          <cell r="N63"/>
          <cell r="O63"/>
          <cell r="P63">
            <v>1</v>
          </cell>
          <cell r="Q63">
            <v>0</v>
          </cell>
          <cell r="R63">
            <v>0</v>
          </cell>
          <cell r="S63"/>
          <cell r="T63"/>
          <cell r="U63">
            <v>1</v>
          </cell>
          <cell r="V63">
            <v>0</v>
          </cell>
          <cell r="W63">
            <v>0</v>
          </cell>
          <cell r="X63"/>
          <cell r="Y63"/>
          <cell r="Z63"/>
          <cell r="AA63">
            <v>1</v>
          </cell>
          <cell r="AB63"/>
          <cell r="AC63"/>
          <cell r="AD63">
            <v>108819420</v>
          </cell>
          <cell r="AE63">
            <v>104691142</v>
          </cell>
          <cell r="AF63">
            <v>0.96206303985079134</v>
          </cell>
        </row>
        <row r="64">
          <cell r="A64" t="str">
            <v>SACT 4.2.1</v>
          </cell>
          <cell r="B64" t="str">
            <v>4.2.1</v>
          </cell>
          <cell r="C64" t="str">
            <v>Implementación de la estrategia para la apropiación social y gestión corresponsable del patrimonio hídrico</v>
          </cell>
          <cell r="D64" t="str">
            <v>% implementación de la estrategia de apropiación social y gestión corresponsable del patrimonio hídrico</v>
          </cell>
          <cell r="E64" t="str">
            <v>Porcentaje</v>
          </cell>
          <cell r="F64">
            <v>0.25</v>
          </cell>
          <cell r="G64">
            <v>0.25</v>
          </cell>
          <cell r="H64">
            <v>1</v>
          </cell>
          <cell r="I64" t="str">
            <v>En la vigencia 2020 se logra realizar un ejercicio participativo para el diseño de la Estrategia de Apropiación Social y Gestión Corresponsable del Patrimonio Hídrico desde un proceso de caracterización de los conocimientos y experiencias de diferentes actores y comunidades, lo que corresponde a la primera etapa (ET1), es decir, el primer 25% de la subactividad. </v>
          </cell>
          <cell r="J64"/>
          <cell r="K64">
            <v>0.5</v>
          </cell>
          <cell r="L64">
            <v>0</v>
          </cell>
          <cell r="M64">
            <v>0</v>
          </cell>
          <cell r="N64"/>
          <cell r="O64"/>
          <cell r="P64">
            <v>0.75</v>
          </cell>
          <cell r="Q64">
            <v>0</v>
          </cell>
          <cell r="R64">
            <v>0</v>
          </cell>
          <cell r="S64"/>
          <cell r="T64"/>
          <cell r="U64">
            <v>1</v>
          </cell>
          <cell r="V64">
            <v>0</v>
          </cell>
          <cell r="W64">
            <v>0</v>
          </cell>
          <cell r="X64"/>
          <cell r="Y64"/>
          <cell r="Z64"/>
          <cell r="AA64">
            <v>1</v>
          </cell>
          <cell r="AB64"/>
          <cell r="AC64"/>
          <cell r="AD64">
            <v>108819420</v>
          </cell>
          <cell r="AE64">
            <v>104691142</v>
          </cell>
          <cell r="AF64">
            <v>0.96206303985079134</v>
          </cell>
        </row>
        <row r="65">
          <cell r="A65" t="str">
            <v>ACT 4.3</v>
          </cell>
          <cell r="B65" t="str">
            <v>4.3</v>
          </cell>
          <cell r="C65" t="str">
            <v>Apoyar el mejoramiento al acceso a agua potable para las comunidades étnicas</v>
          </cell>
          <cell r="D65"/>
          <cell r="E65"/>
          <cell r="F65">
            <v>0</v>
          </cell>
          <cell r="G65">
            <v>0</v>
          </cell>
          <cell r="H65">
            <v>0</v>
          </cell>
          <cell r="I65"/>
          <cell r="J65"/>
          <cell r="K65">
            <v>1</v>
          </cell>
          <cell r="L65">
            <v>0</v>
          </cell>
          <cell r="M65">
            <v>0</v>
          </cell>
          <cell r="N65"/>
          <cell r="O65"/>
          <cell r="P65">
            <v>1</v>
          </cell>
          <cell r="Q65">
            <v>0</v>
          </cell>
          <cell r="R65">
            <v>0</v>
          </cell>
          <cell r="S65"/>
          <cell r="T65"/>
          <cell r="U65">
            <v>1</v>
          </cell>
          <cell r="V65">
            <v>0</v>
          </cell>
          <cell r="W65">
            <v>0</v>
          </cell>
          <cell r="X65"/>
          <cell r="Y65"/>
          <cell r="Z65"/>
          <cell r="AA65">
            <v>0</v>
          </cell>
          <cell r="AB65"/>
          <cell r="AC65"/>
          <cell r="AD65">
            <v>0</v>
          </cell>
          <cell r="AE65">
            <v>0</v>
          </cell>
          <cell r="AF65">
            <v>0</v>
          </cell>
        </row>
        <row r="66">
          <cell r="A66" t="str">
            <v>SACT 4.3.1</v>
          </cell>
          <cell r="B66" t="str">
            <v>4.3.1</v>
          </cell>
          <cell r="C66" t="str">
            <v>Mejoramiento del acceso al agua potable para las comunidades étnicas</v>
          </cell>
          <cell r="D66" t="str">
            <v>Sistemas de tratamiento de agua implementados en comunidades étnicas</v>
          </cell>
          <cell r="E66" t="str">
            <v>Número de sistemas de tratamiento de agua</v>
          </cell>
          <cell r="F66">
            <v>0</v>
          </cell>
          <cell r="G66">
            <v>0</v>
          </cell>
          <cell r="H66">
            <v>0</v>
          </cell>
          <cell r="I66" t="str">
            <v>Sin meta programada para la vigencia 2020.</v>
          </cell>
          <cell r="J66"/>
          <cell r="K66">
            <v>1</v>
          </cell>
          <cell r="L66">
            <v>0</v>
          </cell>
          <cell r="M66">
            <v>0</v>
          </cell>
          <cell r="N66"/>
          <cell r="O66"/>
          <cell r="P66">
            <v>1</v>
          </cell>
          <cell r="Q66">
            <v>0</v>
          </cell>
          <cell r="R66">
            <v>0</v>
          </cell>
          <cell r="S66"/>
          <cell r="T66"/>
          <cell r="U66">
            <v>1</v>
          </cell>
          <cell r="V66">
            <v>0</v>
          </cell>
          <cell r="W66">
            <v>0</v>
          </cell>
          <cell r="X66"/>
          <cell r="Y66"/>
          <cell r="Z66" t="str">
            <v xml:space="preserve">3 Sistemas </v>
          </cell>
          <cell r="AA66">
            <v>0</v>
          </cell>
          <cell r="AB66"/>
          <cell r="AC66"/>
          <cell r="AD66">
            <v>0</v>
          </cell>
          <cell r="AE66"/>
          <cell r="AF66">
            <v>0</v>
          </cell>
        </row>
        <row r="67">
          <cell r="A67" t="str">
            <v>ACT 4.4</v>
          </cell>
          <cell r="B67" t="str">
            <v>4.4</v>
          </cell>
          <cell r="C67" t="str">
            <v>Proveer infraestructura y tecnología para la descontaminación del agua</v>
          </cell>
          <cell r="D67"/>
          <cell r="E67"/>
          <cell r="F67">
            <v>1</v>
          </cell>
          <cell r="G67">
            <v>0.95</v>
          </cell>
          <cell r="H67">
            <v>0.95</v>
          </cell>
          <cell r="I67"/>
          <cell r="J67"/>
          <cell r="K67">
            <v>1</v>
          </cell>
          <cell r="L67">
            <v>0</v>
          </cell>
          <cell r="M67">
            <v>0</v>
          </cell>
          <cell r="N67"/>
          <cell r="O67"/>
          <cell r="P67">
            <v>1</v>
          </cell>
          <cell r="Q67">
            <v>0</v>
          </cell>
          <cell r="R67">
            <v>0</v>
          </cell>
          <cell r="S67"/>
          <cell r="T67"/>
          <cell r="U67">
            <v>1</v>
          </cell>
          <cell r="V67">
            <v>0</v>
          </cell>
          <cell r="W67">
            <v>0</v>
          </cell>
          <cell r="X67"/>
          <cell r="Y67"/>
          <cell r="Z67"/>
          <cell r="AA67">
            <v>0.95</v>
          </cell>
          <cell r="AB67"/>
          <cell r="AC67"/>
          <cell r="AD67">
            <v>14321375508</v>
          </cell>
          <cell r="AE67">
            <v>12320251929</v>
          </cell>
          <cell r="AF67">
            <v>0.86027015506421423</v>
          </cell>
        </row>
        <row r="68">
          <cell r="A68" t="str">
            <v>SACT 4.4.1</v>
          </cell>
          <cell r="B68" t="str">
            <v>4.4.1</v>
          </cell>
          <cell r="C68" t="str">
            <v>Instalación de pozos sépticos</v>
          </cell>
          <cell r="D68" t="str">
            <v>Número de pozos instalados</v>
          </cell>
          <cell r="E68" t="str">
            <v>Número entero</v>
          </cell>
          <cell r="F68">
            <v>1200</v>
          </cell>
          <cell r="G68">
            <v>1207.0000000000002</v>
          </cell>
          <cell r="H68">
            <v>1</v>
          </cell>
          <cell r="I68" t="str">
            <v xml:space="preserve">Se celebraron 36 convenios con municipios y 1 con OIA para el suministro e instalación de 1342 tanques sépticos.  </v>
          </cell>
          <cell r="J68"/>
          <cell r="K68">
            <v>1200</v>
          </cell>
          <cell r="L68">
            <v>0</v>
          </cell>
          <cell r="M68">
            <v>0</v>
          </cell>
          <cell r="N68"/>
          <cell r="O68"/>
          <cell r="P68">
            <v>1200</v>
          </cell>
          <cell r="Q68">
            <v>0</v>
          </cell>
          <cell r="R68">
            <v>0</v>
          </cell>
          <cell r="S68"/>
          <cell r="T68"/>
          <cell r="U68">
            <v>1200</v>
          </cell>
          <cell r="V68">
            <v>0</v>
          </cell>
          <cell r="W68">
            <v>0</v>
          </cell>
          <cell r="X68"/>
          <cell r="Y68"/>
          <cell r="Z68" t="str">
            <v>4.800 pozos</v>
          </cell>
          <cell r="AA68">
            <v>1</v>
          </cell>
          <cell r="AB68"/>
          <cell r="AC68"/>
          <cell r="AD68">
            <v>9267376378</v>
          </cell>
          <cell r="AE68">
            <v>8227444234</v>
          </cell>
          <cell r="AF68">
            <v>0.88778570098127074</v>
          </cell>
        </row>
        <row r="69">
          <cell r="A69" t="str">
            <v>SACT 4.4.2</v>
          </cell>
          <cell r="B69" t="str">
            <v>4.4.2</v>
          </cell>
          <cell r="C69" t="str">
            <v>Construcción de plantas de tratamiento de agua residual</v>
          </cell>
          <cell r="D69" t="str">
            <v>Número de plantas de tratamiento de agua residual construidas</v>
          </cell>
          <cell r="E69" t="str">
            <v>Número decimal</v>
          </cell>
          <cell r="F69">
            <v>3</v>
          </cell>
          <cell r="G69">
            <v>2.6999999999999997</v>
          </cell>
          <cell r="H69">
            <v>0.89999999999999991</v>
          </cell>
          <cell r="I69" t="str">
            <v>Se celebraron 5 convenios para la construcción de colectores y plantas de tratamiento de agua residual:  
Proyecto PTAR Santa Rosa de Osos 
Proyecto PTAR Buriticá 
Proyecto Colector Betulia 
Proyecto PTAR Corregimiento Córdoba 
Proyecto colector San José de la Montaña</v>
          </cell>
          <cell r="J69"/>
          <cell r="K69">
            <v>3</v>
          </cell>
          <cell r="L69">
            <v>0</v>
          </cell>
          <cell r="M69">
            <v>0</v>
          </cell>
          <cell r="N69"/>
          <cell r="O69"/>
          <cell r="P69">
            <v>3</v>
          </cell>
          <cell r="Q69">
            <v>0</v>
          </cell>
          <cell r="R69">
            <v>0</v>
          </cell>
          <cell r="S69"/>
          <cell r="T69"/>
          <cell r="U69">
            <v>3</v>
          </cell>
          <cell r="V69">
            <v>0</v>
          </cell>
          <cell r="W69">
            <v>0</v>
          </cell>
          <cell r="X69"/>
          <cell r="Y69"/>
          <cell r="Z69" t="str">
            <v>12 plantas</v>
          </cell>
          <cell r="AA69">
            <v>0.89999999999999991</v>
          </cell>
          <cell r="AB69"/>
          <cell r="AC69"/>
          <cell r="AD69">
            <v>5053999130</v>
          </cell>
          <cell r="AE69">
            <v>4092807695</v>
          </cell>
          <cell r="AF69">
            <v>0.80981567066474747</v>
          </cell>
        </row>
        <row r="70">
          <cell r="A70" t="str">
            <v>ACT 4.5</v>
          </cell>
          <cell r="B70" t="str">
            <v>4.5</v>
          </cell>
          <cell r="C70" t="str">
            <v>Realizar seguimiento y monitoreo al agua con enfoque participativo</v>
          </cell>
          <cell r="D70"/>
          <cell r="E70"/>
          <cell r="F70">
            <v>1</v>
          </cell>
          <cell r="G70">
            <v>1</v>
          </cell>
          <cell r="H70">
            <v>1</v>
          </cell>
          <cell r="I70"/>
          <cell r="J70"/>
          <cell r="K70">
            <v>1</v>
          </cell>
          <cell r="L70">
            <v>0</v>
          </cell>
          <cell r="M70">
            <v>0</v>
          </cell>
          <cell r="N70"/>
          <cell r="O70"/>
          <cell r="P70">
            <v>1</v>
          </cell>
          <cell r="Q70">
            <v>0</v>
          </cell>
          <cell r="R70">
            <v>0</v>
          </cell>
          <cell r="S70"/>
          <cell r="T70"/>
          <cell r="U70">
            <v>1</v>
          </cell>
          <cell r="V70">
            <v>0</v>
          </cell>
          <cell r="W70">
            <v>0</v>
          </cell>
          <cell r="X70"/>
          <cell r="Y70"/>
          <cell r="Z70"/>
          <cell r="AA70">
            <v>1</v>
          </cell>
          <cell r="AB70"/>
          <cell r="AC70"/>
          <cell r="AD70">
            <v>7470633993</v>
          </cell>
          <cell r="AE70">
            <v>6724182387</v>
          </cell>
          <cell r="AF70">
            <v>0.90008189308973952</v>
          </cell>
        </row>
        <row r="71">
          <cell r="A71" t="str">
            <v>SACT 4.5.1</v>
          </cell>
          <cell r="B71" t="str">
            <v>4.5.1</v>
          </cell>
          <cell r="C71" t="str">
            <v>Operación de redes y estaciones de monitoreo del recurso hídrico</v>
          </cell>
          <cell r="D71" t="str">
            <v>% de redes y estaciones de monitoreo en operación (del recurso agua)</v>
          </cell>
          <cell r="E71" t="str">
            <v>Porcentaje</v>
          </cell>
          <cell r="F71">
            <v>0.92</v>
          </cell>
          <cell r="G71">
            <v>0.92028985507246375</v>
          </cell>
          <cell r="H71">
            <v>1</v>
          </cell>
          <cell r="I71" t="str">
            <v xml:space="preserve">Se celebra el convenio 040-COV2008-75, que tiene por objeto: “Aunar esfuerzos para red de monitoreo del recurso agua y la red de calidad del aire que brinde información oportuna y confiable de las variables atmosféricas, hidrológicas y meteorológicas” y el contrato 110-CNT2008-119, que tiene por objeto: “Monitoreo y seguimiento a objetivos de calidad-ODC- y a usuarios generadores de vertimientos en la jurisdicción de Corantioquia”, mediante los cuales se logra la ejecución de la meta de operación de redes de monitoreo a través del programa PIRAGUA. </v>
          </cell>
          <cell r="J71"/>
          <cell r="K71">
            <v>0.92</v>
          </cell>
          <cell r="L71">
            <v>0</v>
          </cell>
          <cell r="M71">
            <v>0</v>
          </cell>
          <cell r="N71"/>
          <cell r="O71"/>
          <cell r="P71">
            <v>0.92</v>
          </cell>
          <cell r="Q71">
            <v>0</v>
          </cell>
          <cell r="R71">
            <v>0</v>
          </cell>
          <cell r="S71"/>
          <cell r="T71"/>
          <cell r="U71">
            <v>0.92</v>
          </cell>
          <cell r="V71">
            <v>0</v>
          </cell>
          <cell r="W71">
            <v>0</v>
          </cell>
          <cell r="X71"/>
          <cell r="Y71"/>
          <cell r="Z71" t="str">
            <v>132 estaciones</v>
          </cell>
          <cell r="AA71">
            <v>1</v>
          </cell>
          <cell r="AB71"/>
          <cell r="AC71"/>
          <cell r="AD71">
            <v>6880633993</v>
          </cell>
          <cell r="AE71">
            <v>6613739833</v>
          </cell>
          <cell r="AF71">
            <v>0.96121081861474911</v>
          </cell>
        </row>
        <row r="72">
          <cell r="A72" t="str">
            <v>SACT 4.5.2</v>
          </cell>
          <cell r="B72" t="str">
            <v>4.5.2</v>
          </cell>
          <cell r="C72" t="str">
            <v>Seguimiento a planes de saneamiento y manejo de vertimientos (PSMV)</v>
          </cell>
          <cell r="D72" t="str">
            <v>% de planes de saneamiento y manejo de vertimientos (PSMV) con seguimiento</v>
          </cell>
          <cell r="E72" t="str">
            <v>Porcentaje</v>
          </cell>
          <cell r="F72">
            <v>1</v>
          </cell>
          <cell r="G72">
            <v>1</v>
          </cell>
          <cell r="H72">
            <v>1</v>
          </cell>
          <cell r="I72" t="str">
            <v>Se adjudicó el contrato 110-CNT2008-119 con acta de inicio del 31 de agosto de 2020, entre Corantioquia y el Consorcio Ingesuelos, el cual en su alcance N°2, contempló la elaboración de informes técnicos y actuaciones jurídicas de seguimiento y control a los Planes de Saneamiento y Manejo de Vertimiento – PSMV vigentes, y de evaluación a la actualización y/o formulación de los nuevos PSMV, con el cual se logró dar cumplimiento al 100% del indicador (Amagá, Jericó, Montebello, Támesis, Betulia, Concordia, Buriticá, Caicedo, Olaya, Sabanalarga, Sopetrán, El Bagre, Nechí, Zaragoza, Angostura, Belmira, Campamento, Entrerríos, Ituango, San Andrés de Cuerquia, Toledo, Caracolí, Cisneros, Maceo, Puerto Nare, Segovia, Vegachí, Yolombó, Yondó).</v>
          </cell>
          <cell r="J72"/>
          <cell r="K72">
            <v>1</v>
          </cell>
          <cell r="L72">
            <v>0</v>
          </cell>
          <cell r="M72">
            <v>0</v>
          </cell>
          <cell r="N72"/>
          <cell r="O72"/>
          <cell r="P72">
            <v>1</v>
          </cell>
          <cell r="Q72">
            <v>0</v>
          </cell>
          <cell r="R72">
            <v>0</v>
          </cell>
          <cell r="S72"/>
          <cell r="T72"/>
          <cell r="U72">
            <v>1</v>
          </cell>
          <cell r="V72">
            <v>0</v>
          </cell>
          <cell r="W72">
            <v>0</v>
          </cell>
          <cell r="X72"/>
          <cell r="Y72"/>
          <cell r="Z72" t="str">
            <v>70 PSMV</v>
          </cell>
          <cell r="AA72">
            <v>1</v>
          </cell>
          <cell r="AB72"/>
          <cell r="AC72"/>
          <cell r="AD72">
            <v>490000000</v>
          </cell>
          <cell r="AE72">
            <v>10442554</v>
          </cell>
          <cell r="AF72">
            <v>2.131133469387755E-2</v>
          </cell>
        </row>
        <row r="73">
          <cell r="A73" t="str">
            <v>SACT 4.5.3</v>
          </cell>
          <cell r="B73" t="str">
            <v>4.5.3</v>
          </cell>
          <cell r="C73" t="str">
            <v>Seguimiento a programas de uso eficiente y ahorro del agua (PUEAA)</v>
          </cell>
          <cell r="D73" t="str">
            <v>% de programas de uso eficiente y ahorro del agua (PUEAA) con seguimiento</v>
          </cell>
          <cell r="E73" t="str">
            <v>Porcentaje</v>
          </cell>
          <cell r="F73">
            <v>1</v>
          </cell>
          <cell r="G73">
            <v>1</v>
          </cell>
          <cell r="H73">
            <v>1</v>
          </cell>
          <cell r="I73" t="str">
            <v>Se adicionó el alcance N°4, al convenio interadministrativo N° 040-COV2007-49 con acta de inicio del 23 de julio de 2020, con objeto aunar esfuerzos para el ejercicio de autoridad ambiental, integrando en el control y seguimiento a las concesiones de aguas el seguimiento a los PUEAA aprobados, con lo cual se logró dar cumplimiento al 100% del indicado (la corporación contó con 126 PUEAA aprobados a 31 de diciembre de 2019, que corresponden a la línea base establecida para el primer año del plan de acción; en lo transcurrido del año se realizó control y seguimiento a los 126 programados)</v>
          </cell>
          <cell r="J73"/>
          <cell r="K73">
            <v>1</v>
          </cell>
          <cell r="L73">
            <v>0</v>
          </cell>
          <cell r="M73">
            <v>0</v>
          </cell>
          <cell r="N73"/>
          <cell r="O73"/>
          <cell r="P73">
            <v>1</v>
          </cell>
          <cell r="Q73">
            <v>0</v>
          </cell>
          <cell r="R73">
            <v>0</v>
          </cell>
          <cell r="S73"/>
          <cell r="T73"/>
          <cell r="U73">
            <v>1</v>
          </cell>
          <cell r="V73">
            <v>0</v>
          </cell>
          <cell r="W73">
            <v>0</v>
          </cell>
          <cell r="X73"/>
          <cell r="Y73"/>
          <cell r="Z73" t="str">
            <v>115 PUEAA</v>
          </cell>
          <cell r="AA73">
            <v>1</v>
          </cell>
          <cell r="AB73"/>
          <cell r="AC73"/>
          <cell r="AD73">
            <v>100000000</v>
          </cell>
          <cell r="AE73">
            <v>100000000</v>
          </cell>
          <cell r="AF73">
            <v>1</v>
          </cell>
        </row>
        <row r="74">
          <cell r="A74" t="str">
            <v>PROG III</v>
          </cell>
          <cell r="B74" t="str">
            <v>III</v>
          </cell>
          <cell r="C74" t="str">
            <v>Programa III. Modelo de ocupación sostenible</v>
          </cell>
          <cell r="D74"/>
          <cell r="E74"/>
          <cell r="F74">
            <v>1</v>
          </cell>
          <cell r="G74">
            <v>0.91508620689655173</v>
          </cell>
          <cell r="H74">
            <v>0.91508620689655173</v>
          </cell>
          <cell r="I74"/>
          <cell r="J74"/>
          <cell r="K74">
            <v>1</v>
          </cell>
          <cell r="L74">
            <v>5.2450980392156864E-2</v>
          </cell>
          <cell r="M74">
            <v>5.2450980392156864E-2</v>
          </cell>
          <cell r="N74"/>
          <cell r="O74"/>
          <cell r="P74">
            <v>1</v>
          </cell>
          <cell r="Q74">
            <v>3.7643678160919548E-2</v>
          </cell>
          <cell r="R74">
            <v>3.7643678160919548E-2</v>
          </cell>
          <cell r="S74"/>
          <cell r="T74"/>
          <cell r="U74">
            <v>1</v>
          </cell>
          <cell r="V74">
            <v>7.2794117647058815E-2</v>
          </cell>
          <cell r="W74">
            <v>7.2794117647058815E-2</v>
          </cell>
          <cell r="X74"/>
          <cell r="Y74"/>
          <cell r="Z74">
            <v>1</v>
          </cell>
          <cell r="AA74">
            <v>0.91508620689655173</v>
          </cell>
          <cell r="AB74">
            <v>0.91508620689655173</v>
          </cell>
          <cell r="AC74"/>
          <cell r="AD74">
            <v>4046538830</v>
          </cell>
          <cell r="AE74">
            <v>3144954012</v>
          </cell>
          <cell r="AF74">
            <v>0.77719605423877769</v>
          </cell>
        </row>
        <row r="75">
          <cell r="A75" t="str">
            <v>PROY 5</v>
          </cell>
          <cell r="B75">
            <v>5</v>
          </cell>
          <cell r="C75" t="str">
            <v>Proyecto 5. Direccionando la ocupación del territorio</v>
          </cell>
          <cell r="D75"/>
          <cell r="E75"/>
          <cell r="F75">
            <v>1</v>
          </cell>
          <cell r="G75">
            <v>0.875</v>
          </cell>
          <cell r="H75">
            <v>0.875</v>
          </cell>
          <cell r="I75"/>
          <cell r="J75"/>
          <cell r="K75">
            <v>1</v>
          </cell>
          <cell r="L75">
            <v>4.9019607843137254E-3</v>
          </cell>
          <cell r="M75">
            <v>4.9019607843137254E-3</v>
          </cell>
          <cell r="N75"/>
          <cell r="O75"/>
          <cell r="P75">
            <v>1</v>
          </cell>
          <cell r="Q75">
            <v>8.6206896551724137E-3</v>
          </cell>
          <cell r="R75">
            <v>8.6206896551724137E-3</v>
          </cell>
          <cell r="S75"/>
          <cell r="T75"/>
          <cell r="U75">
            <v>1</v>
          </cell>
          <cell r="V75">
            <v>9.5588235294117641E-2</v>
          </cell>
          <cell r="W75">
            <v>9.5588235294117641E-2</v>
          </cell>
          <cell r="X75"/>
          <cell r="Y75"/>
          <cell r="Z75"/>
          <cell r="AA75">
            <v>0.875</v>
          </cell>
          <cell r="AB75"/>
          <cell r="AC75"/>
          <cell r="AD75">
            <v>1280471944</v>
          </cell>
          <cell r="AE75">
            <v>1048836729</v>
          </cell>
          <cell r="AF75">
            <v>0.81910168662000771</v>
          </cell>
        </row>
        <row r="76">
          <cell r="A76" t="str">
            <v>ACT 5.1</v>
          </cell>
          <cell r="B76" t="str">
            <v>5.1</v>
          </cell>
          <cell r="C76" t="str">
            <v>Definir modelo de ocupación regional sostenible, con enfoque diferencial, en articulación interinstitucional</v>
          </cell>
          <cell r="D76"/>
          <cell r="E76"/>
          <cell r="F76">
            <v>1</v>
          </cell>
          <cell r="G76">
            <v>1</v>
          </cell>
          <cell r="H76">
            <v>1</v>
          </cell>
          <cell r="I76"/>
          <cell r="J76"/>
          <cell r="K76">
            <v>1</v>
          </cell>
          <cell r="L76">
            <v>0</v>
          </cell>
          <cell r="M76">
            <v>0</v>
          </cell>
          <cell r="N76"/>
          <cell r="O76"/>
          <cell r="P76">
            <v>1</v>
          </cell>
          <cell r="Q76">
            <v>0</v>
          </cell>
          <cell r="R76">
            <v>0</v>
          </cell>
          <cell r="S76"/>
          <cell r="T76"/>
          <cell r="U76">
            <v>1</v>
          </cell>
          <cell r="V76">
            <v>0</v>
          </cell>
          <cell r="W76">
            <v>0</v>
          </cell>
          <cell r="X76"/>
          <cell r="Y76"/>
          <cell r="Z76"/>
          <cell r="AA76">
            <v>1</v>
          </cell>
          <cell r="AB76"/>
          <cell r="AC76"/>
          <cell r="AD76">
            <v>4259911</v>
          </cell>
          <cell r="AE76">
            <v>2956378</v>
          </cell>
          <cell r="AF76">
            <v>0.69399994506927487</v>
          </cell>
        </row>
        <row r="77">
          <cell r="A77" t="str">
            <v>SACT 5.1.1</v>
          </cell>
          <cell r="B77" t="str">
            <v>5.1.1</v>
          </cell>
          <cell r="C77" t="str">
            <v>Definición del modelo de ocupación regional sostenible, con enfoque diferencial, en articulación interinstitucional</v>
          </cell>
          <cell r="D77" t="str">
            <v>Modelo de ocupación regional sostenible definido.</v>
          </cell>
          <cell r="E77" t="str">
            <v>Número decimal</v>
          </cell>
          <cell r="F77">
            <v>1</v>
          </cell>
          <cell r="G77">
            <v>1</v>
          </cell>
          <cell r="H77">
            <v>1</v>
          </cell>
          <cell r="I77" t="str">
            <v xml:space="preserve">Se entregó un documento denominado “Hacia la consolidación del modelo de ocupación regional sostenible”, en la jurisdicción de Corantioquia, el cual se dio a conocer en cuatro (4) encuentros por Territoriales realizados en el mes de diciembre del 2020 de forma virtual. En dicha socialización participaron alcaldes, jefes de planeación y presidentes de concejos municipales y consejos territoriales de planeación de los 80 municipios de la jurisdicción de Corantioquia. </v>
          </cell>
          <cell r="J77"/>
          <cell r="K77">
            <v>0</v>
          </cell>
          <cell r="L77">
            <v>0</v>
          </cell>
          <cell r="M77">
            <v>0</v>
          </cell>
          <cell r="N77"/>
          <cell r="O77"/>
          <cell r="P77">
            <v>0</v>
          </cell>
          <cell r="Q77">
            <v>0</v>
          </cell>
          <cell r="R77">
            <v>0</v>
          </cell>
          <cell r="S77"/>
          <cell r="T77"/>
          <cell r="U77">
            <v>0</v>
          </cell>
          <cell r="V77">
            <v>0</v>
          </cell>
          <cell r="W77">
            <v>0</v>
          </cell>
          <cell r="X77"/>
          <cell r="Y77"/>
          <cell r="Z77" t="str">
            <v>Un modelo de ocupación regional</v>
          </cell>
          <cell r="AA77">
            <v>1</v>
          </cell>
          <cell r="AB77"/>
          <cell r="AC77"/>
          <cell r="AD77">
            <v>4259911</v>
          </cell>
          <cell r="AE77">
            <v>2956378</v>
          </cell>
          <cell r="AF77">
            <v>0.69399994506927487</v>
          </cell>
        </row>
        <row r="78">
          <cell r="A78" t="str">
            <v>SACT 5.1.2</v>
          </cell>
          <cell r="B78" t="str">
            <v>5.1.2</v>
          </cell>
          <cell r="C78" t="str">
            <v>Priorización, delimitación y regulación Rondas hídricas</v>
          </cell>
          <cell r="D78" t="str">
            <v>Número de rondas hídricas priorizadas delimitadas y reguladas</v>
          </cell>
          <cell r="E78" t="str">
            <v>Número entero</v>
          </cell>
          <cell r="F78">
            <v>0</v>
          </cell>
          <cell r="G78">
            <v>0</v>
          </cell>
          <cell r="H78">
            <v>0</v>
          </cell>
          <cell r="I78" t="str">
            <v>Sin meta programada para la vigencia 2020.</v>
          </cell>
          <cell r="J78"/>
          <cell r="K78">
            <v>4</v>
          </cell>
          <cell r="L78">
            <v>0</v>
          </cell>
          <cell r="M78">
            <v>0</v>
          </cell>
          <cell r="N78"/>
          <cell r="O78"/>
          <cell r="P78">
            <v>8</v>
          </cell>
          <cell r="Q78">
            <v>0</v>
          </cell>
          <cell r="R78">
            <v>0</v>
          </cell>
          <cell r="S78"/>
          <cell r="T78"/>
          <cell r="U78">
            <v>12</v>
          </cell>
          <cell r="V78">
            <v>0</v>
          </cell>
          <cell r="W78">
            <v>0</v>
          </cell>
          <cell r="X78"/>
          <cell r="Y78"/>
          <cell r="Z78" t="str">
            <v>12 rondas hídricas</v>
          </cell>
          <cell r="AA78">
            <v>0</v>
          </cell>
          <cell r="AB78"/>
          <cell r="AC78"/>
          <cell r="AD78">
            <v>0</v>
          </cell>
          <cell r="AE78"/>
          <cell r="AF78">
            <v>0</v>
          </cell>
        </row>
        <row r="79">
          <cell r="A79" t="str">
            <v>ACT 5.2</v>
          </cell>
          <cell r="B79" t="str">
            <v>5.2</v>
          </cell>
          <cell r="C79" t="str">
            <v>Implementar estrategia de gestión del conocimiento social, y apropiación de la planificación ambiental del territorio para que los actores incidan en las decisiones de los usos del suelo y generen acciones corresponsables</v>
          </cell>
          <cell r="D79"/>
          <cell r="E79"/>
          <cell r="F79">
            <v>1</v>
          </cell>
          <cell r="G79">
            <v>1</v>
          </cell>
          <cell r="H79">
            <v>1</v>
          </cell>
          <cell r="I79"/>
          <cell r="J79"/>
          <cell r="K79">
            <v>1</v>
          </cell>
          <cell r="L79">
            <v>0</v>
          </cell>
          <cell r="M79">
            <v>0</v>
          </cell>
          <cell r="N79"/>
          <cell r="O79"/>
          <cell r="P79">
            <v>1</v>
          </cell>
          <cell r="Q79">
            <v>0</v>
          </cell>
          <cell r="R79">
            <v>0</v>
          </cell>
          <cell r="S79"/>
          <cell r="T79"/>
          <cell r="U79">
            <v>1</v>
          </cell>
          <cell r="V79">
            <v>0</v>
          </cell>
          <cell r="W79">
            <v>0</v>
          </cell>
          <cell r="X79"/>
          <cell r="Y79"/>
          <cell r="Z79"/>
          <cell r="AA79">
            <v>1</v>
          </cell>
          <cell r="AB79"/>
          <cell r="AC79"/>
          <cell r="AD79">
            <v>4472906</v>
          </cell>
          <cell r="AE79">
            <v>1456306</v>
          </cell>
          <cell r="AF79">
            <v>0.32558385979942345</v>
          </cell>
        </row>
        <row r="80">
          <cell r="A80" t="str">
            <v>SACT 5.2.1</v>
          </cell>
          <cell r="B80" t="str">
            <v>5.2.1</v>
          </cell>
          <cell r="C80" t="str">
            <v>Implementación de la estrategia de gestión del conocimiento social, y apropiación de la planificación ambiental del territorio para que los actores incidan en las decisiones de los usos del suelo y generen acciones corresponsables</v>
          </cell>
          <cell r="D80" t="str">
            <v>% de la aplicación de la estrategia de gestión del conocimiento social, y apropiación de la planificación ambiental del territorio</v>
          </cell>
          <cell r="E80" t="str">
            <v>Porcentaje</v>
          </cell>
          <cell r="F80">
            <v>0.25</v>
          </cell>
          <cell r="G80">
            <v>0.25</v>
          </cell>
          <cell r="H80">
            <v>1</v>
          </cell>
          <cell r="I80" t="str">
            <v>Se han realizado 3 apoyos a la revisión de los instrumentos de planificación territorial en temáticas de participación, diversidad cultural y espacio público, para el EOT de Sabanalarga, el EOT Titiribí y el EOT de Entrerríos.  
Se realizó un análisis de los elementos normativos en cuanto a las: Normatividad en la Planificación; en participación en la Planificación; Planes de Vida y planes de Etnodesarrollo. De los elementos conceptuales en torno a la planificación ambiental territorial.  
Se realizó un Foro de “Participación Social y Diversidad Cultural en el Ordenamiento Territorial”</v>
          </cell>
          <cell r="J80"/>
          <cell r="K80">
            <v>0.5</v>
          </cell>
          <cell r="L80">
            <v>0</v>
          </cell>
          <cell r="M80">
            <v>0</v>
          </cell>
          <cell r="N80"/>
          <cell r="O80"/>
          <cell r="P80">
            <v>0.75</v>
          </cell>
          <cell r="Q80">
            <v>0</v>
          </cell>
          <cell r="R80">
            <v>0</v>
          </cell>
          <cell r="S80"/>
          <cell r="T80"/>
          <cell r="U80">
            <v>1</v>
          </cell>
          <cell r="V80">
            <v>0</v>
          </cell>
          <cell r="W80">
            <v>0</v>
          </cell>
          <cell r="X80"/>
          <cell r="Y80"/>
          <cell r="Z80"/>
          <cell r="AA80">
            <v>1</v>
          </cell>
          <cell r="AB80"/>
          <cell r="AC80"/>
          <cell r="AD80">
            <v>4472906</v>
          </cell>
          <cell r="AE80">
            <v>1456306</v>
          </cell>
          <cell r="AF80">
            <v>0.32558385979942345</v>
          </cell>
        </row>
        <row r="81">
          <cell r="A81" t="str">
            <v>ACT 5.3</v>
          </cell>
          <cell r="B81" t="str">
            <v>5.3</v>
          </cell>
          <cell r="C81" t="str">
            <v>Asesorar a los municipios en la definición de su modelo de ocupación territorial, a partir del modelo de ocupación regional definido</v>
          </cell>
          <cell r="D81"/>
          <cell r="E81"/>
          <cell r="F81">
            <v>0</v>
          </cell>
          <cell r="G81">
            <v>0</v>
          </cell>
          <cell r="H81">
            <v>0</v>
          </cell>
          <cell r="I81"/>
          <cell r="J81"/>
          <cell r="K81">
            <v>1</v>
          </cell>
          <cell r="L81">
            <v>2.9411764705882353E-2</v>
          </cell>
          <cell r="M81">
            <v>2.9411764705882353E-2</v>
          </cell>
          <cell r="N81"/>
          <cell r="O81"/>
          <cell r="P81">
            <v>1</v>
          </cell>
          <cell r="Q81">
            <v>5.1724137931034482E-2</v>
          </cell>
          <cell r="R81">
            <v>5.1724137931034482E-2</v>
          </cell>
          <cell r="S81"/>
          <cell r="T81"/>
          <cell r="U81">
            <v>1</v>
          </cell>
          <cell r="V81">
            <v>7.3529411764705885E-2</v>
          </cell>
          <cell r="W81">
            <v>7.3529411764705885E-2</v>
          </cell>
          <cell r="X81"/>
          <cell r="Y81"/>
          <cell r="Z81"/>
          <cell r="AA81">
            <v>0</v>
          </cell>
          <cell r="AB81"/>
          <cell r="AC81"/>
          <cell r="AD81">
            <v>290400501</v>
          </cell>
          <cell r="AE81">
            <v>239357566</v>
          </cell>
          <cell r="AF81">
            <v>0.82423262072815773</v>
          </cell>
        </row>
        <row r="82">
          <cell r="A82" t="str">
            <v>SACT 5.3.1</v>
          </cell>
          <cell r="B82" t="str">
            <v>5.3.1</v>
          </cell>
          <cell r="C82" t="str">
            <v>Asesoramiento a los municipios en la definición de su modelo de ocupación territorial, a partir del modelo de ocupación regional definido</v>
          </cell>
          <cell r="D82" t="str">
            <v>Municipios asesorados en la definición de su modelo de ocupación
Nota: incluye territorios étnicos, de acuerdo con la competencia de la Corporación.</v>
          </cell>
          <cell r="E82" t="str">
            <v>Número entero</v>
          </cell>
          <cell r="F82">
            <v>0</v>
          </cell>
          <cell r="G82">
            <v>0</v>
          </cell>
          <cell r="H82">
            <v>0</v>
          </cell>
          <cell r="I82" t="str">
            <v>Sin meta programada para la vigencia 2020.</v>
          </cell>
          <cell r="J82"/>
          <cell r="K82">
            <v>17</v>
          </cell>
          <cell r="L82">
            <v>1</v>
          </cell>
          <cell r="M82">
            <v>5.8823529411764705E-2</v>
          </cell>
          <cell r="N82"/>
          <cell r="O82"/>
          <cell r="P82">
            <v>29</v>
          </cell>
          <cell r="Q82">
            <v>3</v>
          </cell>
          <cell r="R82">
            <v>0.10344827586206896</v>
          </cell>
          <cell r="S82"/>
          <cell r="T82"/>
          <cell r="U82">
            <v>34</v>
          </cell>
          <cell r="V82">
            <v>5</v>
          </cell>
          <cell r="W82">
            <v>0.14705882352941177</v>
          </cell>
          <cell r="X82"/>
          <cell r="Y82"/>
          <cell r="Z82" t="str">
            <v>80 municipios</v>
          </cell>
          <cell r="AA82">
            <v>0</v>
          </cell>
          <cell r="AB82"/>
          <cell r="AC82"/>
          <cell r="AD82">
            <v>290400501</v>
          </cell>
          <cell r="AE82">
            <v>239357566</v>
          </cell>
          <cell r="AF82">
            <v>0.82423262072815773</v>
          </cell>
        </row>
        <row r="83">
          <cell r="A83" t="str">
            <v>SACT 5.3.2</v>
          </cell>
          <cell r="B83" t="str">
            <v>5.3.2</v>
          </cell>
          <cell r="C83" t="str">
            <v>Conformación de esquemas asociativos municipales que aportan a la protección del patrimonio natural a partir de la formulación y ejecución de planes de acción ambiental de orden regional o provincial que contienen el escenario de sostenibilidad, protegen su patrimonio ecológico regional y aportan a la consolidación del escenario de sostenibilidad regional del PGAR (%)</v>
          </cell>
          <cell r="D83" t="str">
            <v>% de esquemas asociativos municipales conformados que aportan a la protección del patrimonio natural a partir de la formulación y ejecución de planes de acción ambiental de orden regional o provincial que contienen el escenario de sostenibilidad, protegen su patrimonio ecológico regional y aportan a la consolidación del escenario de sostenibilidad regional del PGAR</v>
          </cell>
          <cell r="E83" t="str">
            <v>Porcentaje</v>
          </cell>
          <cell r="F83">
            <v>0</v>
          </cell>
          <cell r="G83">
            <v>0</v>
          </cell>
          <cell r="H83">
            <v>0</v>
          </cell>
          <cell r="I83" t="str">
            <v>Sin meta programada para la vigencia 2020.</v>
          </cell>
          <cell r="J83"/>
          <cell r="K83">
            <v>0.5</v>
          </cell>
          <cell r="L83">
            <v>0</v>
          </cell>
          <cell r="M83">
            <v>0</v>
          </cell>
          <cell r="N83"/>
          <cell r="O83"/>
          <cell r="P83">
            <v>0.75</v>
          </cell>
          <cell r="Q83">
            <v>0</v>
          </cell>
          <cell r="R83">
            <v>0</v>
          </cell>
          <cell r="S83"/>
          <cell r="T83"/>
          <cell r="U83">
            <v>1</v>
          </cell>
          <cell r="V83">
            <v>0</v>
          </cell>
          <cell r="W83">
            <v>0</v>
          </cell>
          <cell r="X83"/>
          <cell r="Y83"/>
          <cell r="Z83"/>
          <cell r="AA83">
            <v>0</v>
          </cell>
          <cell r="AB83"/>
          <cell r="AC83"/>
          <cell r="AD83">
            <v>0</v>
          </cell>
          <cell r="AE83"/>
          <cell r="AF83">
            <v>0</v>
          </cell>
        </row>
        <row r="84">
          <cell r="A84" t="str">
            <v>ACT 5.4</v>
          </cell>
          <cell r="B84" t="str">
            <v>5.4</v>
          </cell>
          <cell r="C84" t="str">
            <v>Acompañar a los municipios en la formulación de instrumentos de planificación (POT, EOT, PBOT, planes de desarrollo)</v>
          </cell>
          <cell r="D84"/>
          <cell r="E84"/>
          <cell r="F84">
            <v>1</v>
          </cell>
          <cell r="G84">
            <v>1</v>
          </cell>
          <cell r="H84">
            <v>1</v>
          </cell>
          <cell r="I84"/>
          <cell r="J84"/>
          <cell r="K84">
            <v>1</v>
          </cell>
          <cell r="L84">
            <v>0</v>
          </cell>
          <cell r="M84">
            <v>0</v>
          </cell>
          <cell r="N84"/>
          <cell r="O84"/>
          <cell r="P84">
            <v>1</v>
          </cell>
          <cell r="Q84">
            <v>0</v>
          </cell>
          <cell r="R84">
            <v>0</v>
          </cell>
          <cell r="S84"/>
          <cell r="T84"/>
          <cell r="U84">
            <v>1</v>
          </cell>
          <cell r="V84">
            <v>0</v>
          </cell>
          <cell r="W84">
            <v>0</v>
          </cell>
          <cell r="X84"/>
          <cell r="Y84"/>
          <cell r="Z84"/>
          <cell r="AA84">
            <v>1</v>
          </cell>
          <cell r="AB84"/>
          <cell r="AC84"/>
          <cell r="AD84">
            <v>128692203</v>
          </cell>
          <cell r="AE84">
            <v>100664374</v>
          </cell>
          <cell r="AF84">
            <v>0.78221035659790517</v>
          </cell>
        </row>
        <row r="85">
          <cell r="A85" t="str">
            <v>SACT 5.4.1</v>
          </cell>
          <cell r="B85" t="str">
            <v>5.4.1</v>
          </cell>
          <cell r="C85" t="str">
            <v>Asesoramiento a los municipios en la definición de su modelo de ocupación que contenga el escenario de sostenibilidad, protejan su patrimonio ecológico municipal, integren planificación de grupos étnicos y aporten a la consolidación del escenario de sostenibilidad regional del PGAR</v>
          </cell>
          <cell r="D85" t="str">
            <v>% de municipios priorizados con modelos de ocupación que contienen el escenario de sostenibilidad, protegen su patrimonio ecológico municipal, integran planificación de grupos étnicos y aportan a la consolidación del escenario de sostenibilidad regional del PGAR (%)
Nota: Resolución 667 de 2016. % de municipios asesorados o asistidos en la incorporación del componente ambiental en los procesos de planificación y ordenamiento territorial, con énfasis en la incorporación de las determinantes ambientales para la revisión y ajuste de los POT.</v>
          </cell>
          <cell r="E85" t="str">
            <v>Porcentaje</v>
          </cell>
          <cell r="F85">
            <v>0.03</v>
          </cell>
          <cell r="G85">
            <v>0.09</v>
          </cell>
          <cell r="H85">
            <v>1</v>
          </cell>
          <cell r="I85" t="str">
            <v>La Corporación realiza a lo largo del año asesoría y acompañamiento sobre la incorporación de las determinantes y asuntos ambientales en los Planes de Ordenamiento Territorial de 17 municipios, con 4 (cuatro) de ellos se logró la concertación de los asuntos estrictamente ambientales, los cuales fueron: Tarazá, Fredonia, Entrerríos e Hispania, para el caso de los cuatro municipios se trata de revisiones de largo plazo, es decir que contaban todavía con los POT de primera generación, en las jornadas de trabajo de acompañamiento para 5 (cinco) de los municipios se logró trabajar de forma articulada con la Gobernación de Antioquia y se pudo aportar al municipio con elementos para la incorporación del modelo de ocupación que contenga el escenario de sostenibilidad y se articule con el modelo de ocupación regional sostenible estos municipios son: Segovia, Sabanalarga, Hispania, Entrerríos y Andes.</v>
          </cell>
          <cell r="J85"/>
          <cell r="K85">
            <v>0.05</v>
          </cell>
          <cell r="L85">
            <v>0</v>
          </cell>
          <cell r="M85">
            <v>0</v>
          </cell>
          <cell r="N85"/>
          <cell r="O85"/>
          <cell r="P85">
            <v>0.08</v>
          </cell>
          <cell r="Q85">
            <v>0</v>
          </cell>
          <cell r="R85">
            <v>0</v>
          </cell>
          <cell r="S85"/>
          <cell r="T85"/>
          <cell r="U85">
            <v>0.1</v>
          </cell>
          <cell r="V85">
            <v>0</v>
          </cell>
          <cell r="W85">
            <v>0</v>
          </cell>
          <cell r="X85"/>
          <cell r="Y85"/>
          <cell r="Z85" t="str">
            <v>6 municipios</v>
          </cell>
          <cell r="AA85">
            <v>1</v>
          </cell>
          <cell r="AB85"/>
          <cell r="AC85"/>
          <cell r="AD85">
            <v>128692203</v>
          </cell>
          <cell r="AE85">
            <v>100664374</v>
          </cell>
          <cell r="AF85">
            <v>0.78221035659790517</v>
          </cell>
        </row>
        <row r="86">
          <cell r="A86" t="str">
            <v>SACT 5.4.2</v>
          </cell>
          <cell r="B86" t="str">
            <v>5.4.2</v>
          </cell>
          <cell r="C86" t="str">
            <v xml:space="preserve">Asesoramiento en la incorporación de los planes de desarrollo de decisiones de planeación territorial de los municipios fundamentados en los POT actualizados y en las determinantes ambientales adoptadas a la fecha (%) </v>
          </cell>
          <cell r="D86" t="str">
            <v>% de planes de desarrollo que incorporan decisiones de planeación territorial de los municipios fundamentados en los POT actualizados y en las determinantes ambientales adoptadas a la fecha</v>
          </cell>
          <cell r="E86" t="str">
            <v>Porcentaje</v>
          </cell>
          <cell r="F86">
            <v>1</v>
          </cell>
          <cell r="G86">
            <v>1</v>
          </cell>
          <cell r="H86">
            <v>1</v>
          </cell>
          <cell r="I86" t="str">
            <v>La Corporación adelanto el 16 de enero de la presente vigencia una capacitación a los alcaldes municipales elegidos para el periodo 2020-2023 y a sus equipos de trabajo con el fin de orientar aquellos elementos que desde el componente ambiental deben de ser priorizados en sus Planes de Desarrollo Municipal  y que la planificación  territorial se fundamentará en unos Planes de Ordenamiento Territorial actualizados a partir de la incorporación de las determinantes ambientales que a cada municipio aplique (180 personas aproximadamente).
De igual manera, con la intención de construir escenarios de sostenibilidad para el territorio de los 80 municipios que conforman la jurisdicción de CORANTIOQUIA, se puso a disposición de los mandatarios elegidos para el periodo 2020-2023 y la comunidad en general, el documento denominado “Referentes ambientales para los mandatarios elegidos (periodo 2020-2023) y la comunidad en general de la jurisdicción de CORANTIOQUIA”. 
En el mes febrero se reforzaron estas orientaciones con dos sesiones de trabajo realizadas con los Secretarios o Jefes de Planeación de los municipios de la jurisdicción.
De igual manera y acorde al numeral 3 del Artículo 2.2.8.6.1.2. del Decreto 1076 de 2015, a Corantioquia le corresponde revisar técnicamente y constatar la armonización de la gestión ambiental de los Planes de Desarrollo Municipal con los demás planes de la región. Los 80 municipios de la jurisdicción enviaron a la Corporación sus proyectos de Planes de Desarrollo y se emitieron estos conceptos de armonización de estos instrumentos</v>
          </cell>
          <cell r="J86"/>
          <cell r="K86">
            <v>0</v>
          </cell>
          <cell r="L86">
            <v>0</v>
          </cell>
          <cell r="M86">
            <v>0</v>
          </cell>
          <cell r="N86"/>
          <cell r="O86"/>
          <cell r="P86">
            <v>0</v>
          </cell>
          <cell r="Q86">
            <v>0</v>
          </cell>
          <cell r="R86">
            <v>0</v>
          </cell>
          <cell r="S86"/>
          <cell r="T86"/>
          <cell r="U86">
            <v>0</v>
          </cell>
          <cell r="V86">
            <v>0</v>
          </cell>
          <cell r="W86">
            <v>0</v>
          </cell>
          <cell r="X86"/>
          <cell r="Y86"/>
          <cell r="Z86" t="str">
            <v>80 Planes de desarrollo municipal</v>
          </cell>
          <cell r="AA86">
            <v>1</v>
          </cell>
          <cell r="AB86"/>
          <cell r="AC86"/>
          <cell r="AD86">
            <v>0</v>
          </cell>
          <cell r="AE86"/>
          <cell r="AF86">
            <v>0</v>
          </cell>
        </row>
        <row r="87">
          <cell r="A87" t="str">
            <v>ACT 5.5</v>
          </cell>
          <cell r="B87" t="str">
            <v>5.5</v>
          </cell>
          <cell r="C87" t="str">
            <v>Realizar seguimiento y monitoreo a los instrumentos de planificación territorial concertados en el cuatrienio</v>
          </cell>
          <cell r="D87"/>
          <cell r="E87"/>
          <cell r="F87">
            <v>0</v>
          </cell>
          <cell r="G87">
            <v>0</v>
          </cell>
          <cell r="H87">
            <v>0</v>
          </cell>
          <cell r="I87"/>
          <cell r="J87"/>
          <cell r="K87">
            <v>1</v>
          </cell>
          <cell r="L87">
            <v>0</v>
          </cell>
          <cell r="M87">
            <v>0</v>
          </cell>
          <cell r="N87"/>
          <cell r="O87"/>
          <cell r="P87">
            <v>1</v>
          </cell>
          <cell r="Q87">
            <v>0</v>
          </cell>
          <cell r="R87">
            <v>0</v>
          </cell>
          <cell r="S87"/>
          <cell r="T87"/>
          <cell r="U87">
            <v>1</v>
          </cell>
          <cell r="V87">
            <v>0</v>
          </cell>
          <cell r="W87">
            <v>0</v>
          </cell>
          <cell r="X87"/>
          <cell r="Y87"/>
          <cell r="Z87"/>
          <cell r="AA87">
            <v>0</v>
          </cell>
          <cell r="AB87"/>
          <cell r="AC87"/>
          <cell r="AD87">
            <v>154920232</v>
          </cell>
          <cell r="AE87">
            <v>149497023</v>
          </cell>
          <cell r="AF87">
            <v>0.96499353938483645</v>
          </cell>
        </row>
        <row r="88">
          <cell r="A88" t="str">
            <v>SACT 5.5.1</v>
          </cell>
          <cell r="B88" t="str">
            <v>5.5.1</v>
          </cell>
          <cell r="C88" t="str">
            <v>Definición e implementación de metodología para el seguimiento y monitoreo a los instrumentos de planificación concertados en el cuatrienio</v>
          </cell>
          <cell r="D88" t="str">
            <v>% de municipios con seguimiento y monitoreo a los instrumentos de planificación concertados en el cuatrienio</v>
          </cell>
          <cell r="E88" t="str">
            <v>Porcentaje</v>
          </cell>
          <cell r="F88">
            <v>0</v>
          </cell>
          <cell r="G88">
            <v>0</v>
          </cell>
          <cell r="H88">
            <v>0</v>
          </cell>
          <cell r="I88" t="str">
            <v>Sin meta programada para la vigencia 2020.</v>
          </cell>
          <cell r="J88"/>
          <cell r="K88">
            <v>0.03</v>
          </cell>
          <cell r="L88">
            <v>0</v>
          </cell>
          <cell r="M88">
            <v>0</v>
          </cell>
          <cell r="N88"/>
          <cell r="O88"/>
          <cell r="P88">
            <v>0.05</v>
          </cell>
          <cell r="Q88">
            <v>0</v>
          </cell>
          <cell r="R88">
            <v>0</v>
          </cell>
          <cell r="S88"/>
          <cell r="T88"/>
          <cell r="U88">
            <v>0.08</v>
          </cell>
          <cell r="V88">
            <v>0</v>
          </cell>
          <cell r="W88">
            <v>0</v>
          </cell>
          <cell r="X88"/>
          <cell r="Y88"/>
          <cell r="Z88" t="str">
            <v>6 municipios</v>
          </cell>
          <cell r="AA88">
            <v>0</v>
          </cell>
          <cell r="AB88"/>
          <cell r="AC88"/>
          <cell r="AD88">
            <v>154920232</v>
          </cell>
          <cell r="AE88">
            <v>149497023</v>
          </cell>
          <cell r="AF88">
            <v>0.96499353938483645</v>
          </cell>
        </row>
        <row r="89">
          <cell r="A89" t="str">
            <v>ACT 5.6</v>
          </cell>
          <cell r="B89" t="str">
            <v>5.6</v>
          </cell>
          <cell r="C89" t="str">
            <v>Construir e implementar portafolio institucional de acciones a ejecutar en el marco del plan de acción</v>
          </cell>
          <cell r="D89"/>
          <cell r="E89"/>
          <cell r="F89">
            <v>1</v>
          </cell>
          <cell r="G89">
            <v>0.5</v>
          </cell>
          <cell r="H89">
            <v>0.5</v>
          </cell>
          <cell r="I89"/>
          <cell r="J89"/>
          <cell r="K89">
            <v>1</v>
          </cell>
          <cell r="L89">
            <v>0</v>
          </cell>
          <cell r="M89">
            <v>0</v>
          </cell>
          <cell r="N89"/>
          <cell r="O89"/>
          <cell r="P89">
            <v>1</v>
          </cell>
          <cell r="Q89">
            <v>0</v>
          </cell>
          <cell r="R89">
            <v>0</v>
          </cell>
          <cell r="S89"/>
          <cell r="T89"/>
          <cell r="U89">
            <v>1</v>
          </cell>
          <cell r="V89">
            <v>0.5</v>
          </cell>
          <cell r="W89">
            <v>0.5</v>
          </cell>
          <cell r="X89"/>
          <cell r="Y89"/>
          <cell r="Z89"/>
          <cell r="AA89">
            <v>0.5</v>
          </cell>
          <cell r="AB89"/>
          <cell r="AC89"/>
          <cell r="AD89">
            <v>697726191</v>
          </cell>
          <cell r="AE89">
            <v>554905082</v>
          </cell>
          <cell r="AF89">
            <v>0.79530493359392895</v>
          </cell>
        </row>
        <row r="90">
          <cell r="A90" t="str">
            <v>SACT 5.6.1</v>
          </cell>
          <cell r="B90" t="str">
            <v>5.6.1</v>
          </cell>
          <cell r="C90" t="str">
            <v>Armonización de los componentes programáticos de instrumentos de planificación</v>
          </cell>
          <cell r="D90" t="str">
            <v>Componentes programáticos de instrumentos de planificación armonizados (%).
Nota: aplica para los instrumentos de planificación de Corantioquia, los cuales pueden ser propios o compartidos (comisiones conjuntas).</v>
          </cell>
          <cell r="E90" t="str">
            <v>Porcentaje</v>
          </cell>
          <cell r="F90">
            <v>0.125</v>
          </cell>
          <cell r="G90" t="str">
            <v xml:space="preserve"> </v>
          </cell>
          <cell r="H90">
            <v>0</v>
          </cell>
          <cell r="I90" t="str">
            <v>Los instrumentos que han sido armonizados para sacar este porcentaje, corresponden a 4 PORH (Ité, Anorí, Taraza y San Andres) y 3 PMAP (Bajo Cauca, Magdalena medio, PMAA Occidente) los cuales han sido articulados con el Plan de acción y PGAR de la Corporación.</v>
          </cell>
          <cell r="J90"/>
          <cell r="K90">
            <v>0.38</v>
          </cell>
          <cell r="L90">
            <v>0</v>
          </cell>
          <cell r="M90">
            <v>0</v>
          </cell>
          <cell r="N90"/>
          <cell r="O90"/>
          <cell r="P90">
            <v>0.63</v>
          </cell>
          <cell r="Q90">
            <v>0</v>
          </cell>
          <cell r="R90">
            <v>0</v>
          </cell>
          <cell r="S90"/>
          <cell r="T90"/>
          <cell r="U90">
            <v>1</v>
          </cell>
          <cell r="V90">
            <v>1</v>
          </cell>
          <cell r="W90">
            <v>1</v>
          </cell>
          <cell r="X90"/>
          <cell r="Y90"/>
          <cell r="Z90"/>
          <cell r="AA90">
            <v>0</v>
          </cell>
          <cell r="AB90"/>
          <cell r="AC90"/>
          <cell r="AD90">
            <v>669726191</v>
          </cell>
          <cell r="AE90">
            <v>530113244</v>
          </cell>
          <cell r="AF90">
            <v>0.79153727467110513</v>
          </cell>
        </row>
        <row r="91">
          <cell r="A91" t="str">
            <v>SACT 5.6.2</v>
          </cell>
          <cell r="B91" t="str">
            <v>5.6.2</v>
          </cell>
          <cell r="C91" t="str">
            <v>Armonización de los instrumentos de Planificación Ambiental presentes en el territorio y orientados a una gestión articulada con las demás autoridades ambientales hacia la sostenibilidad ambiental del territorio (%)</v>
          </cell>
          <cell r="D91" t="str">
            <v>% de instrumentos de Planificación Ambiental presentes en el territorio armonizados y orientados a una gestión articulada con las demás autoridades ambientales hacia la sostenibilidad ambiental del territorio (%)</v>
          </cell>
          <cell r="E91" t="str">
            <v>Porcentaje</v>
          </cell>
          <cell r="F91">
            <v>0.25</v>
          </cell>
          <cell r="G91">
            <v>0.3</v>
          </cell>
          <cell r="H91">
            <v>1</v>
          </cell>
          <cell r="I91" t="str">
            <v>Identificación de los componentes programáticos de los instrumentos de planificación ambiental presentes en el territorio, de cada una de las Corporaciones vecinas, esto como actividad previa a la labor de articulación con el PGAR y el Plan de acción Corporativo.
Se realizó la articulación del PGAR y el PA de 3 corporaciones con el Plan de acción y el PGAR de CORANTIOQUIA. Con Esta articulación se logra un indicador del 30%, superando así la meta anual del 25% para el presente año; Los instrumentos armonizados fueron el Plan de Acción y el PGAR de CORPOURABA, AMVA y CORPOCALDAS.</v>
          </cell>
          <cell r="J91"/>
          <cell r="K91">
            <v>0.5</v>
          </cell>
          <cell r="L91">
            <v>0</v>
          </cell>
          <cell r="M91">
            <v>0</v>
          </cell>
          <cell r="N91"/>
          <cell r="O91"/>
          <cell r="P91">
            <v>0.75</v>
          </cell>
          <cell r="Q91">
            <v>0</v>
          </cell>
          <cell r="R91">
            <v>0</v>
          </cell>
          <cell r="S91"/>
          <cell r="T91"/>
          <cell r="U91">
            <v>1</v>
          </cell>
          <cell r="V91">
            <v>0</v>
          </cell>
          <cell r="W91">
            <v>0</v>
          </cell>
          <cell r="X91"/>
          <cell r="Y91"/>
          <cell r="Z91"/>
          <cell r="AA91">
            <v>1</v>
          </cell>
          <cell r="AB91"/>
          <cell r="AC91"/>
          <cell r="AD91">
            <v>28000000</v>
          </cell>
          <cell r="AE91">
            <v>24791838</v>
          </cell>
          <cell r="AF91">
            <v>0</v>
          </cell>
        </row>
        <row r="92">
          <cell r="A92" t="str">
            <v>PROY 6</v>
          </cell>
          <cell r="B92">
            <v>6</v>
          </cell>
          <cell r="C92" t="str">
            <v>Proyecto 6. Construyendo territorios resilientes</v>
          </cell>
          <cell r="D92"/>
          <cell r="E92"/>
          <cell r="F92">
            <v>1</v>
          </cell>
          <cell r="G92">
            <v>0.95517241379310336</v>
          </cell>
          <cell r="H92">
            <v>0.95517241379310336</v>
          </cell>
          <cell r="I92"/>
          <cell r="J92"/>
          <cell r="K92">
            <v>1</v>
          </cell>
          <cell r="L92">
            <v>0.1</v>
          </cell>
          <cell r="M92">
            <v>0.1</v>
          </cell>
          <cell r="N92"/>
          <cell r="O92"/>
          <cell r="P92">
            <v>1</v>
          </cell>
          <cell r="Q92">
            <v>6.666666666666668E-2</v>
          </cell>
          <cell r="R92">
            <v>6.666666666666668E-2</v>
          </cell>
          <cell r="S92"/>
          <cell r="T92"/>
          <cell r="U92">
            <v>1</v>
          </cell>
          <cell r="V92">
            <v>4.9999999999999996E-2</v>
          </cell>
          <cell r="W92">
            <v>4.9999999999999996E-2</v>
          </cell>
          <cell r="X92"/>
          <cell r="Y92"/>
          <cell r="Z92"/>
          <cell r="AA92">
            <v>0.95517241379310336</v>
          </cell>
          <cell r="AB92"/>
          <cell r="AC92"/>
          <cell r="AD92">
            <v>2766066886</v>
          </cell>
          <cell r="AE92">
            <v>2096117283</v>
          </cell>
          <cell r="AF92">
            <v>0.75779703434112833</v>
          </cell>
        </row>
        <row r="93">
          <cell r="A93" t="str">
            <v>ACT 6.1</v>
          </cell>
          <cell r="B93" t="str">
            <v>6.1</v>
          </cell>
          <cell r="C93" t="str">
            <v>Realizar estudios de conocimiento de amenaza y riesgo</v>
          </cell>
          <cell r="D93"/>
          <cell r="E93"/>
          <cell r="F93">
            <v>1</v>
          </cell>
          <cell r="G93">
            <v>1</v>
          </cell>
          <cell r="H93">
            <v>1</v>
          </cell>
          <cell r="I93"/>
          <cell r="J93"/>
          <cell r="K93">
            <v>1</v>
          </cell>
          <cell r="L93">
            <v>0</v>
          </cell>
          <cell r="M93">
            <v>0</v>
          </cell>
          <cell r="N93"/>
          <cell r="O93"/>
          <cell r="P93">
            <v>1</v>
          </cell>
          <cell r="Q93">
            <v>0</v>
          </cell>
          <cell r="R93">
            <v>0</v>
          </cell>
          <cell r="S93"/>
          <cell r="T93"/>
          <cell r="U93">
            <v>1</v>
          </cell>
          <cell r="V93">
            <v>0</v>
          </cell>
          <cell r="W93">
            <v>0</v>
          </cell>
          <cell r="X93"/>
          <cell r="Y93"/>
          <cell r="Z93"/>
          <cell r="AA93">
            <v>1</v>
          </cell>
          <cell r="AB93"/>
          <cell r="AC93"/>
          <cell r="AD93">
            <v>437283502</v>
          </cell>
          <cell r="AE93">
            <v>313046756</v>
          </cell>
          <cell r="AF93">
            <v>0.71588970214568026</v>
          </cell>
        </row>
        <row r="94">
          <cell r="A94" t="str">
            <v>SACT 6.1.1</v>
          </cell>
          <cell r="B94" t="str">
            <v>6.1.1</v>
          </cell>
          <cell r="C94" t="str">
            <v>Realización de estudios de conocimiento y amenaza del riesgo realizados en los municipios de la jurisdicción</v>
          </cell>
          <cell r="D94" t="str">
            <v>% de estudios de conocimiento y amenaza del riesgo apoyados en los municipios de la jurisdicción</v>
          </cell>
          <cell r="E94" t="str">
            <v>Porcentaje</v>
          </cell>
          <cell r="F94">
            <v>0.03</v>
          </cell>
          <cell r="G94">
            <v>8.7499999999999994E-2</v>
          </cell>
          <cell r="H94">
            <v>1</v>
          </cell>
          <cell r="I94" t="str">
            <v xml:space="preserve">Se Implementaron 5 estudios mediante la concertación de los EOT de los municipios de Fredonia, Tarazá, Sabanalarga, Entrerríos e Hispania, se realizó el estudio Básico de Amenazas de Briceño y se realizó el estudio detallado de riesgo por inundación en Vegachí. </v>
          </cell>
          <cell r="J94"/>
          <cell r="K94">
            <v>7.0000000000000007E-2</v>
          </cell>
          <cell r="L94">
            <v>0</v>
          </cell>
          <cell r="M94">
            <v>0</v>
          </cell>
          <cell r="N94"/>
          <cell r="O94"/>
          <cell r="P94">
            <v>0.12</v>
          </cell>
          <cell r="Q94">
            <v>0</v>
          </cell>
          <cell r="R94">
            <v>0</v>
          </cell>
          <cell r="S94"/>
          <cell r="T94"/>
          <cell r="U94">
            <v>0.17</v>
          </cell>
          <cell r="V94">
            <v>0</v>
          </cell>
          <cell r="W94">
            <v>0</v>
          </cell>
          <cell r="X94"/>
          <cell r="Y94"/>
          <cell r="Z94" t="str">
            <v>14 municipios</v>
          </cell>
          <cell r="AA94">
            <v>1</v>
          </cell>
          <cell r="AB94"/>
          <cell r="AC94"/>
          <cell r="AD94">
            <v>437283502</v>
          </cell>
          <cell r="AE94">
            <v>313046756</v>
          </cell>
          <cell r="AF94">
            <v>0.71588970214568026</v>
          </cell>
        </row>
        <row r="95">
          <cell r="A95" t="str">
            <v>ACT 6.2</v>
          </cell>
          <cell r="B95" t="str">
            <v>6.2</v>
          </cell>
          <cell r="C95" t="str">
            <v>Asesorar a los municipios en la incorporación de lineamientos de adaptación al cambio climático y gestión del riesgo en sus instrumentos de planificación</v>
          </cell>
          <cell r="D95"/>
          <cell r="E95"/>
          <cell r="F95">
            <v>1</v>
          </cell>
          <cell r="G95">
            <v>1</v>
          </cell>
          <cell r="H95">
            <v>1</v>
          </cell>
          <cell r="I95"/>
          <cell r="J95"/>
          <cell r="K95">
            <v>1</v>
          </cell>
          <cell r="L95">
            <v>0</v>
          </cell>
          <cell r="M95">
            <v>0</v>
          </cell>
          <cell r="N95"/>
          <cell r="O95"/>
          <cell r="P95">
            <v>1</v>
          </cell>
          <cell r="Q95">
            <v>0</v>
          </cell>
          <cell r="R95">
            <v>0</v>
          </cell>
          <cell r="S95"/>
          <cell r="T95"/>
          <cell r="U95">
            <v>1</v>
          </cell>
          <cell r="V95">
            <v>0</v>
          </cell>
          <cell r="W95">
            <v>0</v>
          </cell>
          <cell r="X95"/>
          <cell r="Y95"/>
          <cell r="Z95"/>
          <cell r="AA95">
            <v>1</v>
          </cell>
          <cell r="AB95"/>
          <cell r="AC95"/>
          <cell r="AD95">
            <v>585815732</v>
          </cell>
          <cell r="AE95">
            <v>344442424</v>
          </cell>
          <cell r="AF95">
            <v>0.58797059413897745</v>
          </cell>
        </row>
        <row r="96">
          <cell r="A96" t="str">
            <v>SACT 6.2.1</v>
          </cell>
          <cell r="B96" t="str">
            <v>6.2.1</v>
          </cell>
          <cell r="C96" t="str">
            <v>Asesoramiento a las entidades territoriales de la jurisdicción en la formulación e incorporación de acciones de adaptación y mitigación del cambio climático en sus instrumentos de planificación, en ejecución y en concordancia con los 8 PIGCCS o los que se hayan formulados a la fecha(%)</v>
          </cell>
          <cell r="D96" t="str">
            <v>% de entidades territoriales de la jurisdicción con acciones de adaptación y mitigación del cambio climático formuladas e incorporadas en sus instrumentos de planificación, en ejecución y en concordancia con los 8 PIGCCS o los que se hayan formulados a la fecha(%)
Nota: 
PND 2018-2022. Porcentaje de departamentos que implementan iniciativas de adaptación al cambio climático orientadas por las autoridades ambientales
Resolución 667 % de entes territoriales asesorados en la incorporación, planificación y ejecución de acciones relacionadas con cambio climático en el marco de los instrumentos de planificación territorial</v>
          </cell>
          <cell r="E96" t="str">
            <v>Porcentaje</v>
          </cell>
          <cell r="F96">
            <v>0.03</v>
          </cell>
          <cell r="G96">
            <v>7.4999999999999997E-2</v>
          </cell>
          <cell r="H96">
            <v>1</v>
          </cell>
          <cell r="I96" t="str">
            <v>Se actualizaron los Planes Municipales de Gestión del Riesgo (PMGRD y la Estrategía Municipal de respuesta a Emergencias (EMRE) de los municipios de Angostura, Yalí, Yarumal, Guadalupe, Anzá y Ciudad Bolivar y se incorporó al PMGRD el Cambio climático como un escenario de riesgo.</v>
          </cell>
          <cell r="J96"/>
          <cell r="K96">
            <v>7.0000000000000007E-2</v>
          </cell>
          <cell r="L96">
            <v>0</v>
          </cell>
          <cell r="M96">
            <v>0</v>
          </cell>
          <cell r="N96"/>
          <cell r="O96"/>
          <cell r="P96">
            <v>0.12</v>
          </cell>
          <cell r="Q96">
            <v>0</v>
          </cell>
          <cell r="R96">
            <v>0</v>
          </cell>
          <cell r="S96"/>
          <cell r="T96"/>
          <cell r="U96">
            <v>0.17</v>
          </cell>
          <cell r="V96">
            <v>0</v>
          </cell>
          <cell r="W96">
            <v>0</v>
          </cell>
          <cell r="X96"/>
          <cell r="Y96"/>
          <cell r="Z96" t="str">
            <v>14 municipios</v>
          </cell>
          <cell r="AA96">
            <v>1</v>
          </cell>
          <cell r="AB96"/>
          <cell r="AC96"/>
          <cell r="AD96">
            <v>585815732</v>
          </cell>
          <cell r="AE96">
            <v>344442424</v>
          </cell>
          <cell r="AF96">
            <v>0.58797059413897745</v>
          </cell>
        </row>
        <row r="97">
          <cell r="A97" t="str">
            <v>ACT 6.3</v>
          </cell>
          <cell r="B97" t="str">
            <v>6.3</v>
          </cell>
          <cell r="C97" t="str">
            <v>Coordinar con los sectores formuladores de los PIGCCS de la ejecución de medidas de adaptación y mitigación de cambio climático en articulación con entidades territoriales</v>
          </cell>
          <cell r="D97"/>
          <cell r="E97"/>
          <cell r="F97">
            <v>1</v>
          </cell>
          <cell r="G97">
            <v>1</v>
          </cell>
          <cell r="H97">
            <v>1</v>
          </cell>
          <cell r="I97"/>
          <cell r="J97"/>
          <cell r="K97">
            <v>1</v>
          </cell>
          <cell r="L97">
            <v>0</v>
          </cell>
          <cell r="M97">
            <v>0</v>
          </cell>
          <cell r="N97"/>
          <cell r="O97"/>
          <cell r="P97">
            <v>1</v>
          </cell>
          <cell r="Q97">
            <v>0</v>
          </cell>
          <cell r="R97">
            <v>0</v>
          </cell>
          <cell r="S97"/>
          <cell r="T97"/>
          <cell r="U97">
            <v>1</v>
          </cell>
          <cell r="V97">
            <v>0</v>
          </cell>
          <cell r="W97">
            <v>0</v>
          </cell>
          <cell r="X97"/>
          <cell r="Y97"/>
          <cell r="Z97"/>
          <cell r="AA97">
            <v>1</v>
          </cell>
          <cell r="AB97"/>
          <cell r="AC97"/>
          <cell r="AD97">
            <v>914112413</v>
          </cell>
          <cell r="AE97">
            <v>894594056</v>
          </cell>
          <cell r="AF97">
            <v>0.97864774974891411</v>
          </cell>
        </row>
        <row r="98">
          <cell r="A98" t="str">
            <v>SACT 6.3.1</v>
          </cell>
          <cell r="B98" t="str">
            <v>6.3.1</v>
          </cell>
          <cell r="C98" t="str">
            <v>Coordinación con los sectores formuladores de los PIGCCS de la ejecución de medidas de adaptación y mitigación de cambio climático en articulación con entidades territoriales</v>
          </cell>
          <cell r="D98" t="str">
            <v>% de sectores formuladores de los PIGCCS que han ejecutado medidas de adaptación y mitigación de Cambio Climático en coordinación con entidades territoriales</v>
          </cell>
          <cell r="E98" t="str">
            <v>Porcentaje</v>
          </cell>
          <cell r="F98">
            <v>0.125</v>
          </cell>
          <cell r="G98">
            <v>0.125</v>
          </cell>
          <cell r="H98">
            <v>1</v>
          </cell>
          <cell r="I98" t="str">
            <v xml:space="preserve">La ejecución de medidas de gestión del riesgo, adaptación y mitigación de cambio climático en articulación con entidades territoriales en coordinación con los PIGCCS se realizó en los 80 municipios de la jurisdicción corporativa. </v>
          </cell>
          <cell r="J98"/>
          <cell r="K98">
            <v>0.13</v>
          </cell>
          <cell r="L98">
            <v>0</v>
          </cell>
          <cell r="M98">
            <v>0</v>
          </cell>
          <cell r="N98"/>
          <cell r="O98"/>
          <cell r="P98">
            <v>0.25</v>
          </cell>
          <cell r="Q98">
            <v>0</v>
          </cell>
          <cell r="R98">
            <v>0</v>
          </cell>
          <cell r="S98"/>
          <cell r="T98"/>
          <cell r="U98">
            <v>0.25</v>
          </cell>
          <cell r="V98">
            <v>0</v>
          </cell>
          <cell r="W98">
            <v>0</v>
          </cell>
          <cell r="X98"/>
          <cell r="Y98"/>
          <cell r="Z98" t="str">
            <v>2 sectores</v>
          </cell>
          <cell r="AA98">
            <v>1</v>
          </cell>
          <cell r="AB98"/>
          <cell r="AC98"/>
          <cell r="AD98">
            <v>914112413</v>
          </cell>
          <cell r="AE98">
            <v>894594056</v>
          </cell>
          <cell r="AF98">
            <v>0.97864774974891411</v>
          </cell>
        </row>
        <row r="99">
          <cell r="A99" t="str">
            <v>ACT 6.4</v>
          </cell>
          <cell r="B99" t="str">
            <v>6.4</v>
          </cell>
          <cell r="C99" t="str">
            <v>Implementar la estrategia de reconocimiento de la memoria adaptativa del territorio y apropiación socio-cultural de herramientas de participación y educación para la adaptación al cambio climático y la gestión del riesgo</v>
          </cell>
          <cell r="D99"/>
          <cell r="E99"/>
          <cell r="F99">
            <v>1</v>
          </cell>
          <cell r="G99">
            <v>0.99999999999999989</v>
          </cell>
          <cell r="H99">
            <v>0.99999999999999989</v>
          </cell>
          <cell r="I99"/>
          <cell r="J99"/>
          <cell r="K99">
            <v>1</v>
          </cell>
          <cell r="L99">
            <v>0.5</v>
          </cell>
          <cell r="M99">
            <v>0.5</v>
          </cell>
          <cell r="N99"/>
          <cell r="O99"/>
          <cell r="P99">
            <v>1</v>
          </cell>
          <cell r="Q99">
            <v>0.33333333333333337</v>
          </cell>
          <cell r="R99">
            <v>0.33333333333333337</v>
          </cell>
          <cell r="S99"/>
          <cell r="T99"/>
          <cell r="U99">
            <v>1</v>
          </cell>
          <cell r="V99">
            <v>0.24999999999999997</v>
          </cell>
          <cell r="W99">
            <v>0.24999999999999997</v>
          </cell>
          <cell r="X99"/>
          <cell r="Y99"/>
          <cell r="Z99"/>
          <cell r="AA99">
            <v>0.99999999999999989</v>
          </cell>
          <cell r="AB99"/>
          <cell r="AC99"/>
          <cell r="AD99">
            <v>240148557</v>
          </cell>
          <cell r="AE99">
            <v>201544111</v>
          </cell>
          <cell r="AF99">
            <v>0.83924764536478147</v>
          </cell>
        </row>
        <row r="100">
          <cell r="A100" t="str">
            <v>SACT 6.4.1</v>
          </cell>
          <cell r="B100" t="str">
            <v>6.4.1</v>
          </cell>
          <cell r="C100" t="str">
            <v>Implementación de la estrategia de reconocimiento de la memoria adaptativa del territorio y apropiación socio-cultural de herramientas de participación y educación para la adaptación al cambio climático y la gestión del riesgo</v>
          </cell>
          <cell r="D100" t="str">
            <v>% de implementación de la estrategia de reconocimiento de la memoria adaptativa del territorio y apropiación socio-cultural de herramientas de participación y educación para la adaptación al cambio climático y la gestión del riesgo</v>
          </cell>
          <cell r="E100" t="str">
            <v>Porcentaje</v>
          </cell>
          <cell r="F100">
            <v>0.1</v>
          </cell>
          <cell r="G100">
            <v>9.9999999999999992E-2</v>
          </cell>
          <cell r="H100">
            <v>0.99999999999999989</v>
          </cell>
          <cell r="I100" t="str">
            <v xml:space="preserve">En cumplimiento de la actividad que tenía como proyección para el 2020, el diseño metodológico con la revisión de información de fuentes primarias y secundarias así como la caracterización y priorización de actores, se logró construir una propuesta metodológica enmarcada en la Estrategia de Gestión de la Cultura Ambiental y la Educación Ambiental en la jurisdicción de CORANTIOQUIA “El Territorio como Zona de Vida”. 
El concepto de memoria adaptativa que integra la Estrategia El Territorio como Zona de Vida, es el elemento transversal que busca apropiar socialmente conocimiento acerca del cambio climático y global desde la perspectiva socioecosistémica y de gestión del riesgo, así mismo busca mediante la sistematización de las experiencias de adaptación de las comunidades y actores del territorio a eventos climáticos y naturales extremos, gestionar el conocimiento de manera que permita el análisis y comprensión de la capacidad adaptativa de actores y comunidades y así mismo la percepción y respuesta al riesgo en el territorio, con ello se espera nutrir la estrategia el Territorio como Zona de Vida y su aplicación en la formación de actores estratégicos. 
 </v>
          </cell>
          <cell r="J100"/>
          <cell r="K100">
            <v>0.2</v>
          </cell>
          <cell r="L100">
            <v>0.1</v>
          </cell>
          <cell r="M100">
            <v>0.5</v>
          </cell>
          <cell r="N100"/>
          <cell r="O100"/>
          <cell r="P100">
            <v>0.3</v>
          </cell>
          <cell r="Q100">
            <v>0.1</v>
          </cell>
          <cell r="R100">
            <v>0.33333333333333337</v>
          </cell>
          <cell r="S100"/>
          <cell r="T100"/>
          <cell r="U100">
            <v>0.4</v>
          </cell>
          <cell r="V100">
            <v>9.9999999999999992E-2</v>
          </cell>
          <cell r="W100">
            <v>0.24999999999999997</v>
          </cell>
          <cell r="X100"/>
          <cell r="Y100"/>
          <cell r="Z100"/>
          <cell r="AA100">
            <v>0.99999999999999989</v>
          </cell>
          <cell r="AB100"/>
          <cell r="AC100"/>
          <cell r="AD100">
            <v>240148557</v>
          </cell>
          <cell r="AE100">
            <v>201544111</v>
          </cell>
          <cell r="AF100">
            <v>0.83924764536478147</v>
          </cell>
        </row>
        <row r="101">
          <cell r="A101" t="str">
            <v>ACT 6.5</v>
          </cell>
          <cell r="B101" t="str">
            <v>6.5</v>
          </cell>
          <cell r="C101" t="str">
            <v>Implementar el Plan de Gestión del Cambio Climático en la Jurisdicción de Corantioquia, con enfoque diferencial</v>
          </cell>
          <cell r="D101"/>
          <cell r="E101"/>
          <cell r="F101">
            <v>1</v>
          </cell>
          <cell r="G101">
            <v>0.77586206896551724</v>
          </cell>
          <cell r="H101">
            <v>0.77586206896551724</v>
          </cell>
          <cell r="I101"/>
          <cell r="J101"/>
          <cell r="K101">
            <v>1</v>
          </cell>
          <cell r="L101">
            <v>0</v>
          </cell>
          <cell r="M101">
            <v>0</v>
          </cell>
          <cell r="N101"/>
          <cell r="O101"/>
          <cell r="P101">
            <v>1</v>
          </cell>
          <cell r="Q101">
            <v>0</v>
          </cell>
          <cell r="R101">
            <v>0</v>
          </cell>
          <cell r="S101"/>
          <cell r="T101"/>
          <cell r="U101">
            <v>1</v>
          </cell>
          <cell r="V101">
            <v>0</v>
          </cell>
          <cell r="W101">
            <v>0</v>
          </cell>
          <cell r="X101"/>
          <cell r="Y101"/>
          <cell r="Z101"/>
          <cell r="AA101">
            <v>0.77586206896551724</v>
          </cell>
          <cell r="AB101"/>
          <cell r="AC101"/>
          <cell r="AD101">
            <v>588706682</v>
          </cell>
          <cell r="AE101">
            <v>342489936</v>
          </cell>
          <cell r="AF101">
            <v>0.58176668699676826</v>
          </cell>
        </row>
        <row r="102">
          <cell r="A102" t="str">
            <v>SACT 6.5.1</v>
          </cell>
          <cell r="B102" t="str">
            <v>6.5.1</v>
          </cell>
          <cell r="C102" t="str">
            <v>Implementación del Plan de Gestión del Cambio Climático en la Jurisdicción de Corantioquia</v>
          </cell>
          <cell r="D102" t="str">
            <v>% de implementación del Plan de Gestión del Cambio Climático en la Jurisdicción de Corantioquia</v>
          </cell>
          <cell r="E102" t="str">
            <v>Porcentaje</v>
          </cell>
          <cell r="F102">
            <v>0.4</v>
          </cell>
          <cell r="G102">
            <v>0.4</v>
          </cell>
          <cell r="H102">
            <v>1</v>
          </cell>
          <cell r="I102" t="str">
            <v xml:space="preserve">Se realizó la ejecución de 20 medidas de adaptación, mitigación y mitigación-adaptación Contempladas en el Plan Regional para el Cambio Climático de CORANTIOQUIA implementadas con un porcentaje de ejecución mayor al 35% y cuya implementación es responsabilidad directa de la Corporación. </v>
          </cell>
          <cell r="J102"/>
          <cell r="K102">
            <v>0.5</v>
          </cell>
          <cell r="L102">
            <v>0</v>
          </cell>
          <cell r="M102">
            <v>0</v>
          </cell>
          <cell r="N102"/>
          <cell r="O102"/>
          <cell r="P102">
            <v>0.6</v>
          </cell>
          <cell r="Q102">
            <v>0</v>
          </cell>
          <cell r="R102">
            <v>0</v>
          </cell>
          <cell r="S102"/>
          <cell r="T102"/>
          <cell r="U102">
            <v>0.8</v>
          </cell>
          <cell r="V102">
            <v>0</v>
          </cell>
          <cell r="W102">
            <v>0</v>
          </cell>
          <cell r="X102"/>
          <cell r="Y102"/>
          <cell r="Z102"/>
          <cell r="AA102">
            <v>1</v>
          </cell>
          <cell r="AB102"/>
          <cell r="AC102"/>
          <cell r="AD102">
            <v>139470000</v>
          </cell>
          <cell r="AE102">
            <v>113143452</v>
          </cell>
          <cell r="AF102">
            <v>0.81123863196386314</v>
          </cell>
        </row>
        <row r="103">
          <cell r="A103" t="str">
            <v>SACT 6.5.2</v>
          </cell>
          <cell r="B103" t="str">
            <v>6.5.2</v>
          </cell>
          <cell r="C103" t="str">
            <v>Implementación de las medidas acordadas para la reducción de gases de efecto invernadero</v>
          </cell>
          <cell r="D103" t="str">
            <v>% de avance en la implementación de las medidas acordadas para la reducción de gases de efecto invernadero.
Nota: incluye la adaptación al cambio climático.</v>
          </cell>
          <cell r="E103" t="str">
            <v>Porcentaje</v>
          </cell>
          <cell r="F103">
            <v>1</v>
          </cell>
          <cell r="G103">
            <v>0.55172413793103448</v>
          </cell>
          <cell r="H103">
            <v>0.55172413793103448</v>
          </cell>
          <cell r="I103" t="str">
            <v xml:space="preserve">Se realizó la ejecución de 16 Medidas de Mitigación y mitigación-adaptación Contempladas en el Plan Regional para el Cambio Climático de CORANTIOQUIA implementadas con un porcentaje de ejecución mayor al 35% y cuya implementación es responsabilidad directa de la Corporación. </v>
          </cell>
          <cell r="J103"/>
          <cell r="K103">
            <v>1</v>
          </cell>
          <cell r="L103">
            <v>0</v>
          </cell>
          <cell r="M103">
            <v>0</v>
          </cell>
          <cell r="N103"/>
          <cell r="O103"/>
          <cell r="P103">
            <v>1</v>
          </cell>
          <cell r="Q103">
            <v>0</v>
          </cell>
          <cell r="R103">
            <v>0</v>
          </cell>
          <cell r="S103"/>
          <cell r="T103"/>
          <cell r="U103">
            <v>1</v>
          </cell>
          <cell r="V103">
            <v>0</v>
          </cell>
          <cell r="W103">
            <v>0</v>
          </cell>
          <cell r="X103"/>
          <cell r="Y103"/>
          <cell r="Z103"/>
          <cell r="AA103">
            <v>0.55172413793103448</v>
          </cell>
          <cell r="AB103"/>
          <cell r="AC103"/>
          <cell r="AD103">
            <v>449236682</v>
          </cell>
          <cell r="AE103">
            <v>229346484</v>
          </cell>
          <cell r="AF103">
            <v>0.51052483732839959</v>
          </cell>
        </row>
        <row r="104">
          <cell r="A104" t="str">
            <v>PROG IV</v>
          </cell>
          <cell r="B104" t="str">
            <v>IV</v>
          </cell>
          <cell r="C104" t="str">
            <v>Programa IV. Hábitat y hábitos de vida sostenible</v>
          </cell>
          <cell r="D104"/>
          <cell r="E104"/>
          <cell r="F104">
            <v>1</v>
          </cell>
          <cell r="G104">
            <v>0.89623244207110653</v>
          </cell>
          <cell r="H104">
            <v>0.89623244207110653</v>
          </cell>
          <cell r="I104"/>
          <cell r="J104"/>
          <cell r="K104">
            <v>1</v>
          </cell>
          <cell r="L104">
            <v>0</v>
          </cell>
          <cell r="M104">
            <v>0</v>
          </cell>
          <cell r="N104"/>
          <cell r="O104"/>
          <cell r="P104">
            <v>1</v>
          </cell>
          <cell r="Q104">
            <v>0</v>
          </cell>
          <cell r="R104">
            <v>0</v>
          </cell>
          <cell r="S104"/>
          <cell r="T104"/>
          <cell r="U104">
            <v>1</v>
          </cell>
          <cell r="V104">
            <v>0</v>
          </cell>
          <cell r="W104">
            <v>0</v>
          </cell>
          <cell r="X104"/>
          <cell r="Y104"/>
          <cell r="Z104">
            <v>1</v>
          </cell>
          <cell r="AA104">
            <v>0.89623244207110653</v>
          </cell>
          <cell r="AB104">
            <v>0.89623244207110653</v>
          </cell>
          <cell r="AC104"/>
          <cell r="AD104">
            <v>7109569857</v>
          </cell>
          <cell r="AE104">
            <v>6177146073</v>
          </cell>
          <cell r="AF104">
            <v>0.86884947996088024</v>
          </cell>
        </row>
        <row r="105">
          <cell r="A105" t="str">
            <v>PROY 7</v>
          </cell>
          <cell r="B105">
            <v>7</v>
          </cell>
          <cell r="C105" t="str">
            <v>Proyecto 7. Construyendo escenarios y hábitos económicos sostenibles</v>
          </cell>
          <cell r="D105"/>
          <cell r="E105"/>
          <cell r="F105">
            <v>1</v>
          </cell>
          <cell r="G105">
            <v>1</v>
          </cell>
          <cell r="H105">
            <v>1</v>
          </cell>
          <cell r="I105"/>
          <cell r="J105"/>
          <cell r="K105">
            <v>1</v>
          </cell>
          <cell r="L105">
            <v>0</v>
          </cell>
          <cell r="M105">
            <v>0</v>
          </cell>
          <cell r="N105"/>
          <cell r="O105"/>
          <cell r="P105">
            <v>1</v>
          </cell>
          <cell r="Q105">
            <v>0</v>
          </cell>
          <cell r="R105">
            <v>0</v>
          </cell>
          <cell r="S105"/>
          <cell r="T105"/>
          <cell r="U105">
            <v>1</v>
          </cell>
          <cell r="V105">
            <v>0</v>
          </cell>
          <cell r="W105">
            <v>0</v>
          </cell>
          <cell r="X105"/>
          <cell r="Y105"/>
          <cell r="Z105"/>
          <cell r="AA105">
            <v>1</v>
          </cell>
          <cell r="AB105"/>
          <cell r="AC105"/>
          <cell r="AD105">
            <v>1313096130</v>
          </cell>
          <cell r="AE105">
            <v>1270231098</v>
          </cell>
          <cell r="AF105">
            <v>0.96735575482961789</v>
          </cell>
        </row>
        <row r="106">
          <cell r="A106" t="str">
            <v>ACT 7.1</v>
          </cell>
          <cell r="B106" t="str">
            <v>7.1</v>
          </cell>
          <cell r="C106" t="str">
            <v>Transformar sectores productivos y economías locales hacia prácticas sostenibles (Bioeconomía, Economía circular, Economía naranja, Negocios verdes, Turismo asociado al patrimonio ambiental, entre otros), con corresponsabilidad de los actores</v>
          </cell>
          <cell r="D106"/>
          <cell r="E106"/>
          <cell r="F106">
            <v>1</v>
          </cell>
          <cell r="G106">
            <v>1</v>
          </cell>
          <cell r="H106">
            <v>1</v>
          </cell>
          <cell r="I106"/>
          <cell r="J106"/>
          <cell r="K106">
            <v>1</v>
          </cell>
          <cell r="L106">
            <v>0</v>
          </cell>
          <cell r="M106">
            <v>0</v>
          </cell>
          <cell r="N106"/>
          <cell r="O106"/>
          <cell r="P106">
            <v>1</v>
          </cell>
          <cell r="Q106">
            <v>0</v>
          </cell>
          <cell r="R106">
            <v>0</v>
          </cell>
          <cell r="S106"/>
          <cell r="T106"/>
          <cell r="U106">
            <v>1</v>
          </cell>
          <cell r="V106">
            <v>0</v>
          </cell>
          <cell r="W106">
            <v>0</v>
          </cell>
          <cell r="X106"/>
          <cell r="Y106"/>
          <cell r="Z106"/>
          <cell r="AA106">
            <v>1</v>
          </cell>
          <cell r="AB106">
            <v>0</v>
          </cell>
          <cell r="AC106"/>
          <cell r="AD106">
            <v>1164563691</v>
          </cell>
          <cell r="AE106">
            <v>1136534311</v>
          </cell>
          <cell r="AF106">
            <v>0.9759314323324545</v>
          </cell>
        </row>
        <row r="107">
          <cell r="A107" t="str">
            <v>SACT 7.1.1</v>
          </cell>
          <cell r="B107" t="str">
            <v>7.1.1</v>
          </cell>
          <cell r="C107" t="str">
            <v>Ejecución de planes de negocio asociativo en turismo de naturaleza por socioecosistema</v>
          </cell>
          <cell r="D107" t="str">
            <v>Número de planes de negocio asociativo en turismo de naturaleza por socioecosistema ejecutados.</v>
          </cell>
          <cell r="E107" t="str">
            <v>Número decimal</v>
          </cell>
          <cell r="F107">
            <v>0</v>
          </cell>
          <cell r="G107">
            <v>0</v>
          </cell>
          <cell r="H107">
            <v>0</v>
          </cell>
          <cell r="I107" t="str">
            <v>Sin meta programada para la vigencia 2020.</v>
          </cell>
          <cell r="J107"/>
          <cell r="K107">
            <v>1</v>
          </cell>
          <cell r="L107">
            <v>0</v>
          </cell>
          <cell r="M107">
            <v>0</v>
          </cell>
          <cell r="N107"/>
          <cell r="O107"/>
          <cell r="P107">
            <v>1</v>
          </cell>
          <cell r="Q107">
            <v>0</v>
          </cell>
          <cell r="R107">
            <v>0</v>
          </cell>
          <cell r="S107"/>
          <cell r="T107"/>
          <cell r="U107">
            <v>1</v>
          </cell>
          <cell r="V107">
            <v>0</v>
          </cell>
          <cell r="W107">
            <v>0</v>
          </cell>
          <cell r="X107"/>
          <cell r="Y107"/>
          <cell r="Z107" t="str">
            <v>3 Planes de negocio asociativo</v>
          </cell>
          <cell r="AA107">
            <v>0</v>
          </cell>
          <cell r="AB107"/>
          <cell r="AC107"/>
          <cell r="AD107">
            <v>0</v>
          </cell>
          <cell r="AE107"/>
          <cell r="AF107">
            <v>0</v>
          </cell>
        </row>
        <row r="108">
          <cell r="A108" t="str">
            <v>SACT 7.1.2</v>
          </cell>
          <cell r="B108" t="str">
            <v>7.1.2</v>
          </cell>
          <cell r="C108" t="str">
            <v>Implementación de esquemas asociativos propios de las comunidades étnicas en lo productivo según regulación propia, que incorporan uso de la biodiversidad</v>
          </cell>
          <cell r="D108" t="str">
            <v>Número de esquemas asociativos propios de las comunidades étnicas en lo productivo implementados según regulación propia, que incorporan uso de la biodiversidad</v>
          </cell>
          <cell r="E108" t="str">
            <v>Número decimal</v>
          </cell>
          <cell r="F108">
            <v>0</v>
          </cell>
          <cell r="G108">
            <v>0</v>
          </cell>
          <cell r="H108">
            <v>0</v>
          </cell>
          <cell r="I108" t="str">
            <v>Sin meta programada para la vigencia 2020.</v>
          </cell>
          <cell r="J108"/>
          <cell r="K108">
            <v>0</v>
          </cell>
          <cell r="L108">
            <v>0</v>
          </cell>
          <cell r="M108">
            <v>0</v>
          </cell>
          <cell r="N108"/>
          <cell r="O108"/>
          <cell r="P108">
            <v>1</v>
          </cell>
          <cell r="Q108">
            <v>0</v>
          </cell>
          <cell r="R108">
            <v>0</v>
          </cell>
          <cell r="S108"/>
          <cell r="T108"/>
          <cell r="U108">
            <v>1</v>
          </cell>
          <cell r="V108">
            <v>0</v>
          </cell>
          <cell r="W108">
            <v>0</v>
          </cell>
          <cell r="X108"/>
          <cell r="Y108"/>
          <cell r="Z108" t="str">
            <v>2 esquemas</v>
          </cell>
          <cell r="AA108">
            <v>0</v>
          </cell>
          <cell r="AB108"/>
          <cell r="AC108"/>
          <cell r="AD108">
            <v>0</v>
          </cell>
          <cell r="AE108"/>
          <cell r="AF108">
            <v>0</v>
          </cell>
        </row>
        <row r="109">
          <cell r="A109" t="str">
            <v>SACT 7.1.3</v>
          </cell>
          <cell r="B109" t="str">
            <v>7.1.3</v>
          </cell>
          <cell r="C109" t="str">
            <v>Fortalecimiento de las prácticas de economía propia bajo principios de sostenibilidad</v>
          </cell>
          <cell r="D109" t="str">
            <v>Número de prácticas de economía propia fortalecida bajo principios de sostenibilidad</v>
          </cell>
          <cell r="E109" t="str">
            <v>Número decimal</v>
          </cell>
          <cell r="F109">
            <v>0</v>
          </cell>
          <cell r="G109">
            <v>0</v>
          </cell>
          <cell r="H109">
            <v>0</v>
          </cell>
          <cell r="I109" t="str">
            <v>Sin meta programada para la vigencia 2020.</v>
          </cell>
          <cell r="J109"/>
          <cell r="K109">
            <v>2</v>
          </cell>
          <cell r="L109">
            <v>0</v>
          </cell>
          <cell r="M109">
            <v>0</v>
          </cell>
          <cell r="N109"/>
          <cell r="O109"/>
          <cell r="P109">
            <v>0</v>
          </cell>
          <cell r="Q109">
            <v>0</v>
          </cell>
          <cell r="R109">
            <v>0</v>
          </cell>
          <cell r="S109"/>
          <cell r="T109"/>
          <cell r="U109">
            <v>2</v>
          </cell>
          <cell r="V109">
            <v>0</v>
          </cell>
          <cell r="W109">
            <v>0</v>
          </cell>
          <cell r="X109"/>
          <cell r="Y109"/>
          <cell r="Z109" t="str">
            <v>4 prácticas</v>
          </cell>
          <cell r="AA109">
            <v>0</v>
          </cell>
          <cell r="AB109"/>
          <cell r="AC109"/>
          <cell r="AD109">
            <v>0</v>
          </cell>
          <cell r="AE109"/>
          <cell r="AF109">
            <v>0</v>
          </cell>
        </row>
        <row r="110">
          <cell r="A110" t="str">
            <v>SACT 7.1.4</v>
          </cell>
          <cell r="B110" t="str">
            <v>7.1.4</v>
          </cell>
          <cell r="C110" t="str">
            <v>Acompañamiento a los sectores para la reconversión hacia sistemas sostenibles de producción</v>
          </cell>
          <cell r="D110" t="str">
            <v>% de sectores con acompañamiento para la reconversión hacia sistemas sostenibles de producción</v>
          </cell>
          <cell r="E110" t="str">
            <v>Porcentaje</v>
          </cell>
          <cell r="F110">
            <v>0.4</v>
          </cell>
          <cell r="G110">
            <v>0.5</v>
          </cell>
          <cell r="H110">
            <v>1</v>
          </cell>
          <cell r="I110" t="str">
            <v xml:space="preserve">Adhesión a la Mesa de Ganadería Sostenible del Departamento de Antioquia, para propiciar un trabajo de reconversión del sector de la ganadería de leche y carne a la sostenibilidad. Además, se suscribe el contrato 110-CNT2009-133 con el objeto de El fortalecimiento de prácticas de producción y consumo sostenible en sectores productivos en la jurisdicción de Corantioquia, en el que se priorizan los sectores aguacatero, citrícola, cafetero, porcícola, ganadero de leche y ganadero de carne y se acompaña la mesa técnica sectorial corporativa </v>
          </cell>
          <cell r="J110"/>
          <cell r="K110">
            <v>1</v>
          </cell>
          <cell r="L110">
            <v>0</v>
          </cell>
          <cell r="M110">
            <v>0</v>
          </cell>
          <cell r="N110"/>
          <cell r="O110"/>
          <cell r="P110">
            <v>1</v>
          </cell>
          <cell r="Q110">
            <v>0</v>
          </cell>
          <cell r="R110">
            <v>0</v>
          </cell>
          <cell r="S110"/>
          <cell r="T110"/>
          <cell r="U110">
            <v>1</v>
          </cell>
          <cell r="V110">
            <v>0</v>
          </cell>
          <cell r="W110">
            <v>0</v>
          </cell>
          <cell r="X110"/>
          <cell r="Y110"/>
          <cell r="Z110" t="str">
            <v>6 sectores</v>
          </cell>
          <cell r="AA110">
            <v>1</v>
          </cell>
          <cell r="AB110"/>
          <cell r="AC110"/>
          <cell r="AD110">
            <v>769221946</v>
          </cell>
          <cell r="AE110">
            <v>746287086</v>
          </cell>
          <cell r="AF110">
            <v>0.9701843400084168</v>
          </cell>
        </row>
        <row r="111">
          <cell r="A111" t="str">
            <v>SACT 7.1.5</v>
          </cell>
          <cell r="B111" t="str">
            <v>7.1.5</v>
          </cell>
          <cell r="C111" t="str">
            <v>Verificación de negocios verdes</v>
          </cell>
          <cell r="D111" t="str">
            <v>Número de negocios verdes verificados
Nota:
▪ PND 2018-2022: Negocios verdes verificados</v>
          </cell>
          <cell r="E111" t="str">
            <v>Número entero</v>
          </cell>
          <cell r="F111">
            <v>20</v>
          </cell>
          <cell r="G111">
            <v>31</v>
          </cell>
          <cell r="H111">
            <v>1</v>
          </cell>
          <cell r="I111" t="str">
            <v xml:space="preserve">En el marco del contrato 110-CNT2009-133 se acompañan a 25 N.V y se les formula el plan de mejoramiento, el cual es socializado y concertado con los empresarios, por gestión corporativa se cuenta con 6negocios verdes. </v>
          </cell>
          <cell r="J111"/>
          <cell r="K111">
            <v>20</v>
          </cell>
          <cell r="L111">
            <v>0</v>
          </cell>
          <cell r="M111">
            <v>0</v>
          </cell>
          <cell r="N111"/>
          <cell r="O111"/>
          <cell r="P111">
            <v>20</v>
          </cell>
          <cell r="Q111">
            <v>0</v>
          </cell>
          <cell r="R111">
            <v>0</v>
          </cell>
          <cell r="S111"/>
          <cell r="T111"/>
          <cell r="U111">
            <v>20</v>
          </cell>
          <cell r="V111">
            <v>0</v>
          </cell>
          <cell r="W111">
            <v>0</v>
          </cell>
          <cell r="X111"/>
          <cell r="Y111"/>
          <cell r="Z111" t="str">
            <v>80 negocios verdes verificados</v>
          </cell>
          <cell r="AA111">
            <v>1</v>
          </cell>
          <cell r="AB111"/>
          <cell r="AC111"/>
          <cell r="AD111">
            <v>200000000</v>
          </cell>
          <cell r="AE111">
            <v>200000000</v>
          </cell>
          <cell r="AF111">
            <v>1</v>
          </cell>
        </row>
        <row r="112">
          <cell r="A112" t="str">
            <v>SACT 7.1.6</v>
          </cell>
          <cell r="B112" t="str">
            <v>7.1.6</v>
          </cell>
          <cell r="C112" t="str">
            <v>Implementación del programa regional de negocios verdes</v>
          </cell>
          <cell r="D112" t="str">
            <v>% de implementación del programa regional de negocios verdes por la autoridad ambiental</v>
          </cell>
          <cell r="E112" t="str">
            <v>Porcentaje</v>
          </cell>
          <cell r="F112">
            <v>1</v>
          </cell>
          <cell r="G112">
            <v>1</v>
          </cell>
          <cell r="H112">
            <v>1</v>
          </cell>
          <cell r="I112" t="str">
            <v>Hoy se cuenta con un equipo profesional que brinda asesoría y acompaña al emprendedor verde en los asuntos relacionados con las variables ambientales propias del negocio y/o emprendimiento verde. 
Se brinda acompañamiento, asesoría y asistencia a los negocios verdes verificados, se les proponen los planes de mejora y se realiza el seguimiento para evidenciar la efectividad y se cuenta con una base de datos de Negocios verdes. Adicionalmente se suscribe el convenio 040-COV2009-124 el cual tiene como objeto ”busca Aunar esfuerzos técnicos, financieros y administrativos para implementar el programa regional de negocios verdes</v>
          </cell>
          <cell r="J112"/>
          <cell r="K112">
            <v>1</v>
          </cell>
          <cell r="L112">
            <v>0</v>
          </cell>
          <cell r="M112">
            <v>0</v>
          </cell>
          <cell r="N112"/>
          <cell r="O112"/>
          <cell r="P112">
            <v>1</v>
          </cell>
          <cell r="Q112">
            <v>0</v>
          </cell>
          <cell r="R112">
            <v>0</v>
          </cell>
          <cell r="S112"/>
          <cell r="T112"/>
          <cell r="U112">
            <v>1</v>
          </cell>
          <cell r="V112">
            <v>0</v>
          </cell>
          <cell r="W112">
            <v>0</v>
          </cell>
          <cell r="X112"/>
          <cell r="Y112"/>
          <cell r="Z112" t="str">
            <v>1 programa regional de negocios verdes</v>
          </cell>
          <cell r="AA112">
            <v>1</v>
          </cell>
          <cell r="AB112"/>
          <cell r="AC112"/>
          <cell r="AD112">
            <v>195341745</v>
          </cell>
          <cell r="AE112">
            <v>190247225</v>
          </cell>
          <cell r="AF112">
            <v>0.97391996267874026</v>
          </cell>
        </row>
        <row r="113">
          <cell r="A113" t="str">
            <v>SACT 7.1.7</v>
          </cell>
          <cell r="B113" t="str">
            <v>7.1.7</v>
          </cell>
          <cell r="C113" t="str">
            <v>Implementación de estrategias de promoción de uso de energía alternativa</v>
          </cell>
          <cell r="D113" t="str">
            <v>% de implementación de estrategias de promoción de uso de energía alternativa</v>
          </cell>
          <cell r="E113" t="str">
            <v>Porcentaje</v>
          </cell>
          <cell r="F113">
            <v>0</v>
          </cell>
          <cell r="G113">
            <v>0</v>
          </cell>
          <cell r="H113">
            <v>0</v>
          </cell>
          <cell r="I113" t="str">
            <v>Sin meta programada para la vigencia 2020.</v>
          </cell>
          <cell r="J113"/>
          <cell r="K113">
            <v>1</v>
          </cell>
          <cell r="L113">
            <v>0</v>
          </cell>
          <cell r="M113">
            <v>0</v>
          </cell>
          <cell r="N113"/>
          <cell r="O113"/>
          <cell r="P113">
            <v>1</v>
          </cell>
          <cell r="Q113">
            <v>0</v>
          </cell>
          <cell r="R113">
            <v>0</v>
          </cell>
          <cell r="S113"/>
          <cell r="T113"/>
          <cell r="U113">
            <v>1</v>
          </cell>
          <cell r="V113">
            <v>0</v>
          </cell>
          <cell r="W113">
            <v>0</v>
          </cell>
          <cell r="X113"/>
          <cell r="Y113"/>
          <cell r="Z113"/>
          <cell r="AA113">
            <v>0</v>
          </cell>
          <cell r="AB113"/>
          <cell r="AC113"/>
          <cell r="AD113">
            <v>0</v>
          </cell>
          <cell r="AE113"/>
          <cell r="AF113">
            <v>0</v>
          </cell>
        </row>
        <row r="114">
          <cell r="A114" t="str">
            <v>ACT 7.2</v>
          </cell>
          <cell r="B114" t="str">
            <v>7.2</v>
          </cell>
          <cell r="C114" t="str">
            <v>Acompañamiento a los sectores en la generación de articulaciones socio-cultural que permitan consolidar escenarios económicos locales y regionales sostenibles</v>
          </cell>
          <cell r="D114"/>
          <cell r="E114"/>
          <cell r="F114">
            <v>1</v>
          </cell>
          <cell r="G114">
            <v>1</v>
          </cell>
          <cell r="H114">
            <v>1</v>
          </cell>
          <cell r="I114"/>
          <cell r="J114"/>
          <cell r="K114">
            <v>1</v>
          </cell>
          <cell r="L114">
            <v>0</v>
          </cell>
          <cell r="M114">
            <v>0</v>
          </cell>
          <cell r="N114"/>
          <cell r="O114"/>
          <cell r="P114">
            <v>1</v>
          </cell>
          <cell r="Q114">
            <v>0</v>
          </cell>
          <cell r="R114">
            <v>0</v>
          </cell>
          <cell r="S114"/>
          <cell r="T114"/>
          <cell r="U114">
            <v>1</v>
          </cell>
          <cell r="V114">
            <v>0</v>
          </cell>
          <cell r="W114">
            <v>0</v>
          </cell>
          <cell r="X114"/>
          <cell r="Y114"/>
          <cell r="Z114"/>
          <cell r="AA114">
            <v>1</v>
          </cell>
          <cell r="AB114">
            <v>0</v>
          </cell>
          <cell r="AC114"/>
          <cell r="AD114">
            <v>148532439</v>
          </cell>
          <cell r="AE114">
            <v>133696787</v>
          </cell>
          <cell r="AF114">
            <v>0.90011843810091885</v>
          </cell>
        </row>
        <row r="115">
          <cell r="A115" t="str">
            <v>SACT 7.2.1</v>
          </cell>
          <cell r="B115" t="str">
            <v>7.2.1</v>
          </cell>
          <cell r="C115" t="str">
            <v>Acompañamiento a los sectores en la generación de articulaciones socio-cultural que permitan consolidar escenarios económicos locales y regionales sostenibles</v>
          </cell>
          <cell r="D115" t="str">
            <v>Número de sectores acompañados en la generación de articulaciones socio-cultural</v>
          </cell>
          <cell r="E115" t="str">
            <v>Número decimal</v>
          </cell>
          <cell r="F115">
            <v>2</v>
          </cell>
          <cell r="G115">
            <v>3</v>
          </cell>
          <cell r="H115">
            <v>1</v>
          </cell>
          <cell r="I115" t="str">
            <v>El fortalecimiento de Mercados de verdes, que hace parte la Estrategia de Educación Ambiental, denominada Hogares ecológicos, liderada por la Subdirección de Participación y Cultura Ambienta. Un (1) sector productivo. 
Estrategia de apropiación y gestión del Patrimonio hídrico y educación ambiental. Dos (2) sectores productivos</v>
          </cell>
          <cell r="J115"/>
          <cell r="K115">
            <v>2</v>
          </cell>
          <cell r="L115">
            <v>0</v>
          </cell>
          <cell r="M115">
            <v>0</v>
          </cell>
          <cell r="N115"/>
          <cell r="O115"/>
          <cell r="P115">
            <v>2</v>
          </cell>
          <cell r="Q115">
            <v>0</v>
          </cell>
          <cell r="R115">
            <v>0</v>
          </cell>
          <cell r="S115"/>
          <cell r="T115"/>
          <cell r="U115">
            <v>2</v>
          </cell>
          <cell r="V115">
            <v>0</v>
          </cell>
          <cell r="W115">
            <v>0</v>
          </cell>
          <cell r="X115"/>
          <cell r="Y115"/>
          <cell r="Z115"/>
          <cell r="AA115">
            <v>1</v>
          </cell>
          <cell r="AB115"/>
          <cell r="AC115"/>
          <cell r="AD115">
            <v>148532439</v>
          </cell>
          <cell r="AE115">
            <v>133696787</v>
          </cell>
          <cell r="AF115">
            <v>0.90011843810091885</v>
          </cell>
        </row>
        <row r="116">
          <cell r="A116" t="str">
            <v>ACT 7.3</v>
          </cell>
          <cell r="B116" t="str">
            <v>7.3</v>
          </cell>
          <cell r="C116" t="str">
            <v>Impulsar la transición hacia un consumo sostenible</v>
          </cell>
          <cell r="D116"/>
          <cell r="E116"/>
          <cell r="F116">
            <v>1</v>
          </cell>
          <cell r="G116">
            <v>1</v>
          </cell>
          <cell r="H116">
            <v>1</v>
          </cell>
          <cell r="I116"/>
          <cell r="J116"/>
          <cell r="K116">
            <v>1</v>
          </cell>
          <cell r="L116">
            <v>0</v>
          </cell>
          <cell r="M116">
            <v>0</v>
          </cell>
          <cell r="N116"/>
          <cell r="O116"/>
          <cell r="P116">
            <v>1</v>
          </cell>
          <cell r="Q116">
            <v>0</v>
          </cell>
          <cell r="R116">
            <v>0</v>
          </cell>
          <cell r="S116"/>
          <cell r="T116"/>
          <cell r="U116">
            <v>1</v>
          </cell>
          <cell r="V116">
            <v>0</v>
          </cell>
          <cell r="W116">
            <v>0</v>
          </cell>
          <cell r="X116"/>
          <cell r="Y116"/>
          <cell r="Z116"/>
          <cell r="AA116">
            <v>1</v>
          </cell>
          <cell r="AB116">
            <v>0</v>
          </cell>
          <cell r="AC116"/>
          <cell r="AD116">
            <v>0</v>
          </cell>
          <cell r="AE116">
            <v>0</v>
          </cell>
          <cell r="AF116">
            <v>0</v>
          </cell>
        </row>
        <row r="117">
          <cell r="A117" t="str">
            <v>SACT 7.3.1</v>
          </cell>
          <cell r="B117" t="str">
            <v>7.3.1</v>
          </cell>
          <cell r="C117" t="str">
            <v>Aplicación de criterios de sostenibilidad para bienes y servicios incluidos en el plan anual de adquisiciones (%)</v>
          </cell>
          <cell r="D117" t="str">
            <v>% de aplicación de criterios de sostenibilidad para bienes y servicios incluidos en el plan anual de adquisiciones</v>
          </cell>
          <cell r="E117" t="str">
            <v>Porcentaje</v>
          </cell>
          <cell r="F117">
            <v>0.08</v>
          </cell>
          <cell r="G117">
            <v>0.08</v>
          </cell>
          <cell r="H117">
            <v>1</v>
          </cell>
          <cell r="I117" t="str">
            <v xml:space="preserve">Para la vigencia 2020 se formularon una serie de criterios de sostenibilidad a los cuales se les realizo el respectivo seguimiento y cumplimiento dentro de cada uno de los contratos que desde la programación del plan anual de adquisiciones se contrataron, logrando un cumplimiento del 100% en lo relacionado con Compras Públicas Sostenibles 
 </v>
          </cell>
          <cell r="J117"/>
          <cell r="K117">
            <v>0.17</v>
          </cell>
          <cell r="L117">
            <v>0</v>
          </cell>
          <cell r="M117">
            <v>0</v>
          </cell>
          <cell r="N117"/>
          <cell r="O117"/>
          <cell r="P117">
            <v>0.25</v>
          </cell>
          <cell r="Q117">
            <v>0</v>
          </cell>
          <cell r="R117">
            <v>0</v>
          </cell>
          <cell r="S117"/>
          <cell r="T117"/>
          <cell r="U117">
            <v>0.33</v>
          </cell>
          <cell r="V117">
            <v>0</v>
          </cell>
          <cell r="W117">
            <v>0</v>
          </cell>
          <cell r="X117"/>
          <cell r="Y117"/>
          <cell r="Z117"/>
          <cell r="AA117">
            <v>1</v>
          </cell>
          <cell r="AB117"/>
          <cell r="AC117"/>
          <cell r="AD117">
            <v>0</v>
          </cell>
          <cell r="AE117"/>
          <cell r="AF117">
            <v>0</v>
          </cell>
        </row>
        <row r="118">
          <cell r="A118" t="str">
            <v>SACT 7.3.2</v>
          </cell>
          <cell r="B118" t="str">
            <v>7.3.2</v>
          </cell>
          <cell r="C118" t="str">
            <v xml:space="preserve">Acompañamiento en la formalización de acuerdos y/o agendas de relacionamientos comerciales entre productores cero deforestación y compradores
</v>
          </cell>
          <cell r="D118" t="str">
            <v>Número de acuerdos y/o agendas comerciales entre productores cero deforestación y compradores 
Nota: PND 2018-2022. 
*Acuerdos de cero deforestación para las cadenas productivas del sector agropecuario en implementación.
*Acuerdos y agendas interministeriales y productivos implementados</v>
          </cell>
          <cell r="E118" t="str">
            <v>Número decimal</v>
          </cell>
          <cell r="F118">
            <v>0</v>
          </cell>
          <cell r="G118">
            <v>0</v>
          </cell>
          <cell r="H118">
            <v>0</v>
          </cell>
          <cell r="I118" t="str">
            <v>Sin meta programada para la vigencia 2020.</v>
          </cell>
          <cell r="J118"/>
          <cell r="K118">
            <v>1</v>
          </cell>
          <cell r="L118">
            <v>0</v>
          </cell>
          <cell r="M118">
            <v>0</v>
          </cell>
          <cell r="N118"/>
          <cell r="O118"/>
          <cell r="P118">
            <v>0</v>
          </cell>
          <cell r="Q118">
            <v>0</v>
          </cell>
          <cell r="R118">
            <v>0</v>
          </cell>
          <cell r="S118"/>
          <cell r="T118"/>
          <cell r="U118">
            <v>1</v>
          </cell>
          <cell r="V118">
            <v>0</v>
          </cell>
          <cell r="W118">
            <v>0</v>
          </cell>
          <cell r="X118"/>
          <cell r="Y118"/>
          <cell r="Z118" t="str">
            <v>2 acuerdos</v>
          </cell>
          <cell r="AA118">
            <v>0</v>
          </cell>
          <cell r="AB118"/>
          <cell r="AC118"/>
          <cell r="AD118">
            <v>0</v>
          </cell>
          <cell r="AE118"/>
          <cell r="AF118">
            <v>0</v>
          </cell>
        </row>
        <row r="119">
          <cell r="A119" t="str">
            <v>ACT 7.4</v>
          </cell>
          <cell r="B119" t="str">
            <v>7.4</v>
          </cell>
          <cell r="C119" t="str">
            <v>Realizar seguimiento y control a los acuerdos establecidos con los sectores</v>
          </cell>
          <cell r="D119"/>
          <cell r="E119"/>
          <cell r="F119">
            <v>0</v>
          </cell>
          <cell r="G119">
            <v>0</v>
          </cell>
          <cell r="H119">
            <v>0</v>
          </cell>
          <cell r="I119"/>
          <cell r="J119"/>
          <cell r="K119">
            <v>1</v>
          </cell>
          <cell r="L119">
            <v>0</v>
          </cell>
          <cell r="M119">
            <v>0</v>
          </cell>
          <cell r="N119"/>
          <cell r="O119"/>
          <cell r="P119">
            <v>1</v>
          </cell>
          <cell r="Q119">
            <v>0</v>
          </cell>
          <cell r="R119">
            <v>0</v>
          </cell>
          <cell r="S119"/>
          <cell r="T119"/>
          <cell r="U119">
            <v>1</v>
          </cell>
          <cell r="V119">
            <v>0</v>
          </cell>
          <cell r="W119">
            <v>0</v>
          </cell>
          <cell r="X119"/>
          <cell r="Y119"/>
          <cell r="Z119"/>
          <cell r="AA119">
            <v>0</v>
          </cell>
          <cell r="AB119">
            <v>0</v>
          </cell>
          <cell r="AC119"/>
          <cell r="AD119">
            <v>0</v>
          </cell>
          <cell r="AE119">
            <v>0</v>
          </cell>
          <cell r="AF119">
            <v>0</v>
          </cell>
        </row>
        <row r="120">
          <cell r="A120" t="str">
            <v>SACT 7.4.1</v>
          </cell>
          <cell r="B120" t="str">
            <v>7.4.1</v>
          </cell>
          <cell r="C120" t="str">
            <v>Definición e implementación de metodología para el seguimiento y monitoreo a los acuerdos establecidos con los sectores</v>
          </cell>
          <cell r="D120" t="str">
            <v>% de definición e implementar metodología para el seguimiento y monitoreo a los acuerdos establecidos con los sectores</v>
          </cell>
          <cell r="E120" t="str">
            <v>Porcentaje</v>
          </cell>
          <cell r="F120">
            <v>0</v>
          </cell>
          <cell r="G120">
            <v>0</v>
          </cell>
          <cell r="H120">
            <v>0</v>
          </cell>
          <cell r="I120" t="str">
            <v>Sin meta programada para la vigencia 2020.</v>
          </cell>
          <cell r="J120"/>
          <cell r="K120">
            <v>0.7</v>
          </cell>
          <cell r="L120">
            <v>0</v>
          </cell>
          <cell r="M120">
            <v>0</v>
          </cell>
          <cell r="N120"/>
          <cell r="O120"/>
          <cell r="P120">
            <v>0.9</v>
          </cell>
          <cell r="Q120">
            <v>0</v>
          </cell>
          <cell r="R120">
            <v>0</v>
          </cell>
          <cell r="S120"/>
          <cell r="T120"/>
          <cell r="U120">
            <v>1</v>
          </cell>
          <cell r="V120">
            <v>0</v>
          </cell>
          <cell r="W120">
            <v>0</v>
          </cell>
          <cell r="X120"/>
          <cell r="Y120"/>
          <cell r="Z120"/>
          <cell r="AA120">
            <v>0</v>
          </cell>
          <cell r="AB120"/>
          <cell r="AC120"/>
          <cell r="AD120">
            <v>0</v>
          </cell>
          <cell r="AE120"/>
          <cell r="AF120">
            <v>0</v>
          </cell>
        </row>
        <row r="121">
          <cell r="A121" t="str">
            <v>ACT 7.5</v>
          </cell>
          <cell r="B121" t="str">
            <v>7.5</v>
          </cell>
          <cell r="C121" t="str">
            <v>Realizar investigación para el uso eficiente de la biodiversidad y disminuir los efectos de la producción en el ambiente (residuos, emisiones)</v>
          </cell>
          <cell r="D121"/>
          <cell r="E121"/>
          <cell r="F121">
            <v>0</v>
          </cell>
          <cell r="G121">
            <v>0</v>
          </cell>
          <cell r="H121">
            <v>0</v>
          </cell>
          <cell r="I121"/>
          <cell r="J121"/>
          <cell r="K121">
            <v>1</v>
          </cell>
          <cell r="L121">
            <v>0</v>
          </cell>
          <cell r="M121">
            <v>0</v>
          </cell>
          <cell r="N121"/>
          <cell r="O121"/>
          <cell r="P121">
            <v>1</v>
          </cell>
          <cell r="Q121">
            <v>0</v>
          </cell>
          <cell r="R121">
            <v>0</v>
          </cell>
          <cell r="S121"/>
          <cell r="T121"/>
          <cell r="U121">
            <v>1</v>
          </cell>
          <cell r="V121">
            <v>0</v>
          </cell>
          <cell r="W121">
            <v>0</v>
          </cell>
          <cell r="X121"/>
          <cell r="Y121"/>
          <cell r="Z121"/>
          <cell r="AA121">
            <v>0</v>
          </cell>
          <cell r="AB121">
            <v>0</v>
          </cell>
          <cell r="AC121"/>
          <cell r="AD121">
            <v>0</v>
          </cell>
          <cell r="AE121">
            <v>0</v>
          </cell>
          <cell r="AF121">
            <v>0</v>
          </cell>
        </row>
        <row r="122">
          <cell r="A122" t="str">
            <v>SACT 7.5.1</v>
          </cell>
          <cell r="B122" t="str">
            <v>7.5.1</v>
          </cell>
          <cell r="C122" t="str">
            <v>Generación de desarrollos tecnológicos y/o apropiados para el uso eficiente del recurso natural y el uso de la biodiversidad</v>
          </cell>
          <cell r="D122" t="str">
            <v>Número de desarrollos tecnológicos generados y/o apropiados para el uso eficiente del recurso natural y el uso de la biodiversidad</v>
          </cell>
          <cell r="E122" t="str">
            <v>Número entero</v>
          </cell>
          <cell r="F122">
            <v>0</v>
          </cell>
          <cell r="G122">
            <v>0</v>
          </cell>
          <cell r="H122">
            <v>0</v>
          </cell>
          <cell r="I122" t="str">
            <v>Sin meta programada para la vigencia 2020.</v>
          </cell>
          <cell r="J122"/>
          <cell r="K122">
            <v>6</v>
          </cell>
          <cell r="L122">
            <v>0</v>
          </cell>
          <cell r="M122">
            <v>0</v>
          </cell>
          <cell r="N122"/>
          <cell r="O122"/>
          <cell r="P122">
            <v>12</v>
          </cell>
          <cell r="Q122">
            <v>0</v>
          </cell>
          <cell r="R122">
            <v>0</v>
          </cell>
          <cell r="S122"/>
          <cell r="T122"/>
          <cell r="U122">
            <v>20</v>
          </cell>
          <cell r="V122">
            <v>0</v>
          </cell>
          <cell r="W122">
            <v>0</v>
          </cell>
          <cell r="X122"/>
          <cell r="Y122"/>
          <cell r="Z122" t="str">
            <v>20 desarrollos tecnológicos</v>
          </cell>
          <cell r="AA122">
            <v>0</v>
          </cell>
          <cell r="AB122"/>
          <cell r="AC122"/>
          <cell r="AD122">
            <v>0</v>
          </cell>
          <cell r="AE122"/>
          <cell r="AF122">
            <v>0</v>
          </cell>
        </row>
        <row r="123">
          <cell r="A123" t="str">
            <v>PROY 8</v>
          </cell>
          <cell r="B123">
            <v>8</v>
          </cell>
          <cell r="C123" t="str">
            <v>Proyecto 8. Consolidando hábitat y hábitos sostenibles</v>
          </cell>
          <cell r="D123"/>
          <cell r="E123"/>
          <cell r="F123">
            <v>1</v>
          </cell>
          <cell r="G123">
            <v>0.79246488414221306</v>
          </cell>
          <cell r="H123">
            <v>0.79246488414221306</v>
          </cell>
          <cell r="I123"/>
          <cell r="J123"/>
          <cell r="K123">
            <v>1</v>
          </cell>
          <cell r="L123">
            <v>0</v>
          </cell>
          <cell r="M123">
            <v>0</v>
          </cell>
          <cell r="N123"/>
          <cell r="O123"/>
          <cell r="P123">
            <v>1</v>
          </cell>
          <cell r="Q123">
            <v>0</v>
          </cell>
          <cell r="R123">
            <v>0</v>
          </cell>
          <cell r="S123"/>
          <cell r="T123"/>
          <cell r="U123">
            <v>1</v>
          </cell>
          <cell r="V123">
            <v>0</v>
          </cell>
          <cell r="W123">
            <v>0</v>
          </cell>
          <cell r="X123"/>
          <cell r="Y123"/>
          <cell r="Z123"/>
          <cell r="AA123">
            <v>0.79246488414221306</v>
          </cell>
          <cell r="AB123"/>
          <cell r="AC123"/>
          <cell r="AD123">
            <v>5796473727</v>
          </cell>
          <cell r="AE123">
            <v>4906914975</v>
          </cell>
          <cell r="AF123">
            <v>0.84653449771428591</v>
          </cell>
        </row>
        <row r="124">
          <cell r="A124" t="str">
            <v>ACT 8.1</v>
          </cell>
          <cell r="B124" t="str">
            <v>8.1</v>
          </cell>
          <cell r="C124" t="str">
            <v>Ejecutar acciones de intervención del espacio público verde</v>
          </cell>
          <cell r="D124"/>
          <cell r="E124"/>
          <cell r="F124">
            <v>1</v>
          </cell>
          <cell r="G124">
            <v>0.30805134189031508</v>
          </cell>
          <cell r="H124">
            <v>0.30805134189031508</v>
          </cell>
          <cell r="I124"/>
          <cell r="J124"/>
          <cell r="K124">
            <v>1</v>
          </cell>
          <cell r="L124">
            <v>0</v>
          </cell>
          <cell r="M124">
            <v>0</v>
          </cell>
          <cell r="N124"/>
          <cell r="O124"/>
          <cell r="P124">
            <v>1</v>
          </cell>
          <cell r="Q124">
            <v>0</v>
          </cell>
          <cell r="R124">
            <v>0</v>
          </cell>
          <cell r="S124"/>
          <cell r="T124"/>
          <cell r="U124">
            <v>1</v>
          </cell>
          <cell r="V124">
            <v>0</v>
          </cell>
          <cell r="W124">
            <v>0</v>
          </cell>
          <cell r="X124"/>
          <cell r="Y124"/>
          <cell r="Z124"/>
          <cell r="AA124">
            <v>0.30805134189031508</v>
          </cell>
          <cell r="AB124">
            <v>0</v>
          </cell>
          <cell r="AC124"/>
          <cell r="AD124">
            <v>2251201687</v>
          </cell>
          <cell r="AE124">
            <v>1614982497</v>
          </cell>
          <cell r="AF124">
            <v>0.71738685446356454</v>
          </cell>
        </row>
        <row r="125">
          <cell r="A125" t="str">
            <v>SACT 8.1.1</v>
          </cell>
          <cell r="B125" t="str">
            <v>8.1.1</v>
          </cell>
          <cell r="C125" t="str">
            <v>Intervención de las entidades territoriales del orden municipal con elementos naturales del espacio público verde</v>
          </cell>
          <cell r="D125" t="str">
            <v>m2 generados de espacio público asociado a elementos naturales</v>
          </cell>
          <cell r="E125" t="str">
            <v>Metros cuadrados</v>
          </cell>
          <cell r="F125">
            <v>4285</v>
          </cell>
          <cell r="G125">
            <v>1320</v>
          </cell>
          <cell r="H125">
            <v>0.30805134189031508</v>
          </cell>
          <cell r="I125" t="str">
            <v>Se inició la intervención en dos municipios de la jurisdicción,Ciudad Bolívar: convenio 040-COV2009-102, por un valor de seiscientos sesenta y tres millones de pesos ($663.000.000), cuyo objeto se concreta en la intervención del espacio público verde en el cerro Cristo Rey, aportando a la meta 2200 m2; y Vegachí: convenio 040-COV2009-112 con un valor asignado de setecientos veintitrés millones de pesos ($723.000.000), cuyo objeto es ejecutar acciones de intervención de espacio público verde etapa 1 parque lineal proyecto agro ambiental. Aportando a la meta 2200 m2. 
Al finalizar la vigencia 2020 los convenios presentan un avance físico del 30.25% de acuerdo a lo establecido en el POI</v>
          </cell>
          <cell r="J125"/>
          <cell r="K125">
            <v>4285</v>
          </cell>
          <cell r="L125">
            <v>0</v>
          </cell>
          <cell r="M125">
            <v>0</v>
          </cell>
          <cell r="N125"/>
          <cell r="O125"/>
          <cell r="P125">
            <v>4285</v>
          </cell>
          <cell r="Q125">
            <v>0</v>
          </cell>
          <cell r="R125">
            <v>0</v>
          </cell>
          <cell r="S125"/>
          <cell r="T125"/>
          <cell r="U125">
            <v>4285</v>
          </cell>
          <cell r="V125">
            <v>0</v>
          </cell>
          <cell r="W125">
            <v>0</v>
          </cell>
          <cell r="X125"/>
          <cell r="Y125"/>
          <cell r="Z125" t="str">
            <v>17.140 m2</v>
          </cell>
          <cell r="AA125">
            <v>0.30805134189031508</v>
          </cell>
          <cell r="AB125"/>
          <cell r="AC125"/>
          <cell r="AD125">
            <v>2251201687</v>
          </cell>
          <cell r="AE125">
            <v>1614982497</v>
          </cell>
          <cell r="AF125">
            <v>0.71738685446356454</v>
          </cell>
        </row>
        <row r="126">
          <cell r="A126" t="str">
            <v>ACT 8.2</v>
          </cell>
          <cell r="B126" t="str">
            <v>8.2</v>
          </cell>
          <cell r="C126" t="str">
            <v xml:space="preserve">Implementar el "Plan + aire puro" </v>
          </cell>
          <cell r="D126"/>
          <cell r="E126"/>
          <cell r="F126">
            <v>1</v>
          </cell>
          <cell r="G126">
            <v>0.98377500000000007</v>
          </cell>
          <cell r="H126">
            <v>0.98377500000000007</v>
          </cell>
          <cell r="I126"/>
          <cell r="J126"/>
          <cell r="K126">
            <v>1</v>
          </cell>
          <cell r="L126">
            <v>0</v>
          </cell>
          <cell r="M126">
            <v>0</v>
          </cell>
          <cell r="N126"/>
          <cell r="O126"/>
          <cell r="P126">
            <v>1</v>
          </cell>
          <cell r="Q126">
            <v>0</v>
          </cell>
          <cell r="R126">
            <v>0</v>
          </cell>
          <cell r="S126"/>
          <cell r="T126"/>
          <cell r="U126">
            <v>1</v>
          </cell>
          <cell r="V126">
            <v>0</v>
          </cell>
          <cell r="W126">
            <v>0</v>
          </cell>
          <cell r="X126"/>
          <cell r="Y126"/>
          <cell r="Z126"/>
          <cell r="AA126">
            <v>0.98377500000000007</v>
          </cell>
          <cell r="AB126">
            <v>0</v>
          </cell>
          <cell r="AC126"/>
          <cell r="AD126">
            <v>383537080</v>
          </cell>
          <cell r="AE126">
            <v>368828652</v>
          </cell>
          <cell r="AF126">
            <v>0.96165057104778495</v>
          </cell>
        </row>
        <row r="127">
          <cell r="A127" t="str">
            <v>SACT 8.2.1</v>
          </cell>
          <cell r="B127" t="str">
            <v>8.2.1</v>
          </cell>
          <cell r="C127" t="str">
            <v>Implementación del "Plan + aire puro"</v>
          </cell>
          <cell r="D127" t="str">
            <v>% de implementación del "Plan + aire puro"</v>
          </cell>
          <cell r="E127" t="str">
            <v>Porcentaje</v>
          </cell>
          <cell r="F127">
            <v>0.4</v>
          </cell>
          <cell r="G127">
            <v>0.38702000000000009</v>
          </cell>
          <cell r="H127">
            <v>0.96755000000000013</v>
          </cell>
          <cell r="I127" t="str">
            <v xml:space="preserve">1. Control de fuentes de emisión:  se realizaron un total de 125 visitas de control y seguimiento a empresas con fuentes fijas de emisión, distribuidas en las Territoriales Aburrá Norte, Aburra Sur, Hevéxicos, Tahamíes, Cartama, Citará y Panzenú. Con respecto a las mediciones de control y seguimiento de las emisiones generadas por fuentes móviles, se realizaron un total de 2561 mediciones, las cuales se llevaron a cabo en 26 municipios de la jurisdicción de Corantioquia. 
2. Fortalecimiento institucional: Se realizó la operación y mantenimiento de las estaciones fijas de monitoreo de calidad del aire, ubicadas en: Corregimiento de Altavista (Medellín), Envigado, Itagüí y Girardota. Por otro lado, se realizaron campañas cortas de monitoreo de calidad del aire en cinco (5) municipios de la jurisdicción de Corantioquia, durante tres (3) meses: Yarumal, Santa Fé de Antioquia, Jardín, Amagá y Yondó. 
3. Planes y organización del territorio: se logró brindar asesoría y acompañamiento a ocho (8) municipios previa concertación: Ebéjico, Copacabana, Santa Rosa de Osos, Andes, Segovia, Sabanalarga, Angostura y Titiribí; se lograron concertar los POT de tres (3) municipios: Tarazá, Entrerríos e Hispania; y se realizó control y seguimiento a los POT o EOT concertados de tres (3) municipios: Sabaneta, Amalfi y Remedios. 
4. Articulación al PIGECA en el Valle de Aburrá: mediante la Resolución N° 040-RES2003-1099 del 6 de marzo de 2020, se adoptó unas medidas establecidas en el Plan Integral de Gestión de la Calidad del Aire – PIGECA – y el Protocolo Operacional para Enfrentar Episodios de Contaminación Atmosférica – POECA – del Área Metropolitana del Valle de Aburrá - AMVA, para su aplicación en la zona rural de los diez (10) municipios del Valle de Aburrá en la jurisdicción de CORANTIOQUIA. La Corporación está trabajando de forma articulada con el AMVA para la implementación de las medidas adoptadas y está participando de forma activa en las diferentes instancias de gobernanza del PIGECA. 
5. Niveles de prevención, alerta o emergencia: La Corporación construyó y ejecutó el Plan de Acción para la Implementación del Protocolo Operacional para Enfrentar Episodios de Contaminación Atmosférica - POECA – en la Zona Rural de los Municipios del Valle de Aburrá Jurisdicción de CORANTIOQUIA, con base en el Manual para la Gestión de la Calidad del Aire, el cual hace parte del Sistema de Gestión Integral de la Corporación. 
6. Eje transversal de educación y prevención poblacional: Con el objetivo de fortalecer la educación ambiental en lo relacionado con los recursos naturales renovables (agua, aire, suelo y ﬂora) en el territorio, a través de estrategias pedagógicas que permitan el acercamiento y generación de espacios de interacción y conocimiento para la comunidad en general en los diferentes municipios que conforman la jurisdicción de la Corporación, en el año 2020 se realizaron trece (13) jornadas con el aula móvil de educación ambiental de la Subdirección de Gestión Ambiental. Asimismo, durante el año 2020 se realizaron capacitaciones en promoción de buenas prácticas ambientales para la disminución de emisiones en empresas del sector transporte de ocho (8) municipios de la jurisdicción de CORANTIOQUIA. </v>
          </cell>
          <cell r="J127"/>
          <cell r="K127">
            <v>1</v>
          </cell>
          <cell r="L127">
            <v>0</v>
          </cell>
          <cell r="M127">
            <v>0</v>
          </cell>
          <cell r="N127"/>
          <cell r="O127"/>
          <cell r="P127">
            <v>1</v>
          </cell>
          <cell r="Q127">
            <v>0</v>
          </cell>
          <cell r="R127">
            <v>0</v>
          </cell>
          <cell r="S127"/>
          <cell r="T127"/>
          <cell r="U127">
            <v>1</v>
          </cell>
          <cell r="V127">
            <v>0</v>
          </cell>
          <cell r="W127">
            <v>0</v>
          </cell>
          <cell r="X127"/>
          <cell r="Y127"/>
          <cell r="Z127" t="str">
            <v>Un plan implementado</v>
          </cell>
          <cell r="AA127">
            <v>0.96755000000000013</v>
          </cell>
          <cell r="AB127"/>
          <cell r="AC127"/>
          <cell r="AD127">
            <v>383537080</v>
          </cell>
          <cell r="AE127">
            <v>368828652</v>
          </cell>
          <cell r="AF127">
            <v>0.96165057104778495</v>
          </cell>
        </row>
        <row r="128">
          <cell r="A128" t="str">
            <v>SACT 8.2.2</v>
          </cell>
          <cell r="B128" t="str">
            <v>8.2.2</v>
          </cell>
          <cell r="C128" t="str">
            <v>Formulación e implementación del Plan de movilidad empresarial sostenible-Plan MES</v>
          </cell>
          <cell r="D128" t="str">
            <v>% de formulación e implementación del Plan de movilidad empresarial sostenible-Plan MES, de Corantioquia</v>
          </cell>
          <cell r="E128" t="str">
            <v>Porcentaje</v>
          </cell>
          <cell r="F128">
            <v>0.53</v>
          </cell>
          <cell r="G128">
            <v>0.63636363636363635</v>
          </cell>
          <cell r="H128">
            <v>1</v>
          </cell>
          <cell r="I128" t="str">
            <v xml:space="preserve">De las acciones enmarcadas en el Plan MES de la Corporación se tiene que en el año 2020 se lograron implementar un total de siete (7) acciones enmarcadas dentro de tres (3) estrategias: 
Estrategias de Movilidad Activa,  
Estrategias para Racionalizar el uso del Vehículo Particular. 
Estrategias para Fomentar la Cultura de la Movilidad Sostenible. 
 </v>
          </cell>
          <cell r="J128"/>
          <cell r="K128">
            <v>0.55000000000000004</v>
          </cell>
          <cell r="L128">
            <v>0</v>
          </cell>
          <cell r="M128">
            <v>0</v>
          </cell>
          <cell r="N128"/>
          <cell r="O128"/>
          <cell r="P128">
            <v>0.57999999999999996</v>
          </cell>
          <cell r="Q128">
            <v>0</v>
          </cell>
          <cell r="R128">
            <v>0</v>
          </cell>
          <cell r="S128"/>
          <cell r="T128"/>
          <cell r="U128">
            <v>0.6</v>
          </cell>
          <cell r="V128">
            <v>0</v>
          </cell>
          <cell r="W128">
            <v>0</v>
          </cell>
          <cell r="X128"/>
          <cell r="Y128"/>
          <cell r="Z128" t="str">
            <v>Un plan de movilidad formulado e implementado (60%)</v>
          </cell>
          <cell r="AA128">
            <v>1</v>
          </cell>
          <cell r="AB128"/>
          <cell r="AC128"/>
          <cell r="AD128">
            <v>0</v>
          </cell>
          <cell r="AE128"/>
          <cell r="AF128">
            <v>0</v>
          </cell>
        </row>
        <row r="129">
          <cell r="A129" t="str">
            <v>ACT 8.3</v>
          </cell>
          <cell r="B129" t="str">
            <v>8.3</v>
          </cell>
          <cell r="C129" t="str">
            <v>Mejorar el modelo de implementación de gestión integral de residuos</v>
          </cell>
          <cell r="D129"/>
          <cell r="E129"/>
          <cell r="F129">
            <v>1</v>
          </cell>
          <cell r="G129">
            <v>1</v>
          </cell>
          <cell r="H129">
            <v>1</v>
          </cell>
          <cell r="I129"/>
          <cell r="J129"/>
          <cell r="K129">
            <v>1</v>
          </cell>
          <cell r="L129">
            <v>0</v>
          </cell>
          <cell r="M129">
            <v>0</v>
          </cell>
          <cell r="N129"/>
          <cell r="O129"/>
          <cell r="P129">
            <v>1</v>
          </cell>
          <cell r="Q129">
            <v>0</v>
          </cell>
          <cell r="R129">
            <v>0</v>
          </cell>
          <cell r="S129"/>
          <cell r="T129"/>
          <cell r="U129">
            <v>1</v>
          </cell>
          <cell r="V129">
            <v>0</v>
          </cell>
          <cell r="W129">
            <v>0</v>
          </cell>
          <cell r="X129"/>
          <cell r="Y129"/>
          <cell r="Z129"/>
          <cell r="AA129">
            <v>1</v>
          </cell>
          <cell r="AB129">
            <v>0</v>
          </cell>
          <cell r="AC129"/>
          <cell r="AD129">
            <v>1517727258</v>
          </cell>
          <cell r="AE129">
            <v>1479654046</v>
          </cell>
          <cell r="AF129">
            <v>0.9749143254828464</v>
          </cell>
        </row>
        <row r="130">
          <cell r="A130" t="str">
            <v>SACT 8.3.1</v>
          </cell>
          <cell r="B130" t="str">
            <v>8.3.1</v>
          </cell>
          <cell r="C130" t="str">
            <v>Seguimiento a los Planes de Gestión Integral de Residuos Sólidos (PGIRS) con metas de aprovechamiento</v>
          </cell>
          <cell r="D130" t="str">
            <v>% de Planes de Gestión Integral de Residuos Sólidos (PGIRS) con seguimiento a metas de aprovechamiento</v>
          </cell>
          <cell r="E130" t="str">
            <v>Porcentaje</v>
          </cell>
          <cell r="F130">
            <v>0.5</v>
          </cell>
          <cell r="G130">
            <v>1</v>
          </cell>
          <cell r="H130">
            <v>1</v>
          </cell>
          <cell r="I130" t="str">
            <v xml:space="preserve">Se realizaron dos mesas regionales de PGIRS en las cuales el programa de aprovechamiento de los PGIRS, reporte y soporte de las metas anuales de aprovechamiento y cifras trimestrales de generación, aprovechamiento y disposición final de los residuos, el programa de inclusión a los recicladores y consideraciones generales para la instalación de las Estaciones de Clasificación y Aprovechamiento (ECA). Se realizaron requerimientos a los municipios frente a la necesidad de actualizar los PGIRS incluyendo las respectivas metas de aprovechamiento de manera anualizada, así como la obligatoriedad de reportarlas trimestralmente, para u consolidado anual; en conjunto con las oficinas territoriales se han hecho labores para requerir los municipios. </v>
          </cell>
          <cell r="J130"/>
          <cell r="K130">
            <v>1</v>
          </cell>
          <cell r="L130">
            <v>0</v>
          </cell>
          <cell r="M130">
            <v>0</v>
          </cell>
          <cell r="N130"/>
          <cell r="O130"/>
          <cell r="P130">
            <v>1</v>
          </cell>
          <cell r="Q130">
            <v>0</v>
          </cell>
          <cell r="R130">
            <v>0</v>
          </cell>
          <cell r="S130"/>
          <cell r="T130"/>
          <cell r="U130">
            <v>1</v>
          </cell>
          <cell r="V130">
            <v>0</v>
          </cell>
          <cell r="W130">
            <v>0</v>
          </cell>
          <cell r="X130"/>
          <cell r="Y130"/>
          <cell r="Z130" t="str">
            <v>80 PGIRS con seguimiento</v>
          </cell>
          <cell r="AA130">
            <v>1</v>
          </cell>
          <cell r="AB130"/>
          <cell r="AC130"/>
          <cell r="AD130">
            <v>698850777</v>
          </cell>
          <cell r="AE130">
            <v>670070039</v>
          </cell>
          <cell r="AF130">
            <v>0.9588170480062298</v>
          </cell>
        </row>
        <row r="131">
          <cell r="A131" t="str">
            <v>SACT 8.3.2</v>
          </cell>
          <cell r="B131" t="str">
            <v>8.3.2</v>
          </cell>
          <cell r="C131" t="str">
            <v>Seguimiento a las metas de aprovechamiento contempladas en los PGIRS</v>
          </cell>
          <cell r="D131" t="str">
            <v>% de seguimiento a las metas de aprovechamiento contempladas en los PGIRS</v>
          </cell>
          <cell r="E131" t="str">
            <v>Porcentaje</v>
          </cell>
          <cell r="F131">
            <v>0.7</v>
          </cell>
          <cell r="G131">
            <v>1</v>
          </cell>
          <cell r="H131">
            <v>1</v>
          </cell>
          <cell r="I131" t="str">
            <v xml:space="preserve">Se socializó a la totalidad de los municipios el nuevo formato de reporte de metas de aprovechamiento, así como dar directriz frente a diligenciamiento trimestral; frente a reporte de información de 2019 se acopió información de 56 municipios y para 2020 de 44 municipios. Estas acciones se realizan en conjunto con cada una de las oficinas territoriales. </v>
          </cell>
          <cell r="J131"/>
          <cell r="K131">
            <v>1</v>
          </cell>
          <cell r="L131">
            <v>0</v>
          </cell>
          <cell r="M131">
            <v>0</v>
          </cell>
          <cell r="N131"/>
          <cell r="O131"/>
          <cell r="P131">
            <v>1</v>
          </cell>
          <cell r="Q131">
            <v>0</v>
          </cell>
          <cell r="R131">
            <v>0</v>
          </cell>
          <cell r="S131"/>
          <cell r="T131"/>
          <cell r="U131">
            <v>1</v>
          </cell>
          <cell r="V131">
            <v>0</v>
          </cell>
          <cell r="W131">
            <v>0</v>
          </cell>
          <cell r="X131"/>
          <cell r="Y131"/>
          <cell r="Z131" t="str">
            <v>80 PGIRS con seguimiento</v>
          </cell>
          <cell r="AA131">
            <v>1</v>
          </cell>
          <cell r="AB131"/>
          <cell r="AC131"/>
          <cell r="AD131">
            <v>563672300</v>
          </cell>
          <cell r="AE131">
            <v>554379826</v>
          </cell>
          <cell r="AF131">
            <v>0.98351440367035958</v>
          </cell>
        </row>
        <row r="132">
          <cell r="A132" t="str">
            <v>SACT 8.3.3</v>
          </cell>
          <cell r="B132" t="str">
            <v>8.3.3</v>
          </cell>
          <cell r="C132" t="str">
            <v>Implementación de campañas para la disminución en la generación de residuos</v>
          </cell>
          <cell r="D132" t="str">
            <v>% de implementación de campañas para la disminución en la generación de residuos</v>
          </cell>
          <cell r="E132" t="str">
            <v>Porcentaje</v>
          </cell>
          <cell r="F132">
            <v>0.5</v>
          </cell>
          <cell r="G132">
            <v>1</v>
          </cell>
          <cell r="H132">
            <v>1</v>
          </cell>
          <cell r="I132" t="str">
            <v>Se realizaron campañas asociadas a los 15 procesos contractuales desarrollados por el grupo de residuos, así como una campaña en conjunto con la Oficina de Comunicaciones para difusión a la totalidad de los municipios de la jurisdicción y otra mediante acercamiento comunitari</v>
          </cell>
          <cell r="J132"/>
          <cell r="K132">
            <v>1</v>
          </cell>
          <cell r="L132">
            <v>0</v>
          </cell>
          <cell r="M132">
            <v>0</v>
          </cell>
          <cell r="N132"/>
          <cell r="O132"/>
          <cell r="P132">
            <v>1</v>
          </cell>
          <cell r="Q132">
            <v>0</v>
          </cell>
          <cell r="R132">
            <v>0</v>
          </cell>
          <cell r="S132"/>
          <cell r="T132"/>
          <cell r="U132">
            <v>1</v>
          </cell>
          <cell r="V132">
            <v>0</v>
          </cell>
          <cell r="W132">
            <v>0</v>
          </cell>
          <cell r="X132"/>
          <cell r="Y132"/>
          <cell r="Z132"/>
          <cell r="AA132">
            <v>1</v>
          </cell>
          <cell r="AB132"/>
          <cell r="AC132"/>
          <cell r="AD132">
            <v>255204181</v>
          </cell>
          <cell r="AE132">
            <v>255204181</v>
          </cell>
          <cell r="AF132">
            <v>1</v>
          </cell>
        </row>
        <row r="133">
          <cell r="A133" t="str">
            <v>ACT 8.4</v>
          </cell>
          <cell r="B133" t="str">
            <v>8.4</v>
          </cell>
          <cell r="C133" t="str">
            <v>Fomentar hábitos ciudadanos sostenibles, con enfoque diferencial</v>
          </cell>
          <cell r="D133"/>
          <cell r="E133"/>
          <cell r="F133">
            <v>1</v>
          </cell>
          <cell r="G133">
            <v>1</v>
          </cell>
          <cell r="H133">
            <v>1</v>
          </cell>
          <cell r="I133"/>
          <cell r="J133"/>
          <cell r="K133">
            <v>1</v>
          </cell>
          <cell r="L133">
            <v>0</v>
          </cell>
          <cell r="M133">
            <v>0</v>
          </cell>
          <cell r="N133"/>
          <cell r="O133"/>
          <cell r="P133">
            <v>1</v>
          </cell>
          <cell r="Q133">
            <v>0</v>
          </cell>
          <cell r="R133">
            <v>0</v>
          </cell>
          <cell r="S133"/>
          <cell r="T133"/>
          <cell r="U133">
            <v>1</v>
          </cell>
          <cell r="V133">
            <v>0</v>
          </cell>
          <cell r="W133">
            <v>0</v>
          </cell>
          <cell r="X133"/>
          <cell r="Y133"/>
          <cell r="Z133"/>
          <cell r="AA133">
            <v>1</v>
          </cell>
          <cell r="AB133">
            <v>0</v>
          </cell>
          <cell r="AC133"/>
          <cell r="AD133">
            <v>4472906</v>
          </cell>
          <cell r="AE133">
            <v>0</v>
          </cell>
          <cell r="AF133">
            <v>0</v>
          </cell>
        </row>
        <row r="134">
          <cell r="A134" t="str">
            <v>SACT 8.4.1</v>
          </cell>
          <cell r="B134" t="str">
            <v>8.4.1</v>
          </cell>
          <cell r="C134" t="str">
            <v>Implementación de prácticas ambientales sostenibles desde el reconocimiento de sus derechos, deberes y el fortalecimiento de lo cultural</v>
          </cell>
          <cell r="D134" t="str">
            <v>Número de prácticas ambientales sostenibles implementadas desde el reconocimiento de sus derechos, deberes y el fortalecimiento de lo cultural</v>
          </cell>
          <cell r="E134" t="str">
            <v>Número entero</v>
          </cell>
          <cell r="F134">
            <v>3</v>
          </cell>
          <cell r="G134">
            <v>3</v>
          </cell>
          <cell r="H134">
            <v>1</v>
          </cell>
          <cell r="I134" t="str">
            <v xml:space="preserve">Se priorizaron e impulsaron 3 prácticas ambientales sostenibles: 1. Hogares Ecológicos, 2. Mercados Verdes y 3. Reforestación. El desarrollo de estas prácticas implico el trabajo mancomunado de varias dependencias de la entidad y la articulación territorial con actores de diferentes municipios de la jurisdicción de la Corporación. </v>
          </cell>
          <cell r="J134"/>
          <cell r="K134">
            <v>3</v>
          </cell>
          <cell r="L134">
            <v>0</v>
          </cell>
          <cell r="M134">
            <v>0</v>
          </cell>
          <cell r="N134"/>
          <cell r="O134"/>
          <cell r="P134">
            <v>3</v>
          </cell>
          <cell r="Q134">
            <v>0</v>
          </cell>
          <cell r="R134">
            <v>0</v>
          </cell>
          <cell r="S134"/>
          <cell r="T134"/>
          <cell r="U134">
            <v>3</v>
          </cell>
          <cell r="V134">
            <v>0</v>
          </cell>
          <cell r="W134">
            <v>0</v>
          </cell>
          <cell r="X134"/>
          <cell r="Y134"/>
          <cell r="Z134" t="str">
            <v>3 prácticas</v>
          </cell>
          <cell r="AA134">
            <v>1</v>
          </cell>
          <cell r="AB134"/>
          <cell r="AC134"/>
          <cell r="AD134">
            <v>4472906</v>
          </cell>
          <cell r="AE134"/>
          <cell r="AF134">
            <v>0</v>
          </cell>
        </row>
        <row r="135">
          <cell r="A135" t="str">
            <v>ACT 8.5</v>
          </cell>
          <cell r="B135" t="str">
            <v>8.5</v>
          </cell>
          <cell r="C135" t="str">
            <v>Promover prácticas ciudadanas de consumo sostenibles</v>
          </cell>
          <cell r="D135"/>
          <cell r="E135"/>
          <cell r="F135">
            <v>1</v>
          </cell>
          <cell r="G135">
            <v>1</v>
          </cell>
          <cell r="H135">
            <v>1</v>
          </cell>
          <cell r="I135"/>
          <cell r="J135"/>
          <cell r="K135">
            <v>1</v>
          </cell>
          <cell r="L135">
            <v>0</v>
          </cell>
          <cell r="M135">
            <v>0</v>
          </cell>
          <cell r="N135"/>
          <cell r="O135"/>
          <cell r="P135">
            <v>1</v>
          </cell>
          <cell r="Q135">
            <v>0</v>
          </cell>
          <cell r="R135">
            <v>0</v>
          </cell>
          <cell r="S135"/>
          <cell r="T135"/>
          <cell r="U135">
            <v>1</v>
          </cell>
          <cell r="V135">
            <v>0</v>
          </cell>
          <cell r="W135">
            <v>0</v>
          </cell>
          <cell r="X135"/>
          <cell r="Y135"/>
          <cell r="Z135"/>
          <cell r="AA135">
            <v>1</v>
          </cell>
          <cell r="AB135">
            <v>0</v>
          </cell>
          <cell r="AC135"/>
          <cell r="AD135">
            <v>485107989</v>
          </cell>
          <cell r="AE135">
            <v>466875108</v>
          </cell>
          <cell r="AF135">
            <v>0.96241479956331955</v>
          </cell>
        </row>
        <row r="136">
          <cell r="A136" t="str">
            <v>SACT 8.5.1</v>
          </cell>
          <cell r="B136" t="str">
            <v>8.5.1</v>
          </cell>
          <cell r="C136" t="str">
            <v>Fortalecimiento de hogares ecológicos</v>
          </cell>
          <cell r="D136" t="str">
            <v>Número de hogares ecológicos fortalecidos</v>
          </cell>
          <cell r="E136" t="str">
            <v>Número entero</v>
          </cell>
          <cell r="F136">
            <v>400</v>
          </cell>
          <cell r="G136">
            <v>1057</v>
          </cell>
          <cell r="H136">
            <v>1</v>
          </cell>
          <cell r="I136" t="str">
            <v xml:space="preserve">Fortalecimiento de 470 Hogares Ecológicos en etapa 1, 368 en etapa 2 y 219 en etapa 3.| 
Gestión directa en el territorio: 231 Hogares Ecológicos. 
Convenio interadministrativo 040-COV2009-114, 91 Hogares.  
Contrato interadministrativo 140-CNT2010-145, 309 Hogares. 
Alianza WFP – Corantioquia, 040-ACU2010-8, 426 Hogares. </v>
          </cell>
          <cell r="J136"/>
          <cell r="K136">
            <v>400</v>
          </cell>
          <cell r="L136">
            <v>0</v>
          </cell>
          <cell r="M136">
            <v>0</v>
          </cell>
          <cell r="N136"/>
          <cell r="O136"/>
          <cell r="P136">
            <v>400</v>
          </cell>
          <cell r="Q136">
            <v>0</v>
          </cell>
          <cell r="R136">
            <v>0</v>
          </cell>
          <cell r="S136"/>
          <cell r="T136"/>
          <cell r="U136">
            <v>400</v>
          </cell>
          <cell r="V136">
            <v>0</v>
          </cell>
          <cell r="W136">
            <v>0</v>
          </cell>
          <cell r="X136"/>
          <cell r="Y136"/>
          <cell r="Z136" t="str">
            <v>1.600 hogares ecológicos</v>
          </cell>
          <cell r="AA136">
            <v>1</v>
          </cell>
          <cell r="AB136"/>
          <cell r="AC136"/>
          <cell r="AD136">
            <v>485107989</v>
          </cell>
          <cell r="AE136">
            <v>466875108</v>
          </cell>
          <cell r="AF136">
            <v>0.96241479956331955</v>
          </cell>
        </row>
        <row r="137">
          <cell r="A137" t="str">
            <v>ACT 8.6</v>
          </cell>
          <cell r="B137" t="str">
            <v>8.6</v>
          </cell>
          <cell r="C137" t="str">
            <v>Realizar control y seguimiento a aspectos que afecten el hábitat sostenible (calidad del aire, suelos y residuos)</v>
          </cell>
          <cell r="D137"/>
          <cell r="E137"/>
          <cell r="F137">
            <v>1</v>
          </cell>
          <cell r="G137">
            <v>0.46296296296296291</v>
          </cell>
          <cell r="H137">
            <v>0.46296296296296291</v>
          </cell>
          <cell r="I137"/>
          <cell r="J137"/>
          <cell r="K137">
            <v>1</v>
          </cell>
          <cell r="L137">
            <v>0</v>
          </cell>
          <cell r="M137">
            <v>0</v>
          </cell>
          <cell r="N137"/>
          <cell r="O137"/>
          <cell r="P137">
            <v>1</v>
          </cell>
          <cell r="Q137">
            <v>0</v>
          </cell>
          <cell r="R137">
            <v>0</v>
          </cell>
          <cell r="S137"/>
          <cell r="T137"/>
          <cell r="U137">
            <v>1</v>
          </cell>
          <cell r="V137">
            <v>0</v>
          </cell>
          <cell r="W137">
            <v>0</v>
          </cell>
          <cell r="X137"/>
          <cell r="Y137"/>
          <cell r="Z137"/>
          <cell r="AA137">
            <v>0.46296296296296291</v>
          </cell>
          <cell r="AB137">
            <v>0</v>
          </cell>
          <cell r="AC137"/>
          <cell r="AD137">
            <v>1154426807</v>
          </cell>
          <cell r="AE137">
            <v>976574672</v>
          </cell>
          <cell r="AF137">
            <v>0.84593901153232665</v>
          </cell>
        </row>
        <row r="138">
          <cell r="A138" t="str">
            <v>SACT 8.6.1</v>
          </cell>
          <cell r="B138" t="str">
            <v>8.6.1</v>
          </cell>
          <cell r="C138" t="str">
            <v>Operación de redes y estaciones de monitoreo</v>
          </cell>
          <cell r="D138" t="str">
            <v>% de redes y estaciones de monitoreo en operación (recurso aire)
Nota: Resolución 667 de 2016</v>
          </cell>
          <cell r="E138" t="str">
            <v>Porcentaje</v>
          </cell>
          <cell r="F138">
            <v>0.9</v>
          </cell>
          <cell r="G138">
            <v>0.41666666666666663</v>
          </cell>
          <cell r="H138">
            <v>0.46296296296296291</v>
          </cell>
          <cell r="I138" t="str">
            <v xml:space="preserve">Las estaciones fijas de monitoreo de calidad del aire estuvieron en operación aproximadamente hasta mediados del mes de marzo, esto debido a que presentaron fallas técnicas o problemas en la telemetría, los cuales no fue posible atender en su momento debido a que el contrato con el operador, la Universidad Pontificia Bolivariana (Contrato 110-CNT1907-96), se encontraba suspendido a causa de la cuarentena obligatoria declarada por el Gobierno Nacional en el marco de la emergencia sanitaria por el COVID 19. El nuevo operador, la Universidad de Antioquia (Convenio 040-COV2008-75) inició actividades el 1 de septiembre de 2020. </v>
          </cell>
          <cell r="J138"/>
          <cell r="K138">
            <v>0.9</v>
          </cell>
          <cell r="L138">
            <v>0</v>
          </cell>
          <cell r="M138">
            <v>0</v>
          </cell>
          <cell r="N138"/>
          <cell r="O138"/>
          <cell r="P138">
            <v>0.9</v>
          </cell>
          <cell r="Q138">
            <v>0</v>
          </cell>
          <cell r="R138">
            <v>0</v>
          </cell>
          <cell r="S138"/>
          <cell r="T138"/>
          <cell r="U138">
            <v>0.9</v>
          </cell>
          <cell r="V138">
            <v>0</v>
          </cell>
          <cell r="W138">
            <v>0</v>
          </cell>
          <cell r="X138"/>
          <cell r="Y138"/>
          <cell r="Z138" t="str">
            <v>2 redes</v>
          </cell>
          <cell r="AA138">
            <v>0.46296296296296291</v>
          </cell>
          <cell r="AB138"/>
          <cell r="AC138"/>
          <cell r="AD138">
            <v>1154426807</v>
          </cell>
          <cell r="AE138">
            <v>976574672</v>
          </cell>
          <cell r="AF138">
            <v>0.84593901153232665</v>
          </cell>
        </row>
        <row r="139">
          <cell r="A139" t="str">
            <v>PROG V</v>
          </cell>
          <cell r="B139" t="str">
            <v>V</v>
          </cell>
          <cell r="C139" t="str">
            <v xml:space="preserve">Programa V. Conectados por el ambiente </v>
          </cell>
          <cell r="D139"/>
          <cell r="E139"/>
          <cell r="F139">
            <v>1</v>
          </cell>
          <cell r="G139">
            <v>0.90632480927858416</v>
          </cell>
          <cell r="H139">
            <v>0.90632480927858416</v>
          </cell>
          <cell r="I139"/>
          <cell r="J139"/>
          <cell r="K139">
            <v>1</v>
          </cell>
          <cell r="L139">
            <v>5.0052964561893142E-2</v>
          </cell>
          <cell r="M139">
            <v>5.0052964561893142E-2</v>
          </cell>
          <cell r="N139"/>
          <cell r="O139"/>
          <cell r="P139">
            <v>1</v>
          </cell>
          <cell r="Q139">
            <v>2.3535596574812259E-2</v>
          </cell>
          <cell r="R139">
            <v>2.3535596574812259E-2</v>
          </cell>
          <cell r="S139"/>
          <cell r="T139"/>
          <cell r="U139">
            <v>1</v>
          </cell>
          <cell r="V139">
            <v>1.8368437118437119E-2</v>
          </cell>
          <cell r="W139">
            <v>1.8368437118437119E-2</v>
          </cell>
          <cell r="X139"/>
          <cell r="Y139"/>
          <cell r="Z139">
            <v>1</v>
          </cell>
          <cell r="AA139">
            <v>0.90632480927858416</v>
          </cell>
          <cell r="AB139">
            <v>0.90632480927858416</v>
          </cell>
          <cell r="AC139"/>
          <cell r="AD139">
            <v>45777188898</v>
          </cell>
          <cell r="AE139">
            <v>40419164413</v>
          </cell>
          <cell r="AF139">
            <v>0.88295427015104255</v>
          </cell>
        </row>
        <row r="140">
          <cell r="A140" t="str">
            <v>PROY 9</v>
          </cell>
          <cell r="B140">
            <v>9</v>
          </cell>
          <cell r="C140" t="str">
            <v>Proyecto 9. Promoviendo la legalidad ambiental</v>
          </cell>
          <cell r="D140"/>
          <cell r="E140"/>
          <cell r="F140">
            <v>1</v>
          </cell>
          <cell r="G140">
            <v>0.834890256733547</v>
          </cell>
          <cell r="H140">
            <v>0.834890256733547</v>
          </cell>
          <cell r="I140"/>
          <cell r="J140"/>
          <cell r="K140">
            <v>1</v>
          </cell>
          <cell r="L140">
            <v>5.1282051282051287E-2</v>
          </cell>
          <cell r="M140">
            <v>5.1282051282051287E-2</v>
          </cell>
          <cell r="N140"/>
          <cell r="O140"/>
          <cell r="P140">
            <v>1</v>
          </cell>
          <cell r="Q140">
            <v>2.5641025641025644E-2</v>
          </cell>
          <cell r="R140">
            <v>2.5641025641025644E-2</v>
          </cell>
          <cell r="S140"/>
          <cell r="T140"/>
          <cell r="U140">
            <v>1</v>
          </cell>
          <cell r="V140">
            <v>2.5641025641025644E-2</v>
          </cell>
          <cell r="W140">
            <v>2.5641025641025644E-2</v>
          </cell>
          <cell r="X140"/>
          <cell r="Y140"/>
          <cell r="Z140"/>
          <cell r="AA140">
            <v>0.834890256733547</v>
          </cell>
          <cell r="AB140">
            <v>0</v>
          </cell>
          <cell r="AC140"/>
          <cell r="AD140">
            <v>25930129425</v>
          </cell>
          <cell r="AE140">
            <v>23745679721</v>
          </cell>
          <cell r="AF140">
            <v>0.91575631312144912</v>
          </cell>
        </row>
        <row r="141">
          <cell r="A141" t="str">
            <v>ACT 9.1</v>
          </cell>
          <cell r="B141" t="str">
            <v>9.1</v>
          </cell>
          <cell r="C141" t="str">
            <v>Definir y adoptar el Modelo de Administración de los Recursos Naturales, con enfoque diferencial</v>
          </cell>
          <cell r="D141"/>
          <cell r="E141"/>
          <cell r="F141">
            <v>1</v>
          </cell>
          <cell r="G141">
            <v>0.75</v>
          </cell>
          <cell r="H141">
            <v>0.75</v>
          </cell>
          <cell r="I141"/>
          <cell r="J141"/>
          <cell r="K141">
            <v>1</v>
          </cell>
          <cell r="L141">
            <v>0</v>
          </cell>
          <cell r="M141">
            <v>0</v>
          </cell>
          <cell r="N141"/>
          <cell r="O141"/>
          <cell r="P141">
            <v>1</v>
          </cell>
          <cell r="Q141">
            <v>0</v>
          </cell>
          <cell r="R141">
            <v>0</v>
          </cell>
          <cell r="S141"/>
          <cell r="T141"/>
          <cell r="U141">
            <v>1</v>
          </cell>
          <cell r="V141">
            <v>0</v>
          </cell>
          <cell r="W141">
            <v>0</v>
          </cell>
          <cell r="X141"/>
          <cell r="Y141"/>
          <cell r="Z141"/>
          <cell r="AA141">
            <v>0.75</v>
          </cell>
          <cell r="AB141">
            <v>0</v>
          </cell>
          <cell r="AC141"/>
          <cell r="AD141">
            <v>0</v>
          </cell>
          <cell r="AE141">
            <v>0</v>
          </cell>
          <cell r="AF141">
            <v>0</v>
          </cell>
        </row>
        <row r="142">
          <cell r="A142" t="str">
            <v>SACT 9.1.1</v>
          </cell>
          <cell r="B142" t="str">
            <v>9.1.1</v>
          </cell>
          <cell r="C142" t="str">
            <v>Definición y adopción del Modelo de Administración de los Recursos Naturales, con enfoque diferencial</v>
          </cell>
          <cell r="D142" t="str">
            <v>% de adopción del Modelo de Administración de los Recursos Naturales, con enfoque diferencial.
Nota: PGAR 2020-2031. Modelo de atención con enfoque étnico diferencial en procedimientos de Corantioquia.</v>
          </cell>
          <cell r="E142" t="str">
            <v>Porcentaje</v>
          </cell>
          <cell r="F142">
            <v>1</v>
          </cell>
          <cell r="G142">
            <v>1</v>
          </cell>
          <cell r="H142">
            <v>1</v>
          </cell>
          <cell r="I142" t="str">
            <v xml:space="preserve">Se formuló el modelo ejecutando  los siguientes pasos: Diagnóstico, Definición y diseño del modelo, Validación del modelo, Presentación del modelo, Adopción del modelo.  
El modelo se adoptó a través de Resolución No. 040-RES2012-7723 de diciembre 31 de 2020
La formulación del nuevo  modelo para administración de los recursos naturales, fue construido a partir de cuatro componentes o líneas estratégicas: permisos ambientales integrados; control y seguimiento integral; atención al ciudadano y sistema de reconocimiento, promoción e incentivos, rodeado por unos aspectos transversales a todos los componentes como son gestión del conocimiento incluyendo el uso de la tecnología, gobernanza y corresponsabilidad, visión total y flexible, rediseño de procesos y educación y comunicación para la cultura.  Su propósito principal es garantizar la sostenibilidad de los recursos naturales a partir de una administración integral y efectiva en el territorio, la interacción y acompañamiento permanente con los diferentes actores y usuarios, que contribuya la consolidación de los propósitos establecidos en la visión del PGAR 2020-2031. </v>
          </cell>
          <cell r="J142"/>
          <cell r="K142"/>
          <cell r="L142">
            <v>0</v>
          </cell>
          <cell r="M142">
            <v>0</v>
          </cell>
          <cell r="N142"/>
          <cell r="O142"/>
          <cell r="P142"/>
          <cell r="Q142">
            <v>0</v>
          </cell>
          <cell r="R142">
            <v>0</v>
          </cell>
          <cell r="S142"/>
          <cell r="T142"/>
          <cell r="U142"/>
          <cell r="V142">
            <v>0</v>
          </cell>
          <cell r="W142">
            <v>0</v>
          </cell>
          <cell r="X142"/>
          <cell r="Y142"/>
          <cell r="Z142" t="str">
            <v>Un modelo adoptado</v>
          </cell>
          <cell r="AA142">
            <v>1</v>
          </cell>
          <cell r="AB142"/>
          <cell r="AC142"/>
          <cell r="AD142">
            <v>0</v>
          </cell>
          <cell r="AE142"/>
          <cell r="AF142">
            <v>0</v>
          </cell>
        </row>
        <row r="143">
          <cell r="A143" t="str">
            <v>SACT 9.1.2</v>
          </cell>
          <cell r="B143" t="str">
            <v>9.1.2</v>
          </cell>
          <cell r="C143" t="str">
            <v>Adopción de la Metodología de Evaluación de Daños y Análisis de Necesidades Ambientales</v>
          </cell>
          <cell r="D143" t="str">
            <v>% de adopción de la Metodología de Evaluación de Daños y Análisis de Necesidades Ambientales
Nota: Indicador PND "Autoridades ambientales que adoptan la Metodología de Evaluación de Daños y Análisis de Necesidades Ambientales"</v>
          </cell>
          <cell r="E143" t="str">
            <v>Porcentaje</v>
          </cell>
          <cell r="F143">
            <v>1</v>
          </cell>
          <cell r="G143">
            <v>0.5</v>
          </cell>
          <cell r="H143">
            <v>0.5</v>
          </cell>
          <cell r="I143" t="str">
            <v>Se priorizó el POMCA del río San Juan, del cual ya se tiene la Cartografía definitiva en un 98% y se priorizó el evento de avenida torrencial, exactamente el evento de mayo de 2015 en el municipio de Salgar, del cual ya se tiene mapeo. En el mes de diciembre de 2020 se realizó comunicación con el ministerio para iniciar con la Prueba piloto de implementación de la metodología del Ministerio,</v>
          </cell>
          <cell r="J143"/>
          <cell r="K143">
            <v>1</v>
          </cell>
          <cell r="L143">
            <v>0</v>
          </cell>
          <cell r="M143">
            <v>0</v>
          </cell>
          <cell r="N143"/>
          <cell r="O143"/>
          <cell r="P143">
            <v>1</v>
          </cell>
          <cell r="Q143">
            <v>0</v>
          </cell>
          <cell r="R143">
            <v>0</v>
          </cell>
          <cell r="S143"/>
          <cell r="T143"/>
          <cell r="U143">
            <v>1</v>
          </cell>
          <cell r="V143">
            <v>0</v>
          </cell>
          <cell r="W143">
            <v>0</v>
          </cell>
          <cell r="X143"/>
          <cell r="Y143"/>
          <cell r="Z143" t="str">
            <v>una metdología adoptada</v>
          </cell>
          <cell r="AA143">
            <v>0.5</v>
          </cell>
          <cell r="AB143"/>
          <cell r="AC143"/>
          <cell r="AD143">
            <v>0</v>
          </cell>
          <cell r="AE143"/>
          <cell r="AF143">
            <v>0</v>
          </cell>
        </row>
        <row r="144">
          <cell r="A144" t="str">
            <v>ACT 9.2</v>
          </cell>
          <cell r="B144" t="str">
            <v>9.2</v>
          </cell>
          <cell r="C144" t="str">
            <v>Implementar el Modelo de Administración de los Recursos Naturales</v>
          </cell>
          <cell r="D144"/>
          <cell r="E144"/>
          <cell r="F144">
            <v>1</v>
          </cell>
          <cell r="G144">
            <v>0.95467077020064062</v>
          </cell>
          <cell r="H144">
            <v>0.95467077020064062</v>
          </cell>
          <cell r="I144"/>
          <cell r="J144"/>
          <cell r="K144">
            <v>1</v>
          </cell>
          <cell r="L144">
            <v>0.15384615384615385</v>
          </cell>
          <cell r="M144">
            <v>0.15384615384615385</v>
          </cell>
          <cell r="N144"/>
          <cell r="O144"/>
          <cell r="P144">
            <v>1</v>
          </cell>
          <cell r="Q144">
            <v>7.6923076923076927E-2</v>
          </cell>
          <cell r="R144">
            <v>7.6923076923076927E-2</v>
          </cell>
          <cell r="S144"/>
          <cell r="T144"/>
          <cell r="U144">
            <v>1</v>
          </cell>
          <cell r="V144">
            <v>7.6923076923076927E-2</v>
          </cell>
          <cell r="W144">
            <v>7.6923076923076927E-2</v>
          </cell>
          <cell r="X144"/>
          <cell r="Y144"/>
          <cell r="Z144"/>
          <cell r="AA144">
            <v>0.95467077020064062</v>
          </cell>
          <cell r="AB144">
            <v>0</v>
          </cell>
          <cell r="AC144"/>
          <cell r="AD144">
            <v>25583372688</v>
          </cell>
          <cell r="AE144">
            <v>23400255039</v>
          </cell>
          <cell r="AF144">
            <v>0.91466654238188061</v>
          </cell>
        </row>
        <row r="145">
          <cell r="A145" t="str">
            <v>SACT 9.2.1</v>
          </cell>
          <cell r="B145" t="str">
            <v>9.2.1</v>
          </cell>
          <cell r="C145" t="str">
            <v>Coordinación y articulación con las autoridades ambientales de la jurisdicción de mecanismos y respuesta en la administración de los recursos naturales</v>
          </cell>
          <cell r="D145" t="str">
            <v>Número de mecanismos y respuesta de administración de recursos naturales por parte de las autoridades ambientales en la jurisdicción bajo principios de coordinación y articulación</v>
          </cell>
          <cell r="E145" t="str">
            <v>Número decimal</v>
          </cell>
          <cell r="F145">
            <v>0.5</v>
          </cell>
          <cell r="G145">
            <v>0.5</v>
          </cell>
          <cell r="H145">
            <v>1</v>
          </cell>
          <cell r="I145" t="str">
            <v xml:space="preserve">Construida la estrategia de articulación con las diferentes Autoridades Ambientales que tienen injerencia en la jurisdicción de Corantioquia, se logra la firma de dos memorandos de entendimiento con las siguientes autoridades:  Área Metropolita del Valle de Aburrá - AMVA, Corporación para el Desarrollo Sostenible del Urabá-Corpouraba, Corporación Autónoma Regional de las Cuencas de los ríos Negro y Nare-Cornare, Corporación Autónoma Regional de Santander- CAS, Corporación Autónoma Regional de Risaralda, Corporación Autónoma Regional del Quindío CRQ, Corporación Autónoma Regional para el Desarrollo de Caldas, Corpocaldas, Corporación Autónoma Regional de los Valles del Sinú y del San Jorge CVS, Corporación Autónoma Regional para el Desarrollo Sostenible del Chocó, Área Metropolitana el Valle De Aburrá, Departamento de Antioquia y Terminales de Transporte de Medellín S.A.  
En el marco de estos acuerdos se ha trabajado el tema de Puestos de Control Ambiental para el control del tráfico ilegal de flora y fauna.  
Con el ANLA se han ajustados las siguientes líneas de acción:Licencias Ambientales, quejas y reclamos relacionados con licencias ambientales, transferencia de conocimiento, 
 </v>
          </cell>
          <cell r="J145"/>
          <cell r="K145" t="str">
            <v>0.7</v>
          </cell>
          <cell r="L145">
            <v>4</v>
          </cell>
          <cell r="M145" t="e">
            <v>#VALUE!</v>
          </cell>
          <cell r="N145"/>
          <cell r="O145"/>
          <cell r="P145" t="str">
            <v>0.9</v>
          </cell>
          <cell r="Q145">
            <v>0</v>
          </cell>
          <cell r="R145">
            <v>0</v>
          </cell>
          <cell r="S145"/>
          <cell r="T145"/>
          <cell r="U145">
            <v>1</v>
          </cell>
          <cell r="V145">
            <v>0</v>
          </cell>
          <cell r="W145">
            <v>0</v>
          </cell>
          <cell r="X145"/>
          <cell r="Y145"/>
          <cell r="Z145" t="str">
            <v>un mecanismo</v>
          </cell>
          <cell r="AA145">
            <v>1</v>
          </cell>
          <cell r="AB145"/>
          <cell r="AC145"/>
          <cell r="AD145">
            <v>0</v>
          </cell>
          <cell r="AE145"/>
          <cell r="AF145">
            <v>0</v>
          </cell>
        </row>
        <row r="146">
          <cell r="A146" t="str">
            <v>SACT 9.2.2</v>
          </cell>
          <cell r="B146" t="str">
            <v>9.2.2</v>
          </cell>
          <cell r="C146" t="str">
            <v>Coordinación y articulación de mecanismos de gestión territorial ambiental concertados con las autoridades internas de administración de los pueblos étnicos desde su modelo de gestión con enfoque étnico</v>
          </cell>
          <cell r="D146" t="str">
            <v xml:space="preserve">Número de mecanismos de coordinación y articulación de la gestión territorial ambiental concertados entre las autoridades internas de administración de los pueblos étnicos y la autoridad ambiental desde su modelo de gestión con enfoque étnico, en funcionamiento </v>
          </cell>
          <cell r="E146" t="str">
            <v>Número decimal</v>
          </cell>
          <cell r="F146">
            <v>0.5</v>
          </cell>
          <cell r="G146">
            <v>1</v>
          </cell>
          <cell r="H146">
            <v>1</v>
          </cell>
          <cell r="I146" t="str">
            <v xml:space="preserve">Se realizaron reuniones de articulación y concertación con los Consejeros y Expertos Comunitarios Afro y con la Asociación de Cabildos Indígenas de Antioquia -OIA- en representación de las autoridades de la jurisdicción, con el fin de establecer dos mecanismos de coordinación y articulación de gestión territorial con cada uno de los pueblos étnicos (afrodescendientes e indígenas), que resaltara la identidad cultural y diversidad étnica presente en el territorio, contribuya al fortalecimiento mutuo y se coordinen acciones para la gestión ambiental territorial.   
Se realizó la construcción del Esquema de Coordinación y Articulación con las comunidades indígenas, adoptado mediante resolución N°040-RES2012-7335. 
A través del convenio N°040-COV2010-214 con la Unión Temporal Afroambiental se deberá diseñar el esquema de coordinación entre las comunidades afrocolombianas y la corporación, y avanzar en el año 2021 con su validación, adopción y operación. </v>
          </cell>
          <cell r="J146"/>
          <cell r="K146">
            <v>1</v>
          </cell>
          <cell r="L146">
            <v>0</v>
          </cell>
          <cell r="M146">
            <v>0</v>
          </cell>
          <cell r="N146"/>
          <cell r="O146"/>
          <cell r="P146" t="str">
            <v>1.5</v>
          </cell>
          <cell r="Q146">
            <v>0</v>
          </cell>
          <cell r="R146">
            <v>0</v>
          </cell>
          <cell r="S146"/>
          <cell r="T146"/>
          <cell r="U146">
            <v>2</v>
          </cell>
          <cell r="V146">
            <v>0</v>
          </cell>
          <cell r="W146">
            <v>0</v>
          </cell>
          <cell r="X146"/>
          <cell r="Y146"/>
          <cell r="Z146" t="str">
            <v>2 mecanismos</v>
          </cell>
          <cell r="AA146">
            <v>1</v>
          </cell>
          <cell r="AB146"/>
          <cell r="AC146"/>
          <cell r="AD146">
            <v>0</v>
          </cell>
          <cell r="AE146"/>
          <cell r="AF146">
            <v>0</v>
          </cell>
        </row>
        <row r="147">
          <cell r="A147" t="str">
            <v>SACT 9.2.3</v>
          </cell>
          <cell r="B147" t="str">
            <v>9.2.3</v>
          </cell>
          <cell r="C147" t="str">
            <v>Definición de rutas de gestión de conflictos ambientales</v>
          </cell>
          <cell r="D147" t="str">
            <v>% de conflictos ambientales con rutas de gestión</v>
          </cell>
          <cell r="E147" t="str">
            <v>Porcentaje</v>
          </cell>
          <cell r="F147">
            <v>0.05</v>
          </cell>
          <cell r="G147">
            <v>0.05</v>
          </cell>
          <cell r="H147">
            <v>1</v>
          </cell>
          <cell r="I147" t="str">
            <v xml:space="preserve">Durante este año se trabajó en la definición de gestión de dos conflictos ambientales que significa el 100% de cumplimiento a esta subactividad. Uno, relacionado con el tema de Calidad del Aire en el municipio de Itagüí. El otro, relacionado con el tema de megaproyectos en el municipio de Jericó. Ambos conflictos, llevaron la siguiente ruta: 
Identificación, Sistematización y análisis de la información primaria y Generación de rutas de conflicto. Esta última, una vez se comprendieron a fondo los conflictos y se identificaron los actores y los motivos de la tensión en el territorios, se pasó a describir una serie de acciones que constituyen las rutas que debe asumir la corporación y otras entidades para promover la transformación del conflicto. </v>
          </cell>
          <cell r="J147"/>
          <cell r="K147">
            <v>0.1</v>
          </cell>
          <cell r="L147">
            <v>0</v>
          </cell>
          <cell r="M147">
            <v>0</v>
          </cell>
          <cell r="N147"/>
          <cell r="O147"/>
          <cell r="P147">
            <v>0.15</v>
          </cell>
          <cell r="Q147">
            <v>0</v>
          </cell>
          <cell r="R147">
            <v>0</v>
          </cell>
          <cell r="S147"/>
          <cell r="T147"/>
          <cell r="U147">
            <v>0.25</v>
          </cell>
          <cell r="V147">
            <v>0</v>
          </cell>
          <cell r="W147">
            <v>0</v>
          </cell>
          <cell r="X147"/>
          <cell r="Y147"/>
          <cell r="Z147"/>
          <cell r="AA147">
            <v>1</v>
          </cell>
          <cell r="AB147"/>
          <cell r="AC147"/>
          <cell r="AD147">
            <v>0</v>
          </cell>
          <cell r="AE147"/>
          <cell r="AF147">
            <v>0</v>
          </cell>
        </row>
        <row r="148">
          <cell r="A148" t="str">
            <v>SACT 9.2.4</v>
          </cell>
          <cell r="B148" t="str">
            <v>9.2.4</v>
          </cell>
          <cell r="C148" t="str">
            <v>Coordinación de acciones con autoridades étnicas</v>
          </cell>
          <cell r="D148" t="str">
            <v>% de acciones coordinadas efectivamente con autoridades étnicas.
Nota: Indicador PGAR con fórmula "Acciones coordinadas efectivamente con autoridades étnicas/acciones identificadas para la coordinación".</v>
          </cell>
          <cell r="E148" t="str">
            <v>Porcentaje</v>
          </cell>
          <cell r="F148">
            <v>0.2</v>
          </cell>
          <cell r="G148">
            <v>0.16296296296296298</v>
          </cell>
          <cell r="H148">
            <v>0.81481481481481488</v>
          </cell>
          <cell r="I148" t="str">
            <v xml:space="preserve">se realizó la formulación de estudios previos y la firma del convenio N°040-COV2010-182 entre la Asociación de Cabildos Indígenas de Antioquia -OIA y la Gerencia Indígena del Departamento de Antioquia  para el desarrollo de acciones encaminadas al fortalecimiento de capacidades y una eficiente coordinación y cooperación con las autoridades indígenas presentes en la jurisdicción de Corantioquia en el ejercicio de la gestión ambiental que incluye el saneamiento hídrico, la educación, la participación y la gestión integral y sostenible de la biodiversidad.   
De igual manera, se realizó la formulación de estudios previos y la firma del convenio N°040-COV2010-214 con la Unión Temporal Afroambiental para promocionar y fortalecer la diversidad étnica ambiental, cultural, organizacional y territorial de los consejos comunitarios de las comunidades afrocolombianas de la jurisdicción de Corantioquia, mediante el desarrollo de las acciones concertadas y establecidas en el PGAR 2020- 2031 y la ejecución de los programas y proyectos del Plan de Acción Institucional 2020 -2023. </v>
          </cell>
          <cell r="J148"/>
          <cell r="K148">
            <v>0.3</v>
          </cell>
          <cell r="L148">
            <v>0</v>
          </cell>
          <cell r="M148">
            <v>0</v>
          </cell>
          <cell r="N148"/>
          <cell r="O148"/>
          <cell r="P148">
            <v>0.4</v>
          </cell>
          <cell r="Q148">
            <v>0</v>
          </cell>
          <cell r="R148">
            <v>0</v>
          </cell>
          <cell r="S148"/>
          <cell r="T148"/>
          <cell r="U148">
            <v>0.5</v>
          </cell>
          <cell r="V148">
            <v>0</v>
          </cell>
          <cell r="W148">
            <v>0</v>
          </cell>
          <cell r="X148"/>
          <cell r="Y148"/>
          <cell r="Z148" t="str">
            <v>5 acciones coordinadas</v>
          </cell>
          <cell r="AA148">
            <v>0.81481481481481488</v>
          </cell>
          <cell r="AB148"/>
          <cell r="AC148"/>
          <cell r="AD148">
            <v>0</v>
          </cell>
          <cell r="AE148"/>
          <cell r="AF148">
            <v>0</v>
          </cell>
        </row>
        <row r="149">
          <cell r="A149" t="str">
            <v>SACT 9.2.5</v>
          </cell>
          <cell r="B149" t="str">
            <v>9.2.5</v>
          </cell>
          <cell r="C149" t="str">
            <v>Atención efectiva de situaciones críticas en lo ambiental mediante acciones de control articuladas</v>
          </cell>
          <cell r="D149" t="str">
            <v>% de situaciones críticas en lo ambiental atendidas efectivamente mediante acciones de control articuladas</v>
          </cell>
          <cell r="E149" t="str">
            <v>Porcentaje</v>
          </cell>
          <cell r="F149">
            <v>0.2</v>
          </cell>
          <cell r="G149">
            <v>0.20013333333333333</v>
          </cell>
          <cell r="H149">
            <v>1</v>
          </cell>
          <cell r="I149" t="str">
            <v xml:space="preserve">Minería: la Corrporación continúa aunando esfuerzos con la institucionalidad minera, la Agencia Nacional de Minería, la Secretaría de Minas de la Gobernación Antioquia y el Ministerio de Minas y Energía, con el fin de apoyar los procesos de formalización, conscientes que es un mecanismo para atender la ilegalidad del sector. Igualmente, se trabaja con las administraciones municipales, como aliados para el logro de la sostenibilidad y legalidad minera, en temas de competencia y estado de los procesos de formalización minera de su jurisdicción. De otra parte, con los mineros se les capacita en temas de legalización de la actividad. 
Especies Invasoras: Caracol Gigante africano - Acatina fulica. Se han realizado dos reuniones en la Mesa Interinstitucional de tratamiento del caracol gigante africano - MITCA. Sumado a lo anterior, se diseñó material didáctico que permite aprender a identificar la especie de caracol gigante africano y a diferenciarla de las especies nativas de caracoles.  
Episodios Contaminación Atmosférica: Luego de la atención al primer episodio de contaminación atmosférica ocurrido en el Valle de Aburrá entre los meses de marzo y abril, entre los meses mayo y septiembre, se realiza toda la fase de aprestamiento como preparación de lo que fue la atención al segundo episodio de contaminación atmosférica que se presentó en el valle de Aburrá principalmente durante el mes de octubre.  
Deforestación: Como gestión inicial en atención a esta situación crítica, se actualizó base de datos de las industrias forestales con base en las visitas y gestión documental realizada obteniéndose 121 registradas y 257 no registradas, permitiendo tener un panorama claro para la priorización en los controles y seguimientos correspondientes. Por otro lado, se viene construyendo el documento propuesta de directriz para adoptar el libro de operaciones en línea con base en la resolución 1971 de 2019 y la socialización del procedimiento brindada por el MADS y ASOCARS el cual, se encuentra en revisión y aprobación por parte de Corantioquia. De igual manera, en el mes noviembre se realizaron talleres dirigidos a industrias forestales y actores principales en los aprovechamientos forestales, ubicados en los municipios de Segovia, Puerto Berrio, Puerto Nare, Guadalupe, y Carolina del Príncipe; en el mes de diciembre se adelantaron los talleres con la misma temática en los municipios de Ituango y Anorí (13). Así mismo se realizaron visitas de control y seguimiento (15) y Puestos de Control Ambiental-PCA (22). </v>
          </cell>
          <cell r="J149"/>
          <cell r="K149">
            <v>0.4</v>
          </cell>
          <cell r="L149">
            <v>0</v>
          </cell>
          <cell r="M149">
            <v>0</v>
          </cell>
          <cell r="N149"/>
          <cell r="O149"/>
          <cell r="P149">
            <v>0.6</v>
          </cell>
          <cell r="Q149">
            <v>0</v>
          </cell>
          <cell r="R149">
            <v>0</v>
          </cell>
          <cell r="S149"/>
          <cell r="T149"/>
          <cell r="U149">
            <v>1</v>
          </cell>
          <cell r="V149">
            <v>0</v>
          </cell>
          <cell r="W149">
            <v>0</v>
          </cell>
          <cell r="X149"/>
          <cell r="Y149"/>
          <cell r="Z149"/>
          <cell r="AA149">
            <v>1</v>
          </cell>
          <cell r="AB149"/>
          <cell r="AC149"/>
          <cell r="AD149"/>
          <cell r="AE149"/>
          <cell r="AF149">
            <v>0</v>
          </cell>
        </row>
        <row r="150">
          <cell r="A150" t="str">
            <v>SACT 9.2.6</v>
          </cell>
          <cell r="B150" t="str">
            <v>9.2.6</v>
          </cell>
          <cell r="C150" t="str">
            <v>Acompañamiento en la formalización de sectores estratégicos</v>
          </cell>
          <cell r="D150" t="str">
            <v>Número de sectores estratégicos con procesos de acompañamiento para su formalización</v>
          </cell>
          <cell r="E150" t="str">
            <v>Número decimal</v>
          </cell>
          <cell r="F150">
            <v>1</v>
          </cell>
          <cell r="G150">
            <v>8</v>
          </cell>
          <cell r="H150">
            <v>1</v>
          </cell>
          <cell r="I150" t="str">
            <v>En el marco de los procesos de acompañamiento para la formalización del uso y aprovechamiento de los recursos naturales renovables, cuyo propósito es buscar estrategias para garantizar el desarrollo sostenible del territorio y promover la corresponsabilidad, identidad y pertenencia por el territorio en el marco de la legalidad y el cumplimiento normativo, la Corporación realizó acciones  con los sectores priorizados, entre ellos el sector agrícola (cafetero, aguacatero y tomateros), constructor, hidroeléctrico, infraestructura, institucional, ladrillero, maderero, minero, pecuario (ganadero, acuícola, avícola y/o porcicultura) y textil::::ojo son 10</v>
          </cell>
          <cell r="J150"/>
          <cell r="K150">
            <v>2</v>
          </cell>
          <cell r="L150">
            <v>0</v>
          </cell>
          <cell r="M150">
            <v>0</v>
          </cell>
          <cell r="N150"/>
          <cell r="O150"/>
          <cell r="P150">
            <v>2</v>
          </cell>
          <cell r="Q150">
            <v>0</v>
          </cell>
          <cell r="R150">
            <v>0</v>
          </cell>
          <cell r="S150"/>
          <cell r="T150"/>
          <cell r="U150">
            <v>3</v>
          </cell>
          <cell r="V150">
            <v>0</v>
          </cell>
          <cell r="W150">
            <v>0</v>
          </cell>
          <cell r="X150"/>
          <cell r="Y150"/>
          <cell r="Z150" t="str">
            <v>8 sectores estratégicos</v>
          </cell>
          <cell r="AA150">
            <v>1</v>
          </cell>
          <cell r="AB150"/>
          <cell r="AC150"/>
          <cell r="AD150">
            <v>940929798</v>
          </cell>
          <cell r="AE150">
            <v>901366666</v>
          </cell>
          <cell r="AF150">
            <v>0.9579531522074296</v>
          </cell>
        </row>
        <row r="151">
          <cell r="A151" t="str">
            <v>SACT 9.2.7</v>
          </cell>
          <cell r="B151" t="str">
            <v>9.2.7</v>
          </cell>
          <cell r="C151" t="str">
            <v>Implementación del Modelo de Administración de los Recursos Naturales</v>
          </cell>
          <cell r="D151" t="str">
            <v>% de implementación del Modelo de Administración de los Recursos Naturales</v>
          </cell>
          <cell r="E151" t="str">
            <v>Porcentaje</v>
          </cell>
          <cell r="F151">
            <v>0</v>
          </cell>
          <cell r="G151">
            <v>0</v>
          </cell>
          <cell r="H151">
            <v>0</v>
          </cell>
          <cell r="I151" t="str">
            <v>Sin meta programada para la vigencia 2020.</v>
          </cell>
          <cell r="J151"/>
          <cell r="K151">
            <v>0.5</v>
          </cell>
          <cell r="L151">
            <v>0</v>
          </cell>
          <cell r="M151">
            <v>0</v>
          </cell>
          <cell r="N151"/>
          <cell r="O151"/>
          <cell r="P151">
            <v>0.7</v>
          </cell>
          <cell r="Q151">
            <v>0</v>
          </cell>
          <cell r="R151">
            <v>0</v>
          </cell>
          <cell r="S151"/>
          <cell r="T151"/>
          <cell r="U151">
            <v>1</v>
          </cell>
          <cell r="V151">
            <v>0</v>
          </cell>
          <cell r="W151">
            <v>0</v>
          </cell>
          <cell r="X151"/>
          <cell r="Y151"/>
          <cell r="Z151" t="str">
            <v>un modelo implementado</v>
          </cell>
          <cell r="AA151">
            <v>0</v>
          </cell>
          <cell r="AB151"/>
          <cell r="AC151"/>
          <cell r="AD151">
            <v>0</v>
          </cell>
          <cell r="AE151"/>
          <cell r="AF151">
            <v>0</v>
          </cell>
        </row>
        <row r="152">
          <cell r="A152" t="str">
            <v>SACT 9.2.8</v>
          </cell>
          <cell r="B152" t="str">
            <v>9.2.8</v>
          </cell>
          <cell r="C152" t="str">
            <v>Formalización de actores</v>
          </cell>
          <cell r="D152" t="str">
            <v>% de formalización de actores</v>
          </cell>
          <cell r="E152" t="str">
            <v>Porcentaje</v>
          </cell>
          <cell r="F152">
            <v>0.25</v>
          </cell>
          <cell r="G152">
            <v>0.375</v>
          </cell>
          <cell r="H152">
            <v>1</v>
          </cell>
          <cell r="I152" t="str">
            <v>Se logró la legalización del uso y aprovechamiento de los recursos naturales renovables de algunos de los actores que hacen parte de los sectores cafeteros, institucional y minero, en la obtención de los trámites ambientales requeridos para el desarrollo de sus actividades, con el fin de garantizar su uso sostenible</v>
          </cell>
          <cell r="J152"/>
          <cell r="K152">
            <v>0.25</v>
          </cell>
          <cell r="L152">
            <v>0</v>
          </cell>
          <cell r="M152">
            <v>0</v>
          </cell>
          <cell r="N152"/>
          <cell r="O152"/>
          <cell r="P152">
            <v>0.25</v>
          </cell>
          <cell r="Q152">
            <v>0</v>
          </cell>
          <cell r="R152">
            <v>0</v>
          </cell>
          <cell r="S152"/>
          <cell r="T152"/>
          <cell r="U152">
            <v>0.25</v>
          </cell>
          <cell r="V152">
            <v>0</v>
          </cell>
          <cell r="W152">
            <v>0</v>
          </cell>
          <cell r="X152"/>
          <cell r="Y152"/>
          <cell r="Z152"/>
          <cell r="AA152">
            <v>1</v>
          </cell>
          <cell r="AB152"/>
          <cell r="AC152"/>
          <cell r="AD152">
            <v>400000000</v>
          </cell>
          <cell r="AE152">
            <v>334808964</v>
          </cell>
          <cell r="AF152">
            <v>0.83702240999999999</v>
          </cell>
        </row>
        <row r="153">
          <cell r="A153" t="str">
            <v>SACT 9.2.9</v>
          </cell>
          <cell r="B153" t="str">
            <v>9.2.9</v>
          </cell>
          <cell r="C153" t="str">
            <v>Implementación del Plan Acción sectorial Ambiental de Mercurio </v>
          </cell>
          <cell r="D153" t="str">
            <v>% de avance del Plan de Acción sectorial Ambiental de Mercurio </v>
          </cell>
          <cell r="E153" t="str">
            <v>Porcentaje</v>
          </cell>
          <cell r="F153">
            <v>0.3</v>
          </cell>
          <cell r="G153">
            <v>0.95</v>
          </cell>
          <cell r="H153">
            <v>1</v>
          </cell>
          <cell r="I153" t="str">
            <v xml:space="preserve">Con el propósito de tener una mayor claridad sobre la calidad del compartimiento ambiental asociado a la calidad de aire en la Oficina Territorial Hevéxicos se realizó el estudio para evaluar la concentración de vapores de Mercurio (Hg) debido al auge minero, en el municipio de Buriticá. 
el total de mediciones validas, solo 4 puntos superan la barrera de 1µg Hg/m3, estos resultados confirman la presencia de Hg en el aire en la zona urbana del municipio de Buritica, a pesar de que no todos los puntos superan los límites máximos permisibles de los contaminantes tóxicos en el aire, los resultados evidencian la necesidad de un monitoreo regular que permita establecer la tendencia temporal de los niveles de Hg en el aire. 
Teniendo en cuenta que no toda la población es consciente de los impactos que se generan con la liberación de Hg al ambiente, se requiere propiciar campañas y jornadas de concienciación a los distintos grupos poblacionales de los daños a la salud ambiental y en especial a la salud de la población joven y adulta ante la exposición de Hg. 
 </v>
          </cell>
          <cell r="J153"/>
          <cell r="K153">
            <v>0.6</v>
          </cell>
          <cell r="L153">
            <v>0</v>
          </cell>
          <cell r="M153">
            <v>0</v>
          </cell>
          <cell r="N153"/>
          <cell r="O153"/>
          <cell r="P153">
            <v>1</v>
          </cell>
          <cell r="Q153">
            <v>0</v>
          </cell>
          <cell r="R153">
            <v>0</v>
          </cell>
          <cell r="S153"/>
          <cell r="T153"/>
          <cell r="U153">
            <v>1</v>
          </cell>
          <cell r="V153">
            <v>0</v>
          </cell>
          <cell r="W153">
            <v>0</v>
          </cell>
          <cell r="X153"/>
          <cell r="Y153"/>
          <cell r="Z153" t="str">
            <v>100% de las acciones a cargo de las CAR</v>
          </cell>
          <cell r="AA153">
            <v>1</v>
          </cell>
          <cell r="AB153"/>
          <cell r="AC153"/>
          <cell r="AD153">
            <v>300000000</v>
          </cell>
          <cell r="AE153">
            <v>257917143</v>
          </cell>
          <cell r="AF153">
            <v>0.85972380999999998</v>
          </cell>
        </row>
        <row r="154">
          <cell r="A154" t="str">
            <v>SACT 9.2.10</v>
          </cell>
          <cell r="B154" t="str">
            <v>9.2.10</v>
          </cell>
          <cell r="C154" t="str">
            <v>Resolución de solicitudes de licencias ambientales dentro de los tiempos establecidos en la normatividad vigente</v>
          </cell>
          <cell r="D154" t="str">
            <v>% de las solicitudes de licencias ambientales competencia de Corantioquia resueltas dentro de los tiempos establecidos en la normatividad vigente</v>
          </cell>
          <cell r="E154" t="str">
            <v>Porcentaje</v>
          </cell>
          <cell r="F154">
            <v>0.6</v>
          </cell>
          <cell r="G154">
            <v>0.62962962962962965</v>
          </cell>
          <cell r="H154">
            <v>1</v>
          </cell>
          <cell r="I154" t="str">
            <v xml:space="preserve">A la fecha de corte han ingresado 27 trámites de solicitud y modificación de licencia ambientales con acto de inicio, de las cuales se han decidido 17.
 </v>
          </cell>
          <cell r="J154"/>
          <cell r="K154">
            <v>0.7</v>
          </cell>
          <cell r="L154">
            <v>0</v>
          </cell>
          <cell r="M154">
            <v>0</v>
          </cell>
          <cell r="N154"/>
          <cell r="O154"/>
          <cell r="P154">
            <v>0.75</v>
          </cell>
          <cell r="Q154">
            <v>0</v>
          </cell>
          <cell r="R154">
            <v>0</v>
          </cell>
          <cell r="S154"/>
          <cell r="T154"/>
          <cell r="U154">
            <v>0.8</v>
          </cell>
          <cell r="V154">
            <v>0</v>
          </cell>
          <cell r="W154">
            <v>0</v>
          </cell>
          <cell r="X154"/>
          <cell r="Y154"/>
          <cell r="Z154" t="str">
            <v>Cada año se tiene línea base</v>
          </cell>
          <cell r="AA154">
            <v>1</v>
          </cell>
          <cell r="AB154"/>
          <cell r="AC154"/>
          <cell r="AD154">
            <v>0</v>
          </cell>
          <cell r="AE154"/>
          <cell r="AF154">
            <v>0</v>
          </cell>
        </row>
        <row r="155">
          <cell r="A155" t="str">
            <v>SACT 9.2.11</v>
          </cell>
          <cell r="B155" t="str">
            <v>9.2.11</v>
          </cell>
          <cell r="C155" t="str">
            <v>Atención de los tramites ambientales en los tiempos establecidos</v>
          </cell>
          <cell r="D155" t="str">
            <v>Tiempo promedio de trámite para la resolución de autorizaciones ambientales otorgadas por la Corporación (días).</v>
          </cell>
          <cell r="E155" t="str">
            <v>Días</v>
          </cell>
          <cell r="F155">
            <v>90</v>
          </cell>
          <cell r="G155">
            <v>65.228963542216988</v>
          </cell>
          <cell r="H155">
            <v>1</v>
          </cell>
          <cell r="I155" t="str">
            <v>Se aperturaron 1835 trámites ambientales (Licencia Ambiental, Concesión de Agua, Permiso de Vertimiento, Aprovechamiento Forestal, Permiso de Emisiones, Permisos de Estudio y Permisos de Ocupación de Cauce), de los cuales se han resuelto 881 en un tiempo promedio de 67 días</v>
          </cell>
          <cell r="J155"/>
          <cell r="K155">
            <v>90</v>
          </cell>
          <cell r="L155">
            <v>0</v>
          </cell>
          <cell r="M155">
            <v>0</v>
          </cell>
          <cell r="N155"/>
          <cell r="O155"/>
          <cell r="P155">
            <v>90</v>
          </cell>
          <cell r="Q155">
            <v>0</v>
          </cell>
          <cell r="R155">
            <v>0</v>
          </cell>
          <cell r="S155"/>
          <cell r="T155"/>
          <cell r="U155">
            <v>90</v>
          </cell>
          <cell r="V155">
            <v>0</v>
          </cell>
          <cell r="W155">
            <v>0</v>
          </cell>
          <cell r="X155"/>
          <cell r="Y155"/>
          <cell r="Z155" t="str">
            <v>90 días</v>
          </cell>
          <cell r="AA155">
            <v>1</v>
          </cell>
          <cell r="AB155"/>
          <cell r="AC155"/>
          <cell r="AD155">
            <v>23942442890</v>
          </cell>
          <cell r="AE155">
            <v>21906162266</v>
          </cell>
          <cell r="AF155">
            <v>0.91495100840981891</v>
          </cell>
        </row>
        <row r="156">
          <cell r="A156" t="str">
            <v>SACT 9.2.12</v>
          </cell>
          <cell r="B156" t="str">
            <v>9.2.12</v>
          </cell>
          <cell r="C156" t="str">
            <v>Atención de procesos sancionatorios</v>
          </cell>
          <cell r="D156" t="str">
            <v>% de procesos sancionatorios resueltos</v>
          </cell>
          <cell r="E156" t="str">
            <v>Porcentaje</v>
          </cell>
          <cell r="F156">
            <v>0.2</v>
          </cell>
          <cell r="G156">
            <v>0.1394422310756972</v>
          </cell>
          <cell r="H156">
            <v>0.69721115537848599</v>
          </cell>
          <cell r="I156" t="str">
            <v xml:space="preserve">Se tuvo un total de 245 expedientes de procesos sancionatorios ambientales resueltos, incluyendo dentro de estos 6 expedientes que fueron archivados y se encontraban dentro de la línea base. </v>
          </cell>
          <cell r="J156"/>
          <cell r="K156">
            <v>0.25</v>
          </cell>
          <cell r="L156">
            <v>0</v>
          </cell>
          <cell r="M156">
            <v>0</v>
          </cell>
          <cell r="N156"/>
          <cell r="O156"/>
          <cell r="P156">
            <v>0.3</v>
          </cell>
          <cell r="Q156">
            <v>0</v>
          </cell>
          <cell r="R156">
            <v>0</v>
          </cell>
          <cell r="S156"/>
          <cell r="T156"/>
          <cell r="U156">
            <v>0.35</v>
          </cell>
          <cell r="V156">
            <v>0</v>
          </cell>
          <cell r="W156">
            <v>0</v>
          </cell>
          <cell r="X156"/>
          <cell r="Y156"/>
          <cell r="Z156" t="str">
            <v>Cada año se tiene línea base</v>
          </cell>
          <cell r="AA156">
            <v>0.69721115537848599</v>
          </cell>
          <cell r="AB156"/>
          <cell r="AC156"/>
          <cell r="AD156">
            <v>0</v>
          </cell>
          <cell r="AE156"/>
          <cell r="AF156">
            <v>0</v>
          </cell>
        </row>
        <row r="157">
          <cell r="A157" t="str">
            <v>SACT 9.2.13</v>
          </cell>
          <cell r="B157" t="str">
            <v>9.2.13</v>
          </cell>
          <cell r="C157" t="str">
            <v>Seguimiento a autorizaciones ambientales</v>
          </cell>
          <cell r="D157" t="str">
            <v>% de autorizaciones ambientales con seguimiento</v>
          </cell>
          <cell r="E157" t="str">
            <v>Porcentaje</v>
          </cell>
          <cell r="F157">
            <v>1</v>
          </cell>
          <cell r="G157">
            <v>0.94402327221438642</v>
          </cell>
          <cell r="H157">
            <v>0.94402327221438642</v>
          </cell>
          <cell r="I157" t="str">
            <v xml:space="preserve">El Ministerio de Ambiente y Desarrollo Territorial definió, dentro del indicador “Índice de Evaluación del Desempeño Institucional – IDEI”, para las Corporaciones que la meta para el control y seguimiento; específicamente en los trámites ambientales Concesión de Aguas, Licencias Ambientales, Aprovechamientos Forestales y Vertimientos, sería del 100% de los trámites decididos, vigentes y en firme. Situación que llevó a desarrollar nuevas estrategias que contribuyeran al logro de las nuevas metas que implicaban mayor número de actuaciones. </v>
          </cell>
          <cell r="J157"/>
          <cell r="K157">
            <v>1</v>
          </cell>
          <cell r="L157">
            <v>0</v>
          </cell>
          <cell r="M157">
            <v>0</v>
          </cell>
          <cell r="N157"/>
          <cell r="O157"/>
          <cell r="P157">
            <v>1</v>
          </cell>
          <cell r="Q157">
            <v>0</v>
          </cell>
          <cell r="R157">
            <v>0</v>
          </cell>
          <cell r="S157"/>
          <cell r="T157"/>
          <cell r="U157">
            <v>1</v>
          </cell>
          <cell r="V157">
            <v>0</v>
          </cell>
          <cell r="W157">
            <v>0</v>
          </cell>
          <cell r="X157"/>
          <cell r="Y157"/>
          <cell r="Z157" t="str">
            <v>Cada año se tiene línea base</v>
          </cell>
          <cell r="AA157">
            <v>0.94402327221438642</v>
          </cell>
          <cell r="AB157"/>
          <cell r="AC157"/>
          <cell r="AD157">
            <v>0</v>
          </cell>
          <cell r="AE157"/>
          <cell r="AF157">
            <v>0</v>
          </cell>
        </row>
        <row r="158">
          <cell r="A158" t="str">
            <v>ACT 9.3</v>
          </cell>
          <cell r="B158" t="str">
            <v>9.3</v>
          </cell>
          <cell r="C158" t="str">
            <v>Implementar estrategia de apropiación y colaboración social en la administración ambiental a partir de procesos educativos, de reconocimiento del territorio, monitoreo participativo y sensibilización de actores</v>
          </cell>
          <cell r="D158"/>
          <cell r="E158"/>
          <cell r="F158">
            <v>1</v>
          </cell>
          <cell r="G158">
            <v>0.8</v>
          </cell>
          <cell r="H158">
            <v>0.8</v>
          </cell>
          <cell r="I158"/>
          <cell r="J158"/>
          <cell r="K158">
            <v>1</v>
          </cell>
          <cell r="L158">
            <v>0</v>
          </cell>
          <cell r="M158">
            <v>0</v>
          </cell>
          <cell r="N158"/>
          <cell r="O158"/>
          <cell r="P158">
            <v>1</v>
          </cell>
          <cell r="Q158">
            <v>0</v>
          </cell>
          <cell r="R158">
            <v>0</v>
          </cell>
          <cell r="S158"/>
          <cell r="T158"/>
          <cell r="U158">
            <v>1</v>
          </cell>
          <cell r="V158">
            <v>0</v>
          </cell>
          <cell r="W158">
            <v>0</v>
          </cell>
          <cell r="X158"/>
          <cell r="Y158"/>
          <cell r="Z158"/>
          <cell r="AA158">
            <v>0.8</v>
          </cell>
          <cell r="AB158">
            <v>0</v>
          </cell>
          <cell r="AC158"/>
          <cell r="AD158">
            <v>346756737</v>
          </cell>
          <cell r="AE158">
            <v>345424682</v>
          </cell>
          <cell r="AF158">
            <v>0.99615853173748148</v>
          </cell>
        </row>
        <row r="159">
          <cell r="A159" t="str">
            <v>SACT 9.3.1</v>
          </cell>
          <cell r="B159" t="str">
            <v>9.3.1</v>
          </cell>
          <cell r="C159" t="str">
            <v>Implementación de la estrategia de apropiación y colaboración social en la administración ambiental a partir de procesos educativos, de reconocimiento del territorio, monitoreo participativo y sensibilización de actores</v>
          </cell>
          <cell r="D159" t="str">
            <v>% de implementación de la estrategia de apropiación y colaboración social en la administración ambiental</v>
          </cell>
          <cell r="E159" t="str">
            <v>Porcentaje</v>
          </cell>
          <cell r="F159">
            <v>0.25</v>
          </cell>
          <cell r="G159">
            <v>0.2</v>
          </cell>
          <cell r="H159">
            <v>0.8</v>
          </cell>
          <cell r="I159" t="str">
            <v xml:space="preserve">Se realizó la revisión y sistematización de información como: normatividad étnica, capítulo étnico PGAR 2020-2031, acciones étnicas afro e indígenas, planes de etnodesarrollo y planes de vida  y cartografía de Consejos Comunitarios Afrocolombianos y comunidades, cabildos y resguardos Indígenas para la formulación de la estrategia; y la construcción de la línea base mediante el diseño, aplicación, tabulación y  análisis de encuestas con representantes legales, presidentes, miembros de juntas de gobierno o promotores de 93 Consejos Comunitarios y con gobernadores indígenas, miembros del cabildo o líderes de 36 comunidades indígenas. 
Se realizaron reuniones de articulación con la Gerencia de Afrodescendientes y la Gerencia Indígena de la Gobernación de Antioquia para revisar posibilidades de coordinación y aunar de recursos y esfuerzos para la realización de acciones conjuntas con estos grupos étnicos; y se realizaron reuniones semanales durante el segundo semestre con los Consejeros y Expertos Comunitarios Afro y con la Asociación de Cabildos Indígenas de Antioquia para el diseño del proceso a realizar en el año 2020 y construcción de criterios e instancia de coordinación y relacionamientos  y también para la caracterización, focalización y análisis de información territorial, poblacional y dinámicas comunitarias.
Se realizó la formulación de estudios previos para el desarrollo de la estrategia de administración ambiental y colaboración social con comunidades indígenas y afrocolombianas, lo cual se materializó con la firma de los convenios N°040-COV2010-182 con la Asociación de Cabildos Indígenas de Antioquia -OIA y la Gerencia Indígena del Departamento de Antioquia; y el convenio N°040-COV2010-214 con la Unión Temporal Afroambiental.  </v>
          </cell>
          <cell r="J159"/>
          <cell r="K159">
            <v>0.5</v>
          </cell>
          <cell r="L159">
            <v>0</v>
          </cell>
          <cell r="M159">
            <v>0</v>
          </cell>
          <cell r="N159"/>
          <cell r="O159"/>
          <cell r="P159">
            <v>0.75</v>
          </cell>
          <cell r="Q159">
            <v>0.5</v>
          </cell>
          <cell r="R159">
            <v>0.66666666666666663</v>
          </cell>
          <cell r="S159"/>
          <cell r="T159"/>
          <cell r="U159">
            <v>1</v>
          </cell>
          <cell r="V159">
            <v>0</v>
          </cell>
          <cell r="W159">
            <v>0</v>
          </cell>
          <cell r="X159"/>
          <cell r="Y159"/>
          <cell r="Z159" t="str">
            <v>Una estrategia implementada</v>
          </cell>
          <cell r="AA159">
            <v>0.8</v>
          </cell>
          <cell r="AB159"/>
          <cell r="AC159"/>
          <cell r="AD159">
            <v>346756737</v>
          </cell>
          <cell r="AE159">
            <v>345424682</v>
          </cell>
          <cell r="AF159">
            <v>0.99615853173748148</v>
          </cell>
        </row>
        <row r="160">
          <cell r="A160" t="str">
            <v>PROY 10</v>
          </cell>
          <cell r="B160">
            <v>10</v>
          </cell>
          <cell r="C160" t="str">
            <v>Proyecto 10. Fortaleciendo los actores para la gestión</v>
          </cell>
          <cell r="D160"/>
          <cell r="E160"/>
          <cell r="F160">
            <v>1</v>
          </cell>
          <cell r="G160">
            <v>0.8840841711022055</v>
          </cell>
          <cell r="H160">
            <v>0.8840841711022055</v>
          </cell>
          <cell r="I160"/>
          <cell r="J160"/>
          <cell r="K160">
            <v>1</v>
          </cell>
          <cell r="L160">
            <v>9.8876842403628123E-2</v>
          </cell>
          <cell r="M160">
            <v>9.8876842403628123E-2</v>
          </cell>
          <cell r="N160"/>
          <cell r="O160"/>
          <cell r="P160">
            <v>1</v>
          </cell>
          <cell r="Q160">
            <v>4.4965764083411137E-2</v>
          </cell>
          <cell r="R160">
            <v>4.4965764083411137E-2</v>
          </cell>
          <cell r="S160"/>
          <cell r="T160"/>
          <cell r="U160">
            <v>1</v>
          </cell>
          <cell r="V160">
            <v>2.9464285714285714E-2</v>
          </cell>
          <cell r="W160">
            <v>2.9464285714285714E-2</v>
          </cell>
          <cell r="X160"/>
          <cell r="Y160"/>
          <cell r="Z160"/>
          <cell r="AA160">
            <v>0.8840841711022055</v>
          </cell>
          <cell r="AB160">
            <v>0</v>
          </cell>
          <cell r="AC160"/>
          <cell r="AD160">
            <v>19219594635</v>
          </cell>
          <cell r="AE160">
            <v>16224501548</v>
          </cell>
          <cell r="AF160">
            <v>0.8441646068046742</v>
          </cell>
        </row>
        <row r="161">
          <cell r="A161" t="str">
            <v>ACT 10.1</v>
          </cell>
          <cell r="B161" t="str">
            <v>10.1</v>
          </cell>
          <cell r="C161" t="str">
            <v>Consolidar los sistemas de información integrados e interconectados con los sistemas de información de otras instituciones, con enfoque diferencial</v>
          </cell>
          <cell r="D161"/>
          <cell r="E161"/>
          <cell r="F161">
            <v>1</v>
          </cell>
          <cell r="G161">
            <v>0.55806188333102025</v>
          </cell>
          <cell r="H161">
            <v>0.55806188333102025</v>
          </cell>
          <cell r="I161"/>
          <cell r="J161"/>
          <cell r="K161">
            <v>1</v>
          </cell>
          <cell r="L161">
            <v>8.3333333333333329E-2</v>
          </cell>
          <cell r="M161">
            <v>8.3333333333333329E-2</v>
          </cell>
          <cell r="N161"/>
          <cell r="O161"/>
          <cell r="P161">
            <v>1</v>
          </cell>
          <cell r="Q161">
            <v>8.3333333333333329E-2</v>
          </cell>
          <cell r="R161">
            <v>8.3333333333333329E-2</v>
          </cell>
          <cell r="S161"/>
          <cell r="T161"/>
          <cell r="U161">
            <v>1</v>
          </cell>
          <cell r="V161">
            <v>6.25E-2</v>
          </cell>
          <cell r="W161">
            <v>6.25E-2</v>
          </cell>
          <cell r="X161"/>
          <cell r="Y161"/>
          <cell r="Z161"/>
          <cell r="AA161">
            <v>0.55806188333102025</v>
          </cell>
          <cell r="AB161">
            <v>0</v>
          </cell>
          <cell r="AC161"/>
          <cell r="AD161">
            <v>1064692984</v>
          </cell>
          <cell r="AE161">
            <v>782521339</v>
          </cell>
          <cell r="AF161">
            <v>0.73497369735649543</v>
          </cell>
        </row>
        <row r="162">
          <cell r="A162" t="str">
            <v>SACT 10.1.1</v>
          </cell>
          <cell r="B162" t="str">
            <v>10.1.1</v>
          </cell>
          <cell r="C162" t="str">
            <v>Promoción de desarrollos tecnológicos del manejo de información que soporte la gestión ambiental con enfoque étnico</v>
          </cell>
          <cell r="D162" t="str">
            <v>Número de desarrollos tecnológicos para el manejo de información que soporte la gestión ambiental con enfoque étnico</v>
          </cell>
          <cell r="E162" t="str">
            <v>Número decimal</v>
          </cell>
          <cell r="F162">
            <v>0</v>
          </cell>
          <cell r="G162">
            <v>0</v>
          </cell>
          <cell r="H162">
            <v>0</v>
          </cell>
          <cell r="I162" t="str">
            <v>Sin meta programada para la vigencia 2020</v>
          </cell>
          <cell r="J162"/>
          <cell r="K162">
            <v>2</v>
          </cell>
          <cell r="L162">
            <v>0</v>
          </cell>
          <cell r="M162">
            <v>0</v>
          </cell>
          <cell r="N162"/>
          <cell r="O162"/>
          <cell r="P162">
            <v>0</v>
          </cell>
          <cell r="Q162">
            <v>0</v>
          </cell>
          <cell r="R162">
            <v>0</v>
          </cell>
          <cell r="S162"/>
          <cell r="T162"/>
          <cell r="U162">
            <v>0</v>
          </cell>
          <cell r="V162">
            <v>0</v>
          </cell>
          <cell r="W162">
            <v>0</v>
          </cell>
          <cell r="X162"/>
          <cell r="Y162"/>
          <cell r="Z162" t="str">
            <v>2 desarrollos tecnológicos</v>
          </cell>
          <cell r="AA162">
            <v>0</v>
          </cell>
          <cell r="AB162"/>
          <cell r="AC162"/>
          <cell r="AD162">
            <v>0</v>
          </cell>
          <cell r="AE162"/>
          <cell r="AF162">
            <v>0</v>
          </cell>
        </row>
        <row r="163">
          <cell r="A163" t="str">
            <v>SACT 10.1.2</v>
          </cell>
          <cell r="B163" t="str">
            <v>10.1.2</v>
          </cell>
          <cell r="C163" t="str">
            <v xml:space="preserve">Integración e interconexión de Sistemas de información </v>
          </cell>
          <cell r="D163" t="str">
            <v xml:space="preserve">% de integración e interconexión de los sistemas de información </v>
          </cell>
          <cell r="E163" t="str">
            <v>Porcentaje</v>
          </cell>
          <cell r="F163">
            <v>0.25</v>
          </cell>
          <cell r="G163">
            <v>0.125</v>
          </cell>
          <cell r="H163">
            <v>0.5</v>
          </cell>
          <cell r="I163" t="str">
            <v xml:space="preserve">En el aplicativo sirena, se ajustó el trámite de concesión de aguas y se levanta el requerimiento con prototipo para el trámite vertimiento con la información requerida por el IDEAM para luego terminar su integración a través de web de services. </v>
          </cell>
          <cell r="J163"/>
          <cell r="K163">
            <v>0.5</v>
          </cell>
          <cell r="L163">
            <v>0.125</v>
          </cell>
          <cell r="M163">
            <v>0.25</v>
          </cell>
          <cell r="N163"/>
          <cell r="O163"/>
          <cell r="P163">
            <v>0.75</v>
          </cell>
          <cell r="Q163">
            <v>0.125</v>
          </cell>
          <cell r="R163">
            <v>0.16666666666666666</v>
          </cell>
          <cell r="S163"/>
          <cell r="T163"/>
          <cell r="U163">
            <v>1</v>
          </cell>
          <cell r="V163">
            <v>0.125</v>
          </cell>
          <cell r="W163">
            <v>0.125</v>
          </cell>
          <cell r="X163"/>
          <cell r="Y163"/>
          <cell r="Z163"/>
          <cell r="AA163">
            <v>0.5</v>
          </cell>
          <cell r="AB163"/>
          <cell r="AC163"/>
          <cell r="AD163">
            <v>682659629</v>
          </cell>
          <cell r="AE163">
            <v>438304907</v>
          </cell>
          <cell r="AF163">
            <v>0.64205482260911606</v>
          </cell>
        </row>
        <row r="164">
          <cell r="A164" t="str">
            <v>SACT 10.1.3</v>
          </cell>
          <cell r="B164" t="str">
            <v>10.1.3</v>
          </cell>
          <cell r="C164" t="str">
            <v>Actualización y reporte de la información en el SIAC</v>
          </cell>
          <cell r="D164" t="str">
            <v>% de actualización y reporte de la información en el SIAC</v>
          </cell>
          <cell r="E164" t="str">
            <v>Porcentaje</v>
          </cell>
          <cell r="F164">
            <v>0.9</v>
          </cell>
          <cell r="G164">
            <v>0.55451138999583649</v>
          </cell>
          <cell r="H164">
            <v>0.6161237666620405</v>
          </cell>
          <cell r="I164" t="str">
            <v xml:space="preserve">Los datos reportados son: 
•	RUA: 105 registros validados y transmitidos.
•	SIRH: 869 registros entre los que se encuentran fuente, usuarios, concesiones, vertimientos y PUEAA.
•	SISAIRE: 7.958 registros reportados.
•	SNIF: 148 registros reportado.
•	RESPEL: 372 registros validados.
Para el reporte del SISAIRE se presentaron dificultades toda ves que las estaciones estuvieron en operación aproximadamente hasta mediados del mes de marzo, esto debido a que presentaron fallas técnicas o problemas en la telemetría, los cuales no fue posible atender en su momento a causa de la cuarentena por COVID declarada por el Gobierno Nacional. 
En SIRH y SNIF se presentaron dificultades para el cargue de información. 
</v>
          </cell>
          <cell r="J164"/>
          <cell r="K164">
            <v>0.92</v>
          </cell>
          <cell r="L164">
            <v>0</v>
          </cell>
          <cell r="M164">
            <v>0</v>
          </cell>
          <cell r="N164"/>
          <cell r="O164"/>
          <cell r="P164">
            <v>0.95</v>
          </cell>
          <cell r="Q164">
            <v>0</v>
          </cell>
          <cell r="R164">
            <v>0</v>
          </cell>
          <cell r="S164"/>
          <cell r="T164"/>
          <cell r="U164">
            <v>1</v>
          </cell>
          <cell r="V164">
            <v>0</v>
          </cell>
          <cell r="W164">
            <v>0</v>
          </cell>
          <cell r="X164"/>
          <cell r="Y164"/>
          <cell r="Z164" t="str">
            <v>100% del reporte (a demanda)</v>
          </cell>
          <cell r="AA164">
            <v>0.6161237666620405</v>
          </cell>
          <cell r="AB164"/>
          <cell r="AC164"/>
          <cell r="AD164">
            <v>382033355</v>
          </cell>
          <cell r="AE164">
            <v>344216432</v>
          </cell>
          <cell r="AF164">
            <v>0.90101146272947819</v>
          </cell>
        </row>
        <row r="165">
          <cell r="A165" t="str">
            <v>ACT 10.2</v>
          </cell>
          <cell r="B165" t="str">
            <v>10.2</v>
          </cell>
          <cell r="C165" t="str">
            <v>Consolidar la Corporación como una organización moderna e innovadora</v>
          </cell>
          <cell r="D165"/>
          <cell r="E165"/>
          <cell r="F165">
            <v>1</v>
          </cell>
          <cell r="G165">
            <v>0.94665231438441844</v>
          </cell>
          <cell r="H165">
            <v>0.94665231438441844</v>
          </cell>
          <cell r="I165"/>
          <cell r="J165"/>
          <cell r="K165">
            <v>1</v>
          </cell>
          <cell r="L165">
            <v>9.0277777777777776E-2</v>
          </cell>
          <cell r="M165">
            <v>9.0277777777777776E-2</v>
          </cell>
          <cell r="N165"/>
          <cell r="O165"/>
          <cell r="P165">
            <v>1</v>
          </cell>
          <cell r="Q165">
            <v>3.2407407407407413E-2</v>
          </cell>
          <cell r="R165">
            <v>3.2407407407407413E-2</v>
          </cell>
          <cell r="S165"/>
          <cell r="T165"/>
          <cell r="U165">
            <v>1</v>
          </cell>
          <cell r="V165">
            <v>3.125E-2</v>
          </cell>
          <cell r="W165">
            <v>3.125E-2</v>
          </cell>
          <cell r="X165"/>
          <cell r="Y165"/>
          <cell r="Z165"/>
          <cell r="AA165">
            <v>0.94665231438441844</v>
          </cell>
          <cell r="AB165">
            <v>0</v>
          </cell>
          <cell r="AC165"/>
          <cell r="AD165">
            <v>9730973556</v>
          </cell>
          <cell r="AE165">
            <v>7666602963</v>
          </cell>
          <cell r="AF165">
            <v>0.78785569798130484</v>
          </cell>
        </row>
        <row r="166">
          <cell r="A166" t="str">
            <v>SACT 10.2.1</v>
          </cell>
          <cell r="B166" t="str">
            <v>10.2.1</v>
          </cell>
          <cell r="C166" t="str">
            <v>Formulación e implementación del Plan Anticorrupción y de Atención al Ciudadano – PAAC</v>
          </cell>
          <cell r="D166" t="str">
            <v>% de formulación e implementación del Plan Anticorrupción y de Atención al Ciudadano – PAAC</v>
          </cell>
          <cell r="E166" t="str">
            <v>Porcentaje</v>
          </cell>
          <cell r="F166">
            <v>1</v>
          </cell>
          <cell r="G166">
            <v>0.90333333333333321</v>
          </cell>
          <cell r="H166">
            <v>0.90333333333333321</v>
          </cell>
          <cell r="I166" t="str">
            <v xml:space="preserve">Se resalta que: 1.  no hay fallos disciplinarios ni quejas asociados a riesgos de corrupción 2.La formalización del Comité de Gestión y Desempeño mediante la Resolución n.° 040-RES2012-7361  3. La inscripción de la totalidad de trámites en el SUIT, así como el registro de los datos de operación.   4. El tiempo promedio de resolución de trámites ambientales se encuentra en 67 días hábiles   5. a Audiencia Pública de Rendición de Cuentas 2019, desarrollada de manera virtual el 24 de marzo de 2020  6. Se avanzó en la actualización de las encuestas de satisfacción, incorporando a los viveros corporativos, y la inclusión de los canales virtuales de atención  7. se realizó el convenio °040-COV2010-182 con el propósito de contar con cartillas informativas en Emberá Chamí, Emberá Katío u otro idioma  8. El 71% equivalente a 315 funcionarios, que han cursado y obtenido la Certificación en el “Módulo de Fundamentos Generales del MIPG”. 
Se encuentra pendiente aplicar la metodología para priorización de trámites a racionalizar, y la publicación del plan de participación ciudadana, acciones que son tenidas en cuenta para la formulación del Plan Anticorrupción y Atención al Ciudadano 2021. 
 </v>
          </cell>
          <cell r="J166"/>
          <cell r="K166">
            <v>1</v>
          </cell>
          <cell r="L166">
            <v>0</v>
          </cell>
          <cell r="M166">
            <v>0</v>
          </cell>
          <cell r="N166"/>
          <cell r="O166"/>
          <cell r="P166">
            <v>1</v>
          </cell>
          <cell r="Q166">
            <v>0</v>
          </cell>
          <cell r="R166">
            <v>0</v>
          </cell>
          <cell r="S166"/>
          <cell r="T166"/>
          <cell r="U166">
            <v>1</v>
          </cell>
          <cell r="V166">
            <v>0</v>
          </cell>
          <cell r="W166">
            <v>0</v>
          </cell>
          <cell r="X166"/>
          <cell r="Y166"/>
          <cell r="Z166" t="str">
            <v>1 plan formulado e implementado (El PACC se formula cada año)</v>
          </cell>
          <cell r="AA166">
            <v>0.90333333333333321</v>
          </cell>
          <cell r="AB166"/>
          <cell r="AC166"/>
          <cell r="AD166">
            <v>58920140</v>
          </cell>
          <cell r="AE166">
            <v>55184012</v>
          </cell>
          <cell r="AF166">
            <v>0.93658996736939182</v>
          </cell>
        </row>
        <row r="167">
          <cell r="A167" t="str">
            <v>SACT 10.2.2</v>
          </cell>
          <cell r="B167" t="str">
            <v>10.2.2</v>
          </cell>
          <cell r="C167" t="str">
            <v>Formulación e implementación del Plan Institucional de Archivos de la Entidad-PINAR</v>
          </cell>
          <cell r="D167" t="str">
            <v>% de formulación e implementación del Plan Institucional de Archivos de la Entidad-PINAR</v>
          </cell>
          <cell r="E167" t="str">
            <v>Porcentaje</v>
          </cell>
          <cell r="F167">
            <v>0.5</v>
          </cell>
          <cell r="G167">
            <v>0.5</v>
          </cell>
          <cell r="H167">
            <v>1</v>
          </cell>
          <cell r="I167" t="str">
            <v>Se realizó la implementación de este Instrumento Archivístico, a través de la contratación de personal de apoyo y con la formulación del Plan Institucional de Archivo – PINAR, además se cumplió con el diagnóstico integral de archivos del Archivo General de la Nación, el cual fue reportado en abril de 2020; se construyó el instrumento SIC Sistema integrado de conservación documental, el cual se presentará al comité interno de archivo.</v>
          </cell>
          <cell r="J167"/>
          <cell r="K167">
            <v>0.7</v>
          </cell>
          <cell r="L167">
            <v>0</v>
          </cell>
          <cell r="M167">
            <v>0</v>
          </cell>
          <cell r="N167"/>
          <cell r="O167"/>
          <cell r="P167">
            <v>0.85</v>
          </cell>
          <cell r="Q167">
            <v>0</v>
          </cell>
          <cell r="R167">
            <v>0</v>
          </cell>
          <cell r="S167"/>
          <cell r="T167"/>
          <cell r="U167">
            <v>1</v>
          </cell>
          <cell r="V167">
            <v>0</v>
          </cell>
          <cell r="W167">
            <v>0</v>
          </cell>
          <cell r="X167"/>
          <cell r="Y167"/>
          <cell r="Z167" t="str">
            <v>1 plan formulado e implementado</v>
          </cell>
          <cell r="AA167">
            <v>1</v>
          </cell>
          <cell r="AB167"/>
          <cell r="AC167"/>
          <cell r="AD167">
            <v>465216881</v>
          </cell>
          <cell r="AE167">
            <v>326951120</v>
          </cell>
          <cell r="AF167">
            <v>0.70279289800749944</v>
          </cell>
        </row>
        <row r="168">
          <cell r="A168" t="str">
            <v>SACT 10.2.3</v>
          </cell>
          <cell r="B168" t="str">
            <v>10.2.3</v>
          </cell>
          <cell r="C168" t="str">
            <v>Formulación e implementación del Plan Anual de Adquisiciones</v>
          </cell>
          <cell r="D168" t="str">
            <v>% de formulación e implementación del Plan Anual de Adquisiciones</v>
          </cell>
          <cell r="E168" t="str">
            <v>Porcentaje</v>
          </cell>
          <cell r="F168">
            <v>1</v>
          </cell>
          <cell r="G168">
            <v>0.90476190476190477</v>
          </cell>
          <cell r="H168">
            <v>0.90476190476190477</v>
          </cell>
          <cell r="I168" t="str">
            <v>Se publicaron en el SECOP II, todos los procesos contractuales, de acuerdo con las necesidades de bienes, obras y servicios, requeridos por las diferentes dependencias y áreas de la Corporación; permitiendo esto de manera eficiente y efectiva atender cada una de las solicitudes realizadas al Grupo interno de trabajo de Recursos Físicos adscrito a la Subdirección Administrativa y Financiera.    
Es importante resaltar que solo dos de los 21 procesos de contratación, se declararon desiertos en reiteradas ocasiones por razones ajenas a la Corporación, teniendo en cuenta que los proponentes incumplieron con los requisitos exigidos dentro de cada proceso</v>
          </cell>
          <cell r="J168"/>
          <cell r="K168">
            <v>1</v>
          </cell>
          <cell r="L168">
            <v>0</v>
          </cell>
          <cell r="M168">
            <v>0</v>
          </cell>
          <cell r="N168"/>
          <cell r="O168"/>
          <cell r="P168">
            <v>1</v>
          </cell>
          <cell r="Q168">
            <v>0</v>
          </cell>
          <cell r="R168">
            <v>0</v>
          </cell>
          <cell r="S168"/>
          <cell r="T168"/>
          <cell r="U168">
            <v>1</v>
          </cell>
          <cell r="V168">
            <v>0</v>
          </cell>
          <cell r="W168">
            <v>0</v>
          </cell>
          <cell r="X168"/>
          <cell r="Y168"/>
          <cell r="Z168" t="str">
            <v>1 plan formulado e implementado (El Plan se formula cada año)</v>
          </cell>
          <cell r="AA168">
            <v>0.90476190476190477</v>
          </cell>
          <cell r="AB168"/>
          <cell r="AC168"/>
          <cell r="AD168">
            <v>2384515082</v>
          </cell>
          <cell r="AE168">
            <v>2164480919</v>
          </cell>
          <cell r="AF168">
            <v>0.90772372770423093</v>
          </cell>
        </row>
        <row r="169">
          <cell r="A169" t="str">
            <v>SACT 10.2.4</v>
          </cell>
          <cell r="B169" t="str">
            <v>10.2.4</v>
          </cell>
          <cell r="C169" t="str">
            <v>Formulación e implementación del Plan Anual de Vacantes</v>
          </cell>
          <cell r="D169" t="str">
            <v>% de formulación e implementación del Plan Anual de Vacantes</v>
          </cell>
          <cell r="E169" t="str">
            <v>Porcentaje</v>
          </cell>
          <cell r="F169">
            <v>1</v>
          </cell>
          <cell r="G169">
            <v>1</v>
          </cell>
          <cell r="H169">
            <v>1</v>
          </cell>
          <cell r="I169" t="str">
            <v xml:space="preserve">La formulación del Plan anual de vacantes 2020 de la Corporación fue adoptada mediante Resolución No. 040-RES2005-2485 del 07 de mayo de 2020 como anexo al Plan Estratégico de Talento Humano 2020 y publicado en la página Web de Corantioquia. 
A 31 de diciembre de 2020 la Corporación cuenta con 124 vacantes definitivas de su planta de empleos de 461 cargos, las cuales fueron reportadas a la CNSC a través de SIMO (Sistema de Apoyo para la Igualdad, el Mérito y la Oportunidad), con el fin de hacer parte de la próxima convocatoria pública a realizarse a través de concurso de ascenso (concurso cerrado) y a nivel nacional (concurso abierto). 
Dentro de las vacantes definitivas reportadas en SIMO se tiene la provisión actual de algunas de ellas, mediante provisionalidad y encargo y otras sin proveer. 
  </v>
          </cell>
          <cell r="J169"/>
          <cell r="K169">
            <v>1</v>
          </cell>
          <cell r="L169">
            <v>0</v>
          </cell>
          <cell r="M169">
            <v>0</v>
          </cell>
          <cell r="N169"/>
          <cell r="O169"/>
          <cell r="P169">
            <v>1</v>
          </cell>
          <cell r="Q169">
            <v>0</v>
          </cell>
          <cell r="R169">
            <v>0</v>
          </cell>
          <cell r="S169"/>
          <cell r="T169"/>
          <cell r="U169">
            <v>1</v>
          </cell>
          <cell r="V169">
            <v>0</v>
          </cell>
          <cell r="W169">
            <v>0</v>
          </cell>
          <cell r="X169"/>
          <cell r="Y169"/>
          <cell r="Z169" t="str">
            <v>1 plan formulado e implementado (El Plan se formula cada año)</v>
          </cell>
          <cell r="AA169">
            <v>1</v>
          </cell>
          <cell r="AB169"/>
          <cell r="AC169"/>
          <cell r="AD169">
            <v>180849007</v>
          </cell>
          <cell r="AE169">
            <v>163249649</v>
          </cell>
          <cell r="AF169">
            <v>0.90268479605199048</v>
          </cell>
        </row>
        <row r="170">
          <cell r="A170" t="str">
            <v>SACT 10.2.5</v>
          </cell>
          <cell r="B170" t="str">
            <v>10.2.5</v>
          </cell>
          <cell r="C170" t="str">
            <v>Formulación e implementación del Plan de Previsión de Recursos Humanos</v>
          </cell>
          <cell r="D170" t="str">
            <v>% de formulación e implementación del Plan de Previsión de Recursos Humanos</v>
          </cell>
          <cell r="E170" t="str">
            <v>Porcentaje</v>
          </cell>
          <cell r="F170">
            <v>1</v>
          </cell>
          <cell r="G170">
            <v>0.98264642082429499</v>
          </cell>
          <cell r="H170">
            <v>0.98264642082429499</v>
          </cell>
          <cell r="I170" t="str">
            <v xml:space="preserve">La formulación del PPRH 2020 de la Corporación fue adoptada mediante Resolución No. 040-RES2005-2485 del 07 de mayo de 2020 como anexo al Plan Estratégico de Talento Humano 2020.
A 31 de diciembre de 2020 la Corporación cuenta con 16 vacantes sin proveer. Se realizaron entre enero 01 y diciembre 31 de 2020, 8 procesos de Encargo, permitiendo de esta manera cubrir algunas vacantes e incentivando de esta manera a los servidores públicos, con la oportunidad de ocupar otros empleos dentro de la planta corporativa. 
La Corporación suscribió el Contrato No. 150-CNT2004-61 de 2020 con la Escuela Superior de Administración Pública – ESAP con el objeto de realizar un estudio técnico para el fortalecimiento de la capacidad institucional, a partir de un proceso de modernización corporativa, que permita enfrentar los retos institucionales del PGAR 2020 – 2031 y cumplir las metas planteadas en el Plan de Acción 2020 – 2023. 
  </v>
          </cell>
          <cell r="J170"/>
          <cell r="K170">
            <v>1</v>
          </cell>
          <cell r="L170">
            <v>0</v>
          </cell>
          <cell r="M170">
            <v>0</v>
          </cell>
          <cell r="N170"/>
          <cell r="O170"/>
          <cell r="P170">
            <v>1</v>
          </cell>
          <cell r="Q170">
            <v>0</v>
          </cell>
          <cell r="R170">
            <v>0</v>
          </cell>
          <cell r="S170"/>
          <cell r="T170"/>
          <cell r="U170">
            <v>1</v>
          </cell>
          <cell r="V170">
            <v>0</v>
          </cell>
          <cell r="W170">
            <v>0</v>
          </cell>
          <cell r="X170"/>
          <cell r="Y170"/>
          <cell r="Z170" t="str">
            <v xml:space="preserve">1 plan formulado e implementado </v>
          </cell>
          <cell r="AA170">
            <v>0.98264642082429499</v>
          </cell>
          <cell r="AB170"/>
          <cell r="AC170"/>
          <cell r="AD170">
            <v>317409406</v>
          </cell>
          <cell r="AE170">
            <v>201490025</v>
          </cell>
          <cell r="AF170">
            <v>0.63479538158361948</v>
          </cell>
        </row>
        <row r="171">
          <cell r="A171" t="str">
            <v>SACT 10.2.6</v>
          </cell>
          <cell r="B171" t="str">
            <v>10.2.6</v>
          </cell>
          <cell r="C171" t="str">
            <v>Formulación e implementación del Plan Estratégico de Talento Humano</v>
          </cell>
          <cell r="D171" t="str">
            <v>% de formulación e implementación del Plan Estratégico de Talento Humano</v>
          </cell>
          <cell r="E171" t="str">
            <v>Porcentaje</v>
          </cell>
          <cell r="F171">
            <v>1</v>
          </cell>
          <cell r="G171">
            <v>0.999</v>
          </cell>
          <cell r="H171">
            <v>0.999</v>
          </cell>
          <cell r="I171" t="str">
            <v>La formulación del PETH 2020 de la Corporación fue adoptada mediante Resolución No. 040-RES2005-2485 del 07 de mayo de 2020, el cual tuvo como punto de partida el resultado de las mediciones realizadas, como son “clima y cultura”, la “encuesta sobre Ambiente y Desarrollo Institucional –EDI”, el “Informe Pormenorizado del Sistema de Control Interno” y además, la articulación que se debe tener con el “Modelo Integrado de Planeación y Gestión - MIPG</v>
          </cell>
          <cell r="J171"/>
          <cell r="K171">
            <v>1</v>
          </cell>
          <cell r="L171">
            <v>0.5</v>
          </cell>
          <cell r="M171">
            <v>0.5</v>
          </cell>
          <cell r="N171"/>
          <cell r="O171"/>
          <cell r="P171">
            <v>1</v>
          </cell>
          <cell r="Q171">
            <v>0.5</v>
          </cell>
          <cell r="R171">
            <v>0.5</v>
          </cell>
          <cell r="S171"/>
          <cell r="T171"/>
          <cell r="U171">
            <v>1</v>
          </cell>
          <cell r="V171">
            <v>0.5</v>
          </cell>
          <cell r="W171">
            <v>0.5</v>
          </cell>
          <cell r="X171"/>
          <cell r="Y171"/>
          <cell r="Z171" t="str">
            <v xml:space="preserve">1 plan formulado e implementado </v>
          </cell>
          <cell r="AA171">
            <v>0.999</v>
          </cell>
          <cell r="AB171"/>
          <cell r="AC171"/>
          <cell r="AD171">
            <v>319527035</v>
          </cell>
          <cell r="AE171">
            <v>237183454</v>
          </cell>
          <cell r="AF171">
            <v>0.74229541797613463</v>
          </cell>
        </row>
        <row r="172">
          <cell r="A172" t="str">
            <v>SACT 10.2.7</v>
          </cell>
          <cell r="B172" t="str">
            <v>10.2.7</v>
          </cell>
          <cell r="C172" t="str">
            <v>Formulación e implementación del Plan Institucional de Capacitación</v>
          </cell>
          <cell r="D172" t="str">
            <v>% de formulación e implementación del Plan Institucional de Capacitación</v>
          </cell>
          <cell r="E172" t="str">
            <v>Porcentaje</v>
          </cell>
          <cell r="F172">
            <v>1</v>
          </cell>
          <cell r="G172">
            <v>1</v>
          </cell>
          <cell r="H172">
            <v>1</v>
          </cell>
          <cell r="I172" t="str">
            <v>El Plan Institucional de Capacitación (PIC) 2020 se formuló con el diagnóstico realizado de manera participativa con los jefes de las dependencias y la socialización realizada ante la Comisión de Personal de la Corporación, de la cual se recibieron aportes que contribuyeron a su construcción. Se adoptó mediante la Resolución 040-RES 2003-1101 de 06 de marzo de 2020.
Se realizaron jornadas de inducción: Marzo 6, mayo 22 y 26, julio 16, agosto 24, noviembre 6.
Se brindó capacitación en temas cómo: Estrategias de Comunicación y Mercadeo Digital, Actualización en Seguridad Social UGPP y Planilla Integrada 2020, Información Exógena, Corrección de Estilos,  
Actualización en Legislación sindical y procesos de negociación colectiva para entidades públicas, Planes de Gestión Integral de Residuos Sólidos PGIRs, Diplomado sobre integración de Desastres, emociones fuente de bienestar, Higiene Postural y ergonomía en el puesto de trabajo, Valoración económica del daño en la evaluación del impacto ambiental, novedades en la política de Archivo y Gestión documental electrónica, Congreso internacional de Derecho procesal, Gestión de Conocimiento para la Innovación y capacitaciones en puesto de trabajo.
Desde la estrategia del  miércoles del conocimiento se realizaron 23 capacitaciones.
315 funcionarios han realizado el curso básico de MIPG</v>
          </cell>
          <cell r="J172"/>
          <cell r="K172">
            <v>1</v>
          </cell>
          <cell r="L172">
            <v>1</v>
          </cell>
          <cell r="M172">
            <v>1</v>
          </cell>
          <cell r="N172"/>
          <cell r="O172"/>
          <cell r="P172">
            <v>1</v>
          </cell>
          <cell r="Q172">
            <v>0</v>
          </cell>
          <cell r="R172">
            <v>0</v>
          </cell>
          <cell r="S172"/>
          <cell r="T172"/>
          <cell r="U172">
            <v>1</v>
          </cell>
          <cell r="V172">
            <v>0</v>
          </cell>
          <cell r="W172">
            <v>0</v>
          </cell>
          <cell r="X172"/>
          <cell r="Y172"/>
          <cell r="Z172" t="str">
            <v>1 plan formulado e implementado (El Plan se formula cada año)</v>
          </cell>
          <cell r="AA172">
            <v>1</v>
          </cell>
          <cell r="AB172"/>
          <cell r="AC172"/>
          <cell r="AD172">
            <v>188253588</v>
          </cell>
          <cell r="AE172">
            <v>134865324</v>
          </cell>
          <cell r="AF172">
            <v>0.71640240928635046</v>
          </cell>
        </row>
        <row r="173">
          <cell r="A173" t="str">
            <v>SACT 10.2.8</v>
          </cell>
          <cell r="B173" t="str">
            <v>10.2.8</v>
          </cell>
          <cell r="C173" t="str">
            <v>Formulación e implementación del Plan de Bienestar Laboral</v>
          </cell>
          <cell r="D173" t="str">
            <v>% de formulación e implementación del Plan de Bienestar Laboral</v>
          </cell>
          <cell r="E173" t="str">
            <v>Porcentaje</v>
          </cell>
          <cell r="F173">
            <v>1</v>
          </cell>
          <cell r="G173">
            <v>1</v>
          </cell>
          <cell r="H173">
            <v>1</v>
          </cell>
          <cell r="I173" t="str">
            <v>La formulación del plan de Bienestar Laboral se encuentra realizada por medio de la resolución 040-RES2002-663 del 10 de febrero del 2020, Igualmente la implementación se realiza a través de los contratos Numero150-CNT2002-36 y 150-CNT1906-90,
Se logró en un 100% la formulación e implementación del Plan de Bienestar Laboral donde se beneficiaron los  servidores públicos en actividades asociadas a calidad de vida laboral y protección y servicios sociales: Actividades de promoción y prevención de la salud, Actividades deportivas y recreativas, Actividades de Clima y Cultura Organizacional, Actividad para el Fortalecimiento del ser, Actividades de preparación para el retiro laboral, Actividad “Guardianes de la naturaleza”,  Avistamiento de Aves, actividad caminata ecológica, Actividades para el fortalecimiento del compromiso institucional, Actividad cultural para integración familiar; Actividades de Fin de Año</v>
          </cell>
          <cell r="J173"/>
          <cell r="K173">
            <v>1</v>
          </cell>
          <cell r="L173">
            <v>0</v>
          </cell>
          <cell r="M173">
            <v>0</v>
          </cell>
          <cell r="N173"/>
          <cell r="O173"/>
          <cell r="P173">
            <v>1</v>
          </cell>
          <cell r="Q173">
            <v>0</v>
          </cell>
          <cell r="R173">
            <v>0</v>
          </cell>
          <cell r="S173"/>
          <cell r="T173"/>
          <cell r="U173">
            <v>1</v>
          </cell>
          <cell r="V173">
            <v>0</v>
          </cell>
          <cell r="W173">
            <v>0</v>
          </cell>
          <cell r="X173"/>
          <cell r="Y173"/>
          <cell r="Z173" t="str">
            <v>1 plan formulado e implementado (El Plan se formula cada año)</v>
          </cell>
          <cell r="AA173">
            <v>1</v>
          </cell>
          <cell r="AB173"/>
          <cell r="AC173"/>
          <cell r="AD173">
            <v>626050021</v>
          </cell>
          <cell r="AE173">
            <v>562349122</v>
          </cell>
          <cell r="AF173">
            <v>0.89824950584899033</v>
          </cell>
        </row>
        <row r="174">
          <cell r="A174" t="str">
            <v>SACT 10.2.9</v>
          </cell>
          <cell r="B174" t="str">
            <v>10.2.9</v>
          </cell>
          <cell r="C174" t="str">
            <v>Formulación e implementación del Plan de Incentivos Institucionales</v>
          </cell>
          <cell r="D174" t="str">
            <v>% de formulación e implementación del Plan de Incentivos Institucionales</v>
          </cell>
          <cell r="E174" t="str">
            <v>Porcentaje</v>
          </cell>
          <cell r="F174">
            <v>1</v>
          </cell>
          <cell r="G174">
            <v>1</v>
          </cell>
          <cell r="H174">
            <v>1</v>
          </cell>
          <cell r="I174" t="str">
            <v xml:space="preserve">Mediante la resolución Numero 040-RES2002-663 se adopta "El Plan de Bienestar Social, Estímulos e Incentivos para la Corporación Autónoma Regional del Centro de Antioquia" .En la formulación del plan de incentivos institucionales se plantean los incentivos pecuniarios y los No pecuniarios: encargos (6 procesos),  Apoyo a Educación Formal ( 33 incentivos otorgados), Entrega de Bonos Turísticos (82 bonos), 3) tres días de descanso remunerado como incentivo no pecuniario. 
 </v>
          </cell>
          <cell r="J174"/>
          <cell r="K174">
            <v>1</v>
          </cell>
          <cell r="L174">
            <v>0</v>
          </cell>
          <cell r="M174">
            <v>0</v>
          </cell>
          <cell r="N174"/>
          <cell r="O174"/>
          <cell r="P174">
            <v>1</v>
          </cell>
          <cell r="Q174">
            <v>0</v>
          </cell>
          <cell r="R174">
            <v>0</v>
          </cell>
          <cell r="S174"/>
          <cell r="T174"/>
          <cell r="U174">
            <v>1</v>
          </cell>
          <cell r="V174">
            <v>0</v>
          </cell>
          <cell r="W174">
            <v>0</v>
          </cell>
          <cell r="X174"/>
          <cell r="Y174"/>
          <cell r="Z174" t="str">
            <v>1 plan formulado e implementado (El Plan se formula cada año)</v>
          </cell>
          <cell r="AA174">
            <v>1</v>
          </cell>
          <cell r="AB174"/>
          <cell r="AC174"/>
          <cell r="AD174">
            <v>155259249</v>
          </cell>
          <cell r="AE174">
            <v>140799838</v>
          </cell>
          <cell r="AF174">
            <v>0.90686924551593062</v>
          </cell>
        </row>
        <row r="175">
          <cell r="A175" t="str">
            <v>SACT 10.2.10</v>
          </cell>
          <cell r="B175" t="str">
            <v>10.2.10</v>
          </cell>
          <cell r="C175" t="str">
            <v>Formulación e implementación del Plan de Trabajo Anual en Seguridad y Salud en el Trabajo articulado con el SGI</v>
          </cell>
          <cell r="D175" t="str">
            <v>% de formulación e implementación del Plan de Trabajo Anual en Seguridad y Salud en el Trabajo articulado con el SGI</v>
          </cell>
          <cell r="E175" t="str">
            <v>Porcentaje</v>
          </cell>
          <cell r="F175">
            <v>1</v>
          </cell>
          <cell r="G175">
            <v>1</v>
          </cell>
          <cell r="H175">
            <v>1</v>
          </cell>
          <cell r="I175" t="str">
            <v>Se realizó entrega de Botiquines de Primeros Auxilios al personal técnico que realiza visitas técnicas de campo, chalecos salvavidas y Chaqueta; Formación Seguridad Vial, Inducción de Seguridad y Salud en el Trabajo, protocolo General de Bioseguridad para la Prevención de la Propagación y Contagio del COVID-19 (memorando con radicado No. 150-MEM2005-3420 en cumplimiento a la Resolución 666 de 2020), Entrega de Elementos de Bioseguridad (Tapabocas, guantes, gafas de seguridad), Revisión Lineamientos del SGI para contratistas y proveedores, Se realizaron Exámenes Médicos de ingreso, periódicos y de retiro, Se adelantó proceso contractual para el desarrollo Exámenes Médicos de ingreso, periódicos y de retiro, Auto reporte de Condiciones de Trabajo remoto, Formulario Monitoreo diario de condiciones de salud (cumplimiento a la Resolución 666 de 2020), Clasificación de personal de acuerdo “Formulario De Prevención Y Protección Para El Retorno A Las Actividades Presenciales” (cumplimiento a la Resolución 666 de 2020, Se realizó matriz de peligros y riesgos en relación con el virus COVID-19 y actualización de Matriz Sede Central en Colmena Gestión, Reporte de incapacidades en plataforma Colmena Gestión para caracterización de ausentismo por causas médicas, Reporte de accidentes de trabajo con identificación de causalidad, Apoyo construcción Informe para Rendición de Cuentas y Revisión por la Dirección, Envío de información ARL Colmena para inicio de evaluación Enfermedad Laboral Producto del COVID-19.  
Igualmente, se adelantaron procesos contractuales para la adquisición de elementos de bioseguridad e insumos de desinfección de áreas de trabajo.</v>
          </cell>
          <cell r="J175"/>
          <cell r="K175">
            <v>1</v>
          </cell>
          <cell r="L175">
            <v>0</v>
          </cell>
          <cell r="M175">
            <v>0</v>
          </cell>
          <cell r="N175"/>
          <cell r="O175"/>
          <cell r="P175">
            <v>1</v>
          </cell>
          <cell r="Q175">
            <v>0</v>
          </cell>
          <cell r="R175">
            <v>0</v>
          </cell>
          <cell r="S175"/>
          <cell r="T175"/>
          <cell r="U175">
            <v>1</v>
          </cell>
          <cell r="V175">
            <v>0</v>
          </cell>
          <cell r="W175">
            <v>0</v>
          </cell>
          <cell r="X175"/>
          <cell r="Y175"/>
          <cell r="Z175" t="str">
            <v>1 plan formulado e implementado (El Plan se formula cada año)</v>
          </cell>
          <cell r="AA175">
            <v>1</v>
          </cell>
          <cell r="AB175"/>
          <cell r="AC175"/>
          <cell r="AD175">
            <v>106939109</v>
          </cell>
          <cell r="AE175">
            <v>91021291</v>
          </cell>
          <cell r="AF175">
            <v>0.85115063937927515</v>
          </cell>
        </row>
        <row r="176">
          <cell r="A176" t="str">
            <v>SACT 10.2.11</v>
          </cell>
          <cell r="B176" t="str">
            <v>10.2.11</v>
          </cell>
          <cell r="C176" t="str">
            <v>Formulación e implementación del Plan Estratégico de Tecnologías de la Información y las Comunicaciones-PETIC</v>
          </cell>
          <cell r="D176" t="str">
            <v>% de formulación e implementación del Plan Estratégico de Tecnologías de la Información y las Comunicaciones-PETIC</v>
          </cell>
          <cell r="E176" t="str">
            <v>Porcentaje</v>
          </cell>
          <cell r="F176">
            <v>0.5</v>
          </cell>
          <cell r="G176">
            <v>0.74996499999999999</v>
          </cell>
          <cell r="H176">
            <v>1</v>
          </cell>
          <cell r="I176" t="str">
            <v>Se conformó el grupo de elaboración del PETIC donde por medio de memorando con radicado 190-MEM2010-6584 se solicitó a las dependencias asignar un enlace. Se trabajó con las guías e instrumentos de Mintic e igualmente se solicitó apoyo al ministerio para la elaboración del documento.
La Corporación realizó un Estudio técnico para realizar el fortalecimiento de la capacidad institucional, a partir del proceso de modernización corporativa.  Mediante el contrato 150-CNT2004-61 suscrito con la ESAP.
Implementación del modelo operativo de Mesa de Ayuda, a partir del trabajo realizado con el contrato 090-CNT1909-110 suscrito con la firma Ernst &amp; Young S.A.S.
Se adquiere un nuevo servidor para la granja de servidores, se amplía el sistema de backup con la adquisición de un robot de copias, se incrementa la capacidad de almacenamiento, y se amplía la capacidad de memoria de los servidores de base de datos.
Se implementa la herramienta MEGATESO sobre plataforma SharePoint. 
En el proyecto definir e implementar modelo avanzado de seguridad de la información (incluye Protección de Datos Personales), en el mes de septiembre se adopta se adopta la Política General de Tecnología, de Seguridad y Privacidad de la Información en la Corporación mediante el radicado 040-RES2010-5756.
Se ajustó el trámite de concesión de aguas y se levanta el requerimiento con prototipo para el trámite de vertimientos con la información requerida por el IDEAM para terminar su integración a través de web de services;  Y por último  se desarrolla el trámite de registro de usuarios para concesión de aguas y vertimientos.</v>
          </cell>
          <cell r="J176"/>
          <cell r="K176">
            <v>0.7</v>
          </cell>
          <cell r="L176">
            <v>0</v>
          </cell>
          <cell r="M176">
            <v>0</v>
          </cell>
          <cell r="N176"/>
          <cell r="O176"/>
          <cell r="P176">
            <v>0.8</v>
          </cell>
          <cell r="Q176">
            <v>0</v>
          </cell>
          <cell r="R176">
            <v>0</v>
          </cell>
          <cell r="S176"/>
          <cell r="T176"/>
          <cell r="U176">
            <v>0.9</v>
          </cell>
          <cell r="V176">
            <v>0</v>
          </cell>
          <cell r="W176">
            <v>0</v>
          </cell>
          <cell r="X176"/>
          <cell r="Y176"/>
          <cell r="Z176" t="str">
            <v xml:space="preserve">1 plan formulado e implementado </v>
          </cell>
          <cell r="AA176">
            <v>1</v>
          </cell>
          <cell r="AB176"/>
          <cell r="AC176"/>
          <cell r="AD176">
            <v>3068305153</v>
          </cell>
          <cell r="AE176">
            <v>1978413727</v>
          </cell>
          <cell r="AF176">
            <v>0.64479040654272235</v>
          </cell>
        </row>
        <row r="177">
          <cell r="A177" t="str">
            <v>SACT 10.2.12</v>
          </cell>
          <cell r="B177" t="str">
            <v>10.2.12</v>
          </cell>
          <cell r="C177" t="str">
            <v>Formulación e implementación del Plan maestro de infraestructura física</v>
          </cell>
          <cell r="D177" t="str">
            <v>% de formulación e implementación del Plan maestro de infraestructura física</v>
          </cell>
          <cell r="E177" t="str">
            <v>Porcentaje</v>
          </cell>
          <cell r="F177">
            <v>0.5</v>
          </cell>
          <cell r="G177">
            <v>1</v>
          </cell>
          <cell r="H177">
            <v>1</v>
          </cell>
          <cell r="I177" t="str">
            <v>Uno de los compromisos de la Subdirección Administrativa y Financiera es alcanzar directa o indirectamente el cumplimiento de las metas establecidas dentro del Plan de Acción 2020-2023 buscando la Preservación, mantenimiento y mejoramiento de las sedes existentes propiedad de la Corporación, desarrollando los diferentes planes de actuación y proyectos de intervención contemplados dentro del Plan Maestro en consonancia con los horizontes temporales del mismo y las capacidades económicas de la Entidad. 
A través del plan maestro de Infraestructura se busca el cuidado de la infraestructura de la Corporación (adoptado por medio de la resolución 040-RES2012-7729).
Se llevaron a cabo actividades tales como: Mantenimiento preventivo de ascensores, mantenimiento preventivo y correctivo de malacate, mantenimiento preventivo y correctivo de plantas eléctricas, mantenimiento preventivo y correctivo de aires acondicionados, mantenimiento preventivo y correctivo de sistéma eléctrico, mantenimiento preventivo y correctivo a inmuebles</v>
          </cell>
          <cell r="J177"/>
          <cell r="K177">
            <v>0.7</v>
          </cell>
          <cell r="L177">
            <v>0</v>
          </cell>
          <cell r="M177">
            <v>0</v>
          </cell>
          <cell r="N177"/>
          <cell r="O177"/>
          <cell r="P177">
            <v>0.8</v>
          </cell>
          <cell r="Q177">
            <v>0</v>
          </cell>
          <cell r="R177">
            <v>0</v>
          </cell>
          <cell r="S177"/>
          <cell r="T177"/>
          <cell r="U177">
            <v>0.9</v>
          </cell>
          <cell r="V177">
            <v>0</v>
          </cell>
          <cell r="W177">
            <v>0</v>
          </cell>
          <cell r="X177"/>
          <cell r="Y177"/>
          <cell r="Z177" t="str">
            <v>1 plan formulado e implementado (El Plan se formula cada año)</v>
          </cell>
          <cell r="AA177">
            <v>1</v>
          </cell>
          <cell r="AB177"/>
          <cell r="AC177"/>
          <cell r="AD177">
            <v>241899822</v>
          </cell>
          <cell r="AE177">
            <v>173684053</v>
          </cell>
          <cell r="AF177">
            <v>0.7179999206448362</v>
          </cell>
        </row>
        <row r="178">
          <cell r="A178" t="str">
            <v>SACT 10.2.13</v>
          </cell>
          <cell r="B178" t="str">
            <v>10.2.13</v>
          </cell>
          <cell r="C178" t="str">
            <v>Representación judicial (demandas y conciliaciones Pre-judiciales) de la Corporación</v>
          </cell>
          <cell r="D178" t="str">
            <v>% de eficacia en la representación judicial (demandas y conciliaciones Pre-judiciales)</v>
          </cell>
          <cell r="E178" t="str">
            <v>Porcentaje</v>
          </cell>
          <cell r="F178">
            <v>1</v>
          </cell>
          <cell r="G178">
            <v>1</v>
          </cell>
          <cell r="H178">
            <v>1</v>
          </cell>
          <cell r="I178" t="str">
            <v>Actualmente, en el eKOGUI, entendido como el Sistema Único de Gestión e Información Litigiosa del Estado Colombiano y herramienta informática diseñada para gestionar la información de la actividad litigiosa a cargo de las entidades y organismos estatales del orden nacional, registra 290 procesos activos en los cuales la Corporación ha sido vinculada
La corporación dentro de sus archivos registra 233 conciliaciones extrajudiciales.
Debido a la contingencia que actualmente se vive, la rama judicial suspendió términos judiciales desde el 16 de marzo hasta el 1 de julio de los corrientes, periodo de tiempo durante el cual solo de manera excepcional se tramitaron o impulsaron los procesos en los cuales es parte la Corporación, en la totalidad del año 2020 ingresaron 27 nuevos procesos judiciales.
Se tienen 66 conciliaciones activas.
No solo del total registrado en el eKOGUI, sino de las nuevas actuaciones, el área de representación judicial atendió todos y cada uno de ellos en la forma en que establecen los estatutos procesales</v>
          </cell>
          <cell r="J178"/>
          <cell r="K178">
            <v>1</v>
          </cell>
          <cell r="L178">
            <v>0</v>
          </cell>
          <cell r="M178">
            <v>0</v>
          </cell>
          <cell r="N178"/>
          <cell r="O178"/>
          <cell r="P178">
            <v>1</v>
          </cell>
          <cell r="Q178">
            <v>0</v>
          </cell>
          <cell r="R178">
            <v>0</v>
          </cell>
          <cell r="S178"/>
          <cell r="T178"/>
          <cell r="U178">
            <v>1</v>
          </cell>
          <cell r="V178">
            <v>0</v>
          </cell>
          <cell r="W178">
            <v>0</v>
          </cell>
          <cell r="X178"/>
          <cell r="Y178"/>
          <cell r="Z178" t="str">
            <v>Es un indicador dinámico, a demanda</v>
          </cell>
          <cell r="AA178">
            <v>1</v>
          </cell>
          <cell r="AB178"/>
          <cell r="AC178"/>
          <cell r="AD178">
            <v>0</v>
          </cell>
          <cell r="AE178"/>
          <cell r="AF178">
            <v>0</v>
          </cell>
        </row>
        <row r="179">
          <cell r="A179" t="str">
            <v>SACT 10.2.14</v>
          </cell>
          <cell r="B179" t="str">
            <v>10.2.14</v>
          </cell>
          <cell r="C179" t="str">
            <v>Formulación e implementación del proceso de modernización corporativa</v>
          </cell>
          <cell r="D179" t="str">
            <v>% de formulación e implementación del proceso de modernización corporativa</v>
          </cell>
          <cell r="E179" t="str">
            <v>Porcentaje</v>
          </cell>
          <cell r="F179">
            <v>0.7</v>
          </cell>
          <cell r="G179">
            <v>1</v>
          </cell>
          <cell r="H179">
            <v>1</v>
          </cell>
          <cell r="I179" t="str">
            <v xml:space="preserve">Corantioquia suscribió el Contrato No. 150-CNT2004-61 de 2020 con la Escuela Superior de Administración Pública – ESAP con el objeto: Estudio técnico para realizar el fortalecimiento de la capacidad institucional, a partir del proceso de modernización corporativa.
A 31 de diciembre de 2020, se cuenta con el estudio técnico entregado por la ESAP y se implementó la fase 1 de dicho estudio, en la cual se suprimieron dos (2) cargos, uno de Subdirector y uno de Asesor, ambos de libre nombramiento y remoción y se crearon dos cargos con denominación Profesional Especializado Código 2028, Grado 19 de libre nombramiento y remoción, adscritos a la Dirección General. </v>
          </cell>
          <cell r="J179"/>
          <cell r="K179">
            <v>0.8</v>
          </cell>
          <cell r="L179">
            <v>0</v>
          </cell>
          <cell r="M179">
            <v>0</v>
          </cell>
          <cell r="N179"/>
          <cell r="O179"/>
          <cell r="P179">
            <v>0.9</v>
          </cell>
          <cell r="Q179">
            <v>0</v>
          </cell>
          <cell r="R179">
            <v>0</v>
          </cell>
          <cell r="S179"/>
          <cell r="T179"/>
          <cell r="U179">
            <v>1</v>
          </cell>
          <cell r="V179">
            <v>0</v>
          </cell>
          <cell r="W179">
            <v>0</v>
          </cell>
          <cell r="X179"/>
          <cell r="Y179"/>
          <cell r="Z179" t="str">
            <v>Un procesos de modernización</v>
          </cell>
          <cell r="AA179">
            <v>1</v>
          </cell>
          <cell r="AB179"/>
          <cell r="AC179"/>
          <cell r="AD179">
            <v>132433431</v>
          </cell>
          <cell r="AE179">
            <v>130190499</v>
          </cell>
          <cell r="AF179">
            <v>0.9830637023970179</v>
          </cell>
        </row>
        <row r="180">
          <cell r="A180" t="str">
            <v>SACT 10.2.15</v>
          </cell>
          <cell r="B180" t="str">
            <v>10.2.15</v>
          </cell>
          <cell r="C180" t="str">
            <v>Implementación del MIPG y su articulación con el SGI</v>
          </cell>
          <cell r="D180" t="str">
            <v>% de avance en la implementación de MIPG y su articulación con el SGI</v>
          </cell>
          <cell r="E180" t="str">
            <v>Porcentaje</v>
          </cell>
          <cell r="F180">
            <v>0.75</v>
          </cell>
          <cell r="G180">
            <v>0.8216</v>
          </cell>
          <cell r="H180">
            <v>1</v>
          </cell>
          <cell r="I180" t="str">
            <v xml:space="preserve">Formalización del Comité de Gestión y Desempeño (Resolución n.° 040-RES2012-7361, 2020) y la aprobación del modelo de procesos.
Creación del correo: denunciacorrupción@corantioquia.gov.co, la actualización del mapa de riesgos y oportunidades, incluyendo los responsables de los controles y la actualización de los modelos vigentes para documentar.
Creación del GIT Apoyo a la supervisión e Interventoría.
Se adoptó mediante Resolución n.° 040-RES2010-5756 la Política General de Tecnología, de Seguridad y Privacidad de la Información y mediante la Resolución n.° 040-RES2005-2485 la adopción del Plan Estratégico de Talento Humano, así como los planes: anual de vacantes, provisión de empleos, incentivos, institucional de capacitación. De igual manera la actualización de la estructura administrativa y planta de cargos a través de la Resolución n.° 040-RES2009-5184, así como la actualización de la información de los servidores públicos en SIGEP II. 
Se contó con un plan de comunicaciones para el SGI, permitiendo dar a conocer temas estratégicos a la corporación, generando cultura de mejoramiento y dinamizando los componentes del SGI en las actividades de los procesos.  
inscripción en el SUIT de 23 trámites y 1 OPA, y el registro de datos de operación que permite identificar cuáles son los trámites más demandados por la ciudadanía.
consolidación del tablero de control para el seguimiento a indicadores del plan de acción, es un logro relevante de esta vigencia, así como la elaboración de las hojas metodológicas correspondientes a los indicadores de medición de los programas de objetivos del SGI y la disposición de la información del SGI en Megateso para su administración. 
 Renovación de los certificados de los componentes de calidad (NTC-ISO 9001:2015) y ambiental (NTC-ISO 14001:2015) del Sistema de Gestión Integral durante el mes de septiembre, recibiendo concepto favorable por parte del ente certificador. 
</v>
          </cell>
          <cell r="J180"/>
          <cell r="K180">
            <v>0.8</v>
          </cell>
          <cell r="L180">
            <v>0</v>
          </cell>
          <cell r="M180">
            <v>0</v>
          </cell>
          <cell r="N180"/>
          <cell r="O180"/>
          <cell r="P180">
            <v>0.85</v>
          </cell>
          <cell r="Q180">
            <v>0</v>
          </cell>
          <cell r="R180">
            <v>0</v>
          </cell>
          <cell r="S180"/>
          <cell r="T180"/>
          <cell r="U180">
            <v>0.9</v>
          </cell>
          <cell r="V180">
            <v>0</v>
          </cell>
          <cell r="W180">
            <v>0</v>
          </cell>
          <cell r="X180"/>
          <cell r="Y180"/>
          <cell r="Z180" t="str">
            <v>Un modelo implementado y articualdo al  SGI</v>
          </cell>
          <cell r="AA180">
            <v>1</v>
          </cell>
          <cell r="AB180"/>
          <cell r="AC180"/>
          <cell r="AD180">
            <v>316310274</v>
          </cell>
          <cell r="AE180">
            <v>297626432</v>
          </cell>
          <cell r="AF180">
            <v>0.94093191547739607</v>
          </cell>
        </row>
        <row r="181">
          <cell r="A181" t="str">
            <v>SACT 10.2.16</v>
          </cell>
          <cell r="B181" t="str">
            <v>10.2.16</v>
          </cell>
          <cell r="C181" t="str">
            <v>Formulación y ejecución del plan de gestión del conocimiento corporativo</v>
          </cell>
          <cell r="D181" t="str">
            <v>% de formulación y ejecución del plan de gestión del conocimiento corporativo</v>
          </cell>
          <cell r="E181" t="str">
            <v>Porcentaje</v>
          </cell>
          <cell r="F181">
            <v>0.25</v>
          </cell>
          <cell r="G181">
            <v>6.25E-2</v>
          </cell>
          <cell r="H181">
            <v>0.25</v>
          </cell>
          <cell r="I181" t="str">
            <v>Se avanzó en la elaboración del autodiagnóstico acorde con los parámetros establecidos en el Modelo Integrado de Planeación y Gestión -MIPG de la función pública. se avanzó en la revisión documental de antecedentes que permitan identificar las diferentes acciones que previamente ha emprendido la Corporación y la consolidación de las mismas (Convenio de Cooperación 1172 de 2013 con FUNLAM; Convenio de Asociación 1410-80 con FUNLAM y Convenio de Asociación 1506-77 con la FUNLAM) . A su vez, se realizó una indagación en guías y experiencias de otras entidades en la formulación de estrategias de gestión del conocimiento como referentes de estudio, que nutran el proceso de formulación del plan Corporativo</v>
          </cell>
          <cell r="J181"/>
          <cell r="K181">
            <v>0.5</v>
          </cell>
          <cell r="L181">
            <v>6.25E-2</v>
          </cell>
          <cell r="M181">
            <v>0.125</v>
          </cell>
          <cell r="N181"/>
          <cell r="O181"/>
          <cell r="P181">
            <v>0.75</v>
          </cell>
          <cell r="Q181">
            <v>6.25E-2</v>
          </cell>
          <cell r="R181">
            <v>8.3333333333333329E-2</v>
          </cell>
          <cell r="S181"/>
          <cell r="T181"/>
          <cell r="U181">
            <v>1</v>
          </cell>
          <cell r="V181">
            <v>6.25E-2</v>
          </cell>
          <cell r="W181">
            <v>6.25E-2</v>
          </cell>
          <cell r="X181"/>
          <cell r="Y181"/>
          <cell r="Z181" t="str">
            <v>1 plan formulado y ejecutado</v>
          </cell>
          <cell r="AA181">
            <v>0.25</v>
          </cell>
          <cell r="AB181"/>
          <cell r="AC181"/>
          <cell r="AD181">
            <v>369202188</v>
          </cell>
          <cell r="AE181">
            <v>342166195</v>
          </cell>
          <cell r="AF181">
            <v>0.92677185055035483</v>
          </cell>
        </row>
        <row r="182">
          <cell r="A182" t="str">
            <v>SACT 10.2.17</v>
          </cell>
          <cell r="B182" t="str">
            <v>10.2.17</v>
          </cell>
          <cell r="C182" t="str">
            <v>Gestión del recaudo</v>
          </cell>
          <cell r="D182" t="str">
            <v>% de eficiencia en el recaudo</v>
          </cell>
          <cell r="E182" t="str">
            <v>Porcentaje</v>
          </cell>
          <cell r="F182">
            <v>1</v>
          </cell>
          <cell r="G182">
            <v>1.015091714882459</v>
          </cell>
          <cell r="H182">
            <v>1</v>
          </cell>
          <cell r="I182" t="str">
            <v>Se alcanzó un recaudo de ingresos, del 102% del valor presupuestado, siendo un importante resultado, a pesar de las afectaciones económicas de los usuarios, generadas por la pandemia producto de la presencia del COVID-19.  Lo anterior derivado de la estrategia implementada, desde el mes de abril, con la no incorporación de los excedentes financieros y una mayor gestión de cartera, además del control a la facturación y recaudo de las más importantes rentas. </v>
          </cell>
          <cell r="J182"/>
          <cell r="K182">
            <v>1</v>
          </cell>
          <cell r="L182">
            <v>0</v>
          </cell>
          <cell r="M182">
            <v>0</v>
          </cell>
          <cell r="N182"/>
          <cell r="O182"/>
          <cell r="P182">
            <v>1</v>
          </cell>
          <cell r="Q182">
            <v>0</v>
          </cell>
          <cell r="R182">
            <v>0</v>
          </cell>
          <cell r="S182"/>
          <cell r="T182"/>
          <cell r="U182">
            <v>1</v>
          </cell>
          <cell r="V182">
            <v>0</v>
          </cell>
          <cell r="W182">
            <v>0</v>
          </cell>
          <cell r="X182"/>
          <cell r="Y182"/>
          <cell r="Z182" t="str">
            <v>100% del presupuesto de ingresos de cada vigencia</v>
          </cell>
          <cell r="AA182">
            <v>1</v>
          </cell>
          <cell r="AB182"/>
          <cell r="AC182"/>
          <cell r="AD182">
            <v>0</v>
          </cell>
          <cell r="AE182"/>
          <cell r="AF182">
            <v>0</v>
          </cell>
        </row>
        <row r="183">
          <cell r="A183" t="str">
            <v>SACT 10.2.18</v>
          </cell>
          <cell r="B183" t="str">
            <v>10.2.18</v>
          </cell>
          <cell r="C183" t="str">
            <v>Ejecución del programa de auditorías de control interno</v>
          </cell>
          <cell r="D183" t="str">
            <v>% de cumplimiento programa de auditorías de control interno</v>
          </cell>
          <cell r="E183" t="str">
            <v>Porcentaje</v>
          </cell>
          <cell r="F183">
            <v>1</v>
          </cell>
          <cell r="G183">
            <v>1</v>
          </cell>
          <cell r="H183">
            <v>1</v>
          </cell>
          <cell r="I183" t="str">
            <v>El plan de auditorías para la vigencia 2020 consideró de primera parte los procesos con un mayor riesgo y de gran significancia para el logro de las metas y resultados plasmados en el plan de acción 2020-2023. 
Con fecha de corte al 31 de diciembre de 2020, la Oficina de Control Interno, de las cuatro auditorias planificadas y aprobadas por el Comité Institucional Coordinador del Sistema de Control Interno, para el año 2020, ha realizado las cuatro: 
1. Saneamiento Hídrico 
2. Armonización de la planificación ambiental, con los niveles de planificación local, regional y nacional
3. Contratación de actividades de control y seguimiento de autoridad ambiental
4. destinación de los recursos y a los procesos de contratación realizados por la Corporación con ocasión de la emergencia económica por el COVID-19 durante el 2020,</v>
          </cell>
          <cell r="J183"/>
          <cell r="K183">
            <v>1</v>
          </cell>
          <cell r="L183">
            <v>0</v>
          </cell>
          <cell r="M183">
            <v>0</v>
          </cell>
          <cell r="N183"/>
          <cell r="O183"/>
          <cell r="P183">
            <v>1</v>
          </cell>
          <cell r="Q183">
            <v>0</v>
          </cell>
          <cell r="R183">
            <v>0</v>
          </cell>
          <cell r="S183"/>
          <cell r="T183"/>
          <cell r="U183">
            <v>1</v>
          </cell>
          <cell r="V183">
            <v>0</v>
          </cell>
          <cell r="W183">
            <v>0</v>
          </cell>
          <cell r="X183"/>
          <cell r="Y183"/>
          <cell r="Z183" t="str">
            <v>Cada año se tiene programa de auditorías</v>
          </cell>
          <cell r="AA183">
            <v>1</v>
          </cell>
          <cell r="AB183"/>
          <cell r="AC183"/>
          <cell r="AD183">
            <v>799883170</v>
          </cell>
          <cell r="AE183">
            <v>666947303</v>
          </cell>
          <cell r="AF183">
            <v>0.83380589567849017</v>
          </cell>
        </row>
        <row r="184">
          <cell r="A184" t="str">
            <v>ACT 10.3</v>
          </cell>
          <cell r="B184" t="str">
            <v>10.3</v>
          </cell>
          <cell r="C184" t="str">
            <v>Definir y ejecutar modelo de operación para consolidar las unidades de servicio (Laboratorio, Viveros, CAV y CIA)</v>
          </cell>
          <cell r="D184"/>
          <cell r="E184"/>
          <cell r="F184">
            <v>1</v>
          </cell>
          <cell r="G184">
            <v>0.98487499999999994</v>
          </cell>
          <cell r="H184">
            <v>0.98487499999999994</v>
          </cell>
          <cell r="I184"/>
          <cell r="J184"/>
          <cell r="K184">
            <v>1</v>
          </cell>
          <cell r="L184">
            <v>7.8125E-3</v>
          </cell>
          <cell r="M184">
            <v>7.8125E-3</v>
          </cell>
          <cell r="N184"/>
          <cell r="O184"/>
          <cell r="P184">
            <v>1</v>
          </cell>
          <cell r="Q184">
            <v>0</v>
          </cell>
          <cell r="R184">
            <v>0</v>
          </cell>
          <cell r="S184"/>
          <cell r="T184"/>
          <cell r="U184">
            <v>1</v>
          </cell>
          <cell r="V184">
            <v>0</v>
          </cell>
          <cell r="W184">
            <v>0</v>
          </cell>
          <cell r="X184"/>
          <cell r="Y184"/>
          <cell r="Z184"/>
          <cell r="AA184">
            <v>0.98487499999999994</v>
          </cell>
          <cell r="AB184">
            <v>0</v>
          </cell>
          <cell r="AC184"/>
          <cell r="AD184">
            <v>4019913842</v>
          </cell>
          <cell r="AE184">
            <v>3778972092</v>
          </cell>
          <cell r="AF184">
            <v>0.94006295670254314</v>
          </cell>
        </row>
        <row r="185">
          <cell r="A185" t="str">
            <v>SACT 10.3.1</v>
          </cell>
          <cell r="B185" t="str">
            <v>10.3.1</v>
          </cell>
          <cell r="C185" t="str">
            <v>Definición y ejecución del modelo de operación para consolidar el Laboratorio Ambiental</v>
          </cell>
          <cell r="D185" t="str">
            <v>% de acciones ejecutadas para la consolidación del Laboratorio Ambiental</v>
          </cell>
          <cell r="E185" t="str">
            <v>Porcentaje</v>
          </cell>
          <cell r="F185">
            <v>0.25</v>
          </cell>
          <cell r="G185">
            <v>0.25</v>
          </cell>
          <cell r="H185">
            <v>1</v>
          </cell>
          <cell r="I185" t="str">
            <v xml:space="preserve">Se cumplió con el plan anual de adquisiciones y al cierre de la vigencia 2020, mediante acto administrativo “Resolución de acreditación No. 1389 del 04 de diciembre de 2020 otorgada por el IDEAM”, fue actualizado el alcance de la acreditación del Laboratorio Ambiental para producir información cuantitativa, física, química y biótica, para los estudios o análisis ambientales requeridos por las autoridades ambientales competentes e información de carácter oficial, relacionada con la calidad del medio ambiente y de los recursos naturales renovables, superando los parámetros acreditados con los cuales se inició el cuatrienio </v>
          </cell>
          <cell r="J185"/>
          <cell r="K185">
            <v>0.5</v>
          </cell>
          <cell r="L185">
            <v>0</v>
          </cell>
          <cell r="M185">
            <v>0</v>
          </cell>
          <cell r="N185"/>
          <cell r="O185"/>
          <cell r="P185">
            <v>0.75</v>
          </cell>
          <cell r="Q185">
            <v>0</v>
          </cell>
          <cell r="R185">
            <v>0</v>
          </cell>
          <cell r="S185"/>
          <cell r="T185"/>
          <cell r="U185">
            <v>1</v>
          </cell>
          <cell r="V185">
            <v>0</v>
          </cell>
          <cell r="W185">
            <v>0</v>
          </cell>
          <cell r="X185"/>
          <cell r="Y185"/>
          <cell r="Z185"/>
          <cell r="AA185">
            <v>1</v>
          </cell>
          <cell r="AB185"/>
          <cell r="AC185"/>
          <cell r="AD185">
            <v>1844690638</v>
          </cell>
          <cell r="AE185">
            <v>1792802720</v>
          </cell>
          <cell r="AF185">
            <v>0.97187175077970989</v>
          </cell>
        </row>
        <row r="186">
          <cell r="A186" t="str">
            <v>SACT 10.3.2</v>
          </cell>
          <cell r="B186" t="str">
            <v>10.3.2</v>
          </cell>
          <cell r="C186" t="str">
            <v>Definición y ejecución del modelo de operación para consolidar los viveros y CAV</v>
          </cell>
          <cell r="D186" t="str">
            <v>% de acciones ejecutadas para la consolidación de los viveros y CAV</v>
          </cell>
          <cell r="E186" t="str">
            <v>Porcentaje</v>
          </cell>
          <cell r="F186">
            <v>0.25</v>
          </cell>
          <cell r="G186">
            <v>0.375</v>
          </cell>
          <cell r="H186">
            <v>1</v>
          </cell>
          <cell r="I186" t="str">
            <v>Se han venido trabajando de manera articulada con la subdirección Administrativa y Financiera y se ha realizado las adecuaciones que en términos de infraestructura se requieren para garantizar el correcto funcionamiento de los viveros y el CAV corporativo.
Otra de las acciones que se suman a la implementación de un modelo de operación de los viveros corporativos, fue la contratación de un Ingeniero Agrónomo, a través de los contratos de Prestación de Servicios Profesionales No 120-CNT2001-14 y No 120-CNT2007-97, dicho funcionario apoyó técnicamente la producción en los viveros corporativos, como también acompaño el desarrollo de las acciones necesarias para el registro y mantenimiento de los mismos ante el ICA, en la supervisión de las adecuaciones de la red de viveros, en la construcción del procedimiento para su operación técnica y administrativa, así como el Manual De Operaciones de dicha red, en conjunto con el grupo Biodiversidad de la Subdirección de Ecosistemas y grupo Sistema de Gestión Integral de la Subdirección de Planeación.</v>
          </cell>
          <cell r="J186"/>
          <cell r="K186">
            <v>0.5</v>
          </cell>
          <cell r="L186">
            <v>0</v>
          </cell>
          <cell r="M186">
            <v>0</v>
          </cell>
          <cell r="N186"/>
          <cell r="O186"/>
          <cell r="P186">
            <v>0.75</v>
          </cell>
          <cell r="Q186">
            <v>0</v>
          </cell>
          <cell r="R186">
            <v>0</v>
          </cell>
          <cell r="S186"/>
          <cell r="T186"/>
          <cell r="U186">
            <v>1</v>
          </cell>
          <cell r="V186">
            <v>0</v>
          </cell>
          <cell r="W186">
            <v>0</v>
          </cell>
          <cell r="X186"/>
          <cell r="Y186"/>
          <cell r="Z186"/>
          <cell r="AA186">
            <v>1</v>
          </cell>
          <cell r="AB186"/>
          <cell r="AC186"/>
          <cell r="AD186">
            <v>1863607022</v>
          </cell>
          <cell r="AE186">
            <v>1856728675</v>
          </cell>
          <cell r="AF186">
            <v>0.99630912154826601</v>
          </cell>
        </row>
        <row r="187">
          <cell r="A187" t="str">
            <v>SACT 10.3.3</v>
          </cell>
          <cell r="B187" t="str">
            <v>10.3.3</v>
          </cell>
          <cell r="C187" t="str">
            <v>Definición y ejecución del modelo de operación para consolidar el CIA</v>
          </cell>
          <cell r="D187" t="str">
            <v>% de acciones ejecutadas para la consolidación del CIA</v>
          </cell>
          <cell r="E187" t="str">
            <v>Porcentaje</v>
          </cell>
          <cell r="F187">
            <v>1</v>
          </cell>
          <cell r="G187">
            <v>0.9395</v>
          </cell>
          <cell r="H187">
            <v>0.9395</v>
          </cell>
          <cell r="I187" t="str">
            <v xml:space="preserve">Se solicitó a 15 proveedores de bases de datos en acceso abierto, la autorización y los requerimientos para disponer la url de sus bases de datos en la página web de Corantioquia o en el catálogo digital del CIA, de estos 11 proveedores autorizaron disponer su url, para ello se adelantaron acciones técnicas para la actualización del Sistema Integrado Koha.
Se ejecutaron estrategias para la dinamización de la información y el conocimiento: 12 envíos de Información Ambiental a Tu Alcance, 34 Tertulia Literaria, 23 Miércoles del Conocimiento, se realizaron tres campañas comunicacionales Con esta estrategia se dieron a conocer los servicios del CIA durante la emergencia sanitaria. 
Se diseña la primera versión del prototipo para la imagen del Catálogo Digital del CIA. Se modifica el banner de la página de inicio del catálogo virtual.
Trabajo articulación con la Subdirección de Participación y Cultura Ambiental, para programar y realizar el foro virtual “Participación social y diversidad cultural en el Ordenamiento Territorial”.
Se adelanta articulación con la Oficina Asesora de Comunicaciones para la difusión de los recursos y servicios del CIA. En lo que va del año se han incorporado 35 documentos bibliográficos a la memoria institucional de la Corporación.
Del total del material que hace parte de la memoria institucional se han revisado, ajustado y dispuesto para consulta en la web 1305 documentos. De igual forma se han incorporado 47 materiales documentales producidos por otras entidades, a las colecciones para consulta interna y externa
</v>
          </cell>
          <cell r="J187"/>
          <cell r="K187">
            <v>1</v>
          </cell>
          <cell r="L187">
            <v>3.125E-2</v>
          </cell>
          <cell r="M187">
            <v>3.125E-2</v>
          </cell>
          <cell r="N187"/>
          <cell r="O187"/>
          <cell r="P187">
            <v>1</v>
          </cell>
          <cell r="Q187">
            <v>0</v>
          </cell>
          <cell r="R187">
            <v>0</v>
          </cell>
          <cell r="S187"/>
          <cell r="T187"/>
          <cell r="U187">
            <v>1</v>
          </cell>
          <cell r="V187">
            <v>0</v>
          </cell>
          <cell r="W187">
            <v>0</v>
          </cell>
          <cell r="X187"/>
          <cell r="Y187"/>
          <cell r="Z187"/>
          <cell r="AA187">
            <v>0.9395</v>
          </cell>
          <cell r="AB187"/>
          <cell r="AC187"/>
          <cell r="AD187">
            <v>139010804</v>
          </cell>
          <cell r="AE187">
            <v>36471275</v>
          </cell>
          <cell r="AF187">
            <v>0.26236288080169656</v>
          </cell>
        </row>
        <row r="188">
          <cell r="A188" t="str">
            <v>SACT 10.3.4</v>
          </cell>
          <cell r="B188" t="str">
            <v>10.3.4</v>
          </cell>
          <cell r="C188" t="str">
            <v>Definición y ejecución del modelo de operación para consolidar las sedes de la Corporación</v>
          </cell>
          <cell r="D188" t="str">
            <v>% de acciones ejecutadas para la consolidación de las sedes de la Corporación</v>
          </cell>
          <cell r="E188" t="str">
            <v>Porcentaje</v>
          </cell>
          <cell r="F188">
            <v>0.25</v>
          </cell>
          <cell r="G188">
            <v>0.875</v>
          </cell>
          <cell r="H188">
            <v>1</v>
          </cell>
          <cell r="I188" t="str">
            <v xml:space="preserve">Contrato mantenimiento de aires acondicionado, mantenimiento de sedes, lograr la intervención de estas unidades, apuntando al mejoramiento continuo de las mismas a través de las diferentes acciones planteadas para ello, entre ellas: Reparación y mantenimiento de pisos, reparaciones y mantenimiento de las unidades hidrosanitarias, Mantenimiento de acabados de las unidades de servicio, reparaciones y mantenimiento de carpintería metálica y de madera de las unidades de servicio, adecuación y mantenimiento del mobiliario de las unidades de servicio, reparaciones y mantenimiento de cielo </v>
          </cell>
          <cell r="J188"/>
          <cell r="K188">
            <v>0.5</v>
          </cell>
          <cell r="L188">
            <v>0</v>
          </cell>
          <cell r="M188">
            <v>0</v>
          </cell>
          <cell r="N188"/>
          <cell r="O188"/>
          <cell r="P188">
            <v>0.75</v>
          </cell>
          <cell r="Q188">
            <v>0</v>
          </cell>
          <cell r="R188">
            <v>0</v>
          </cell>
          <cell r="S188"/>
          <cell r="T188"/>
          <cell r="U188">
            <v>1</v>
          </cell>
          <cell r="V188">
            <v>0</v>
          </cell>
          <cell r="W188">
            <v>0</v>
          </cell>
          <cell r="X188"/>
          <cell r="Y188"/>
          <cell r="Z188"/>
          <cell r="AA188">
            <v>1</v>
          </cell>
          <cell r="AB188"/>
          <cell r="AC188"/>
          <cell r="AD188">
            <v>172605378</v>
          </cell>
          <cell r="AE188">
            <v>92969422</v>
          </cell>
          <cell r="AF188">
            <v>0.53862413255744557</v>
          </cell>
        </row>
        <row r="189">
          <cell r="A189" t="str">
            <v>ACT 10.4</v>
          </cell>
          <cell r="B189" t="str">
            <v>10.4</v>
          </cell>
          <cell r="C189" t="str">
            <v>Informar a los actores internos y externos para la gestión ambiental en el marco de los programas y proyectos del plan de acción, con enfoque diferencial</v>
          </cell>
          <cell r="D189"/>
          <cell r="E189"/>
          <cell r="F189">
            <v>1</v>
          </cell>
          <cell r="G189">
            <v>0.95</v>
          </cell>
          <cell r="H189">
            <v>0.95</v>
          </cell>
          <cell r="I189"/>
          <cell r="J189"/>
          <cell r="K189">
            <v>1</v>
          </cell>
          <cell r="L189">
            <v>0.16071428571428573</v>
          </cell>
          <cell r="M189">
            <v>0.16071428571428573</v>
          </cell>
          <cell r="N189"/>
          <cell r="O189"/>
          <cell r="P189">
            <v>1</v>
          </cell>
          <cell r="Q189">
            <v>0.13235294117647059</v>
          </cell>
          <cell r="R189">
            <v>0.13235294117647059</v>
          </cell>
          <cell r="S189"/>
          <cell r="T189"/>
          <cell r="U189">
            <v>1</v>
          </cell>
          <cell r="V189">
            <v>0.1125</v>
          </cell>
          <cell r="W189">
            <v>0.1125</v>
          </cell>
          <cell r="X189"/>
          <cell r="Y189"/>
          <cell r="Z189"/>
          <cell r="AA189">
            <v>0.95</v>
          </cell>
          <cell r="AB189">
            <v>0</v>
          </cell>
          <cell r="AC189"/>
          <cell r="AD189">
            <v>2224245981</v>
          </cell>
          <cell r="AE189">
            <v>1942284306</v>
          </cell>
          <cell r="AF189">
            <v>0.87323269215339538</v>
          </cell>
        </row>
        <row r="190">
          <cell r="A190" t="str">
            <v>SACT 10.4.1</v>
          </cell>
          <cell r="B190" t="str">
            <v>10.4.1</v>
          </cell>
          <cell r="C190" t="str">
            <v>Formulación e implementación del Plan de comunicaciones corporativo articulado con el SGI</v>
          </cell>
          <cell r="D190" t="str">
            <v>% de formulación e implementación del Plan de comunicaciones corporativo articulado con el SGI</v>
          </cell>
          <cell r="E190" t="str">
            <v>Porcentaje</v>
          </cell>
          <cell r="F190">
            <v>1</v>
          </cell>
          <cell r="G190">
            <v>1</v>
          </cell>
          <cell r="H190">
            <v>1</v>
          </cell>
          <cell r="I190" t="str">
            <v xml:space="preserve">El Plan de Comunicaciones Corporativo fue formulado al inicio de la vigencia y aprobado por la Dirección General el 29 de enero de 2020, mediante Acta 040OC-ACT2007-2094. Desde el inicio de año se definió la premisa “Con el Corazón” como eje central del discurso institucional y se reforzó en todas las acciones y productos comunicacionales realizados.
El Plan de Comunicaciones responde a los criterios de comunicación pública, según las orientaciones en la materia para las entidades estatales en Colombia; además, se alineó con los intereses y prioridades plasmadas en el Plan de Gestión Ambiental Regional (PGAR) y el Plan de Acción Corporativo, en respuesta a la responsabilidad de aportar, desde la integralidad y transversalidad de las estrategias de comunicación, al logro de los retos y metas fijadas para Corantioquia durante el cuatrienio.  
 El Plan de Comunicaciones desarrolla cuatro estrategias: Estrategia Informativa, Estrategia Movilizadora, Estrategia Relacionamiento Institucional, Estrategia Organizacional. 
 </v>
          </cell>
          <cell r="J190"/>
          <cell r="K190">
            <v>1</v>
          </cell>
          <cell r="L190">
            <v>0</v>
          </cell>
          <cell r="M190">
            <v>0</v>
          </cell>
          <cell r="N190"/>
          <cell r="O190"/>
          <cell r="P190">
            <v>1</v>
          </cell>
          <cell r="Q190">
            <v>0</v>
          </cell>
          <cell r="R190">
            <v>0</v>
          </cell>
          <cell r="S190"/>
          <cell r="T190"/>
          <cell r="U190">
            <v>1</v>
          </cell>
          <cell r="V190">
            <v>0</v>
          </cell>
          <cell r="W190">
            <v>0</v>
          </cell>
          <cell r="X190"/>
          <cell r="Y190"/>
          <cell r="Z190" t="str">
            <v>Un plan formulado e implementado</v>
          </cell>
          <cell r="AA190">
            <v>1</v>
          </cell>
          <cell r="AB190"/>
          <cell r="AC190"/>
          <cell r="AD190">
            <v>745790209</v>
          </cell>
          <cell r="AE190">
            <v>719854406</v>
          </cell>
          <cell r="AF190">
            <v>0.96522372821872215</v>
          </cell>
        </row>
        <row r="191">
          <cell r="A191" t="str">
            <v>SACT 10.4.2</v>
          </cell>
          <cell r="B191" t="str">
            <v>10.4.2</v>
          </cell>
          <cell r="C191" t="str">
            <v>Formulación e implementación del Plan de Seguridad y Privacidad de la Información</v>
          </cell>
          <cell r="D191" t="str">
            <v>% de formulación e implementación del Plan de Seguridad y Privacidad de la Información</v>
          </cell>
          <cell r="E191" t="str">
            <v>Porcentaje</v>
          </cell>
          <cell r="F191">
            <v>0.5</v>
          </cell>
          <cell r="G191">
            <v>0.45</v>
          </cell>
          <cell r="H191">
            <v>0.9</v>
          </cell>
          <cell r="I191" t="str">
            <v xml:space="preserve">En el mes de septiembre se adopta la Política General de Tecnología, de Seguridad y Privacidad de la Información en la Corporación mediante el radicado 040-RES2010-5756 </v>
          </cell>
          <cell r="J191"/>
          <cell r="K191">
            <v>0.7</v>
          </cell>
          <cell r="L191">
            <v>0.45</v>
          </cell>
          <cell r="M191">
            <v>0.6428571428571429</v>
          </cell>
          <cell r="N191"/>
          <cell r="O191"/>
          <cell r="P191">
            <v>0.85</v>
          </cell>
          <cell r="Q191">
            <v>0.45</v>
          </cell>
          <cell r="R191">
            <v>0.52941176470588236</v>
          </cell>
          <cell r="S191"/>
          <cell r="T191"/>
          <cell r="U191">
            <v>1</v>
          </cell>
          <cell r="V191">
            <v>0.45</v>
          </cell>
          <cell r="W191">
            <v>0.45</v>
          </cell>
          <cell r="X191"/>
          <cell r="Y191"/>
          <cell r="Z191" t="str">
            <v>Un plan formulado e implementado</v>
          </cell>
          <cell r="AA191">
            <v>0.9</v>
          </cell>
          <cell r="AB191"/>
          <cell r="AC191"/>
          <cell r="AD191">
            <v>59112266</v>
          </cell>
          <cell r="AE191">
            <v>57954268</v>
          </cell>
          <cell r="AF191">
            <v>0.98041019100841098</v>
          </cell>
        </row>
        <row r="192">
          <cell r="A192" t="str">
            <v>SACT 10.4.3</v>
          </cell>
          <cell r="B192" t="str">
            <v>10.4.3</v>
          </cell>
          <cell r="C192" t="str">
            <v>Formulación e implementación del Plan de Tratamiento de Riesgos de Seguridad y Privacidad de la Información</v>
          </cell>
          <cell r="D192" t="str">
            <v>% de formulación e implementación del Plan de Tratamiento de Riesgos de Seguridad y Privacidad de la Información</v>
          </cell>
          <cell r="E192" t="str">
            <v>Porcentaje</v>
          </cell>
          <cell r="F192">
            <v>0.5</v>
          </cell>
          <cell r="G192">
            <v>0.45</v>
          </cell>
          <cell r="H192">
            <v>0.9</v>
          </cell>
          <cell r="I192" t="str">
            <v xml:space="preserve">Teniendo en cuenta que el plan de tratamiento de riesgos de seguridad y privacidad de la información y con la adopción de la Política General de Tecnología, de Seguridad y Privacidad de la Información en la Corporación mediante el radicado 040-RES2010-5756, se aportó para la estructuración de los riesgos de seguridad y privacidad de la información </v>
          </cell>
          <cell r="J192"/>
          <cell r="K192">
            <v>0.7</v>
          </cell>
          <cell r="L192">
            <v>0</v>
          </cell>
          <cell r="M192">
            <v>0</v>
          </cell>
          <cell r="N192"/>
          <cell r="O192"/>
          <cell r="P192">
            <v>0.85</v>
          </cell>
          <cell r="Q192">
            <v>0</v>
          </cell>
          <cell r="R192">
            <v>0</v>
          </cell>
          <cell r="S192"/>
          <cell r="T192"/>
          <cell r="U192">
            <v>1</v>
          </cell>
          <cell r="V192">
            <v>0</v>
          </cell>
          <cell r="W192">
            <v>0</v>
          </cell>
          <cell r="X192"/>
          <cell r="Y192"/>
          <cell r="Z192" t="str">
            <v>Un plan formulado e implementado</v>
          </cell>
          <cell r="AA192">
            <v>0.9</v>
          </cell>
          <cell r="AB192"/>
          <cell r="AC192"/>
          <cell r="AD192">
            <v>427457397</v>
          </cell>
          <cell r="AE192">
            <v>172589973</v>
          </cell>
          <cell r="AF192">
            <v>0.40375947219834868</v>
          </cell>
        </row>
        <row r="193">
          <cell r="A193" t="str">
            <v>SACT 10.4.4</v>
          </cell>
          <cell r="B193" t="str">
            <v>10.4.4</v>
          </cell>
          <cell r="C193" t="str">
            <v>Ejecución de acciones de comunicación en los proyectos del plan de acción</v>
          </cell>
          <cell r="D193" t="str">
            <v>% de proyectos del plan de acción con acciones de comunicación implementadas</v>
          </cell>
          <cell r="E193" t="str">
            <v>Porcentaje</v>
          </cell>
          <cell r="F193">
            <v>1</v>
          </cell>
          <cell r="G193">
            <v>1</v>
          </cell>
          <cell r="H193">
            <v>1</v>
          </cell>
          <cell r="I193" t="str">
            <v xml:space="preserve">Desde el criterio de transversalidad de las acciones de comunicación estratégica requeridas por la entidad, se ha garantizado una respuesta satisfactoria a las necesidades de acompañamiento, asesoría y apoyo a los proyectos institucionales, de acuerdo con la dinámica propia de los procesos de contratación e inicio de actividades en cada caso: asesoría a más de 100 convenios, contratos o iniciativas con acciones de comunicación incluidas en su ejecución, la realización de más de 50 eventos, el diseño de más de 3 mil piezas de comunicación, la divulgación en distintos medios institucionales y con apoyo en la gestión de prensa y la producción de distintivos institucionales.  </v>
          </cell>
          <cell r="J193"/>
          <cell r="K193">
            <v>1</v>
          </cell>
          <cell r="L193">
            <v>0</v>
          </cell>
          <cell r="M193">
            <v>0</v>
          </cell>
          <cell r="N193"/>
          <cell r="O193"/>
          <cell r="P193">
            <v>1</v>
          </cell>
          <cell r="Q193">
            <v>0</v>
          </cell>
          <cell r="R193">
            <v>0</v>
          </cell>
          <cell r="S193"/>
          <cell r="T193"/>
          <cell r="U193">
            <v>1</v>
          </cell>
          <cell r="V193">
            <v>0</v>
          </cell>
          <cell r="W193">
            <v>0</v>
          </cell>
          <cell r="X193"/>
          <cell r="Y193"/>
          <cell r="Z193" t="str">
            <v>11 proyectos</v>
          </cell>
          <cell r="AA193">
            <v>1</v>
          </cell>
          <cell r="AB193"/>
          <cell r="AC193"/>
          <cell r="AD193">
            <v>991886109</v>
          </cell>
          <cell r="AE193">
            <v>991885659</v>
          </cell>
          <cell r="AF193">
            <v>0.99999954631888088</v>
          </cell>
        </row>
        <row r="194">
          <cell r="A194" t="str">
            <v>ACT 10.5</v>
          </cell>
          <cell r="B194" t="str">
            <v>10.5</v>
          </cell>
          <cell r="C194" t="str">
            <v>Promover procesos de gestión de la cultura y la educación ambiental en el marco de los programas y proyectos del plan de acción, con enfoque diferencial</v>
          </cell>
          <cell r="D194"/>
          <cell r="E194"/>
          <cell r="F194">
            <v>1</v>
          </cell>
          <cell r="G194">
            <v>0.94899999999999984</v>
          </cell>
          <cell r="H194">
            <v>0.94899999999999984</v>
          </cell>
          <cell r="I194"/>
          <cell r="J194"/>
          <cell r="K194">
            <v>1</v>
          </cell>
          <cell r="L194">
            <v>0</v>
          </cell>
          <cell r="M194">
            <v>0</v>
          </cell>
          <cell r="N194"/>
          <cell r="O194"/>
          <cell r="P194">
            <v>1</v>
          </cell>
          <cell r="Q194">
            <v>0</v>
          </cell>
          <cell r="R194">
            <v>0</v>
          </cell>
          <cell r="S194"/>
          <cell r="T194"/>
          <cell r="U194">
            <v>1</v>
          </cell>
          <cell r="V194">
            <v>0</v>
          </cell>
          <cell r="W194">
            <v>0</v>
          </cell>
          <cell r="X194"/>
          <cell r="Y194"/>
          <cell r="Z194"/>
          <cell r="AA194">
            <v>0.94899999999999984</v>
          </cell>
          <cell r="AB194">
            <v>0</v>
          </cell>
          <cell r="AC194"/>
          <cell r="AD194">
            <v>1665378644</v>
          </cell>
          <cell r="AE194">
            <v>1601244009</v>
          </cell>
          <cell r="AF194">
            <v>0.96148945752903503</v>
          </cell>
        </row>
        <row r="195">
          <cell r="A195" t="str">
            <v>SACT 10.5.1</v>
          </cell>
          <cell r="B195" t="str">
            <v>10.5.1</v>
          </cell>
          <cell r="C195" t="str">
            <v>Implementación de procesos de gestión cultural y educación ambiental en los programas y proyectos corporativos</v>
          </cell>
          <cell r="D195" t="str">
            <v>% de implementación de procesos de gestión cultural y educación ambiental en los programas y proyectos corporativos</v>
          </cell>
          <cell r="E195" t="str">
            <v>Porcentaje</v>
          </cell>
          <cell r="F195">
            <v>0.25</v>
          </cell>
          <cell r="G195">
            <v>0.40750000000000003</v>
          </cell>
          <cell r="H195">
            <v>1</v>
          </cell>
          <cell r="I195" t="str">
            <v xml:space="preserve">Se adelanta la edición final de la versión 1 del documento, denominado “Estrategia de la Gestión de la Cultura y la Educación Ambiental, El territorio como Zona de Vida”, para vincularlo al Sistema de Gestión Integral. Iguialmente, la Socialización y apropiación de la estrategia por parte de los actores, incluidos los actores internos.
Adicionalmente se ha avanzado en acciones de su implementación en los procesos contractuales.
Como proyección para darle continuidad a las acciones de fortalecimiento de la apropiación e implementación de la Estrategia de Gestión de la Cultura y la Educación Ambiental, El Territorio como Zona de Vida por parte de los funcionarios corporativos, se estableció en el contrato 140-CNT2010-1444, suscrito con el Politécnico Jaime Isaza Cadavid, el alcance 2. “Implementación de procesos de Gestión de la Cultura y la Educación Ambiental en los Programas y Proyectos Corporativos”; alcance que considera 6 actividades orientadas al diseño de una estrategia edu-comunicativa para la apropiación y la implementación de la Estrategia; diseño y producción de por lo menos dos piezas edu-comunicativas y Sistematización del proceso desarrollado. </v>
          </cell>
          <cell r="J195"/>
          <cell r="K195">
            <v>0.5</v>
          </cell>
          <cell r="L195">
            <v>0</v>
          </cell>
          <cell r="M195">
            <v>0</v>
          </cell>
          <cell r="N195"/>
          <cell r="O195"/>
          <cell r="P195">
            <v>0.75</v>
          </cell>
          <cell r="Q195">
            <v>0</v>
          </cell>
          <cell r="R195">
            <v>0</v>
          </cell>
          <cell r="S195"/>
          <cell r="T195"/>
          <cell r="U195">
            <v>1</v>
          </cell>
          <cell r="V195">
            <v>0</v>
          </cell>
          <cell r="W195">
            <v>0</v>
          </cell>
          <cell r="X195"/>
          <cell r="Y195"/>
          <cell r="Z195"/>
          <cell r="AA195">
            <v>1</v>
          </cell>
          <cell r="AB195"/>
          <cell r="AC195"/>
          <cell r="AD195">
            <v>600970891</v>
          </cell>
          <cell r="AE195">
            <v>597644413</v>
          </cell>
          <cell r="AF195">
            <v>0.99446482674982006</v>
          </cell>
        </row>
        <row r="196">
          <cell r="A196" t="str">
            <v>SACT 10.5.2</v>
          </cell>
          <cell r="B196" t="str">
            <v>10.5.2</v>
          </cell>
          <cell r="C196" t="str">
            <v>Ejecución de acciones en educación ambiental</v>
          </cell>
          <cell r="D196" t="str">
            <v>% de ejecución de acciones en educación ambiental
Nota: 
▪ Acciones en coherencia con las necesidades de educación de los diferentes programas del plan de acción y retos del PGAR.
▪ Considera la Ordenanza de 2019 sobre política de educación ambiental.</v>
          </cell>
          <cell r="E196" t="str">
            <v>Porcentaje</v>
          </cell>
          <cell r="F196">
            <v>1</v>
          </cell>
          <cell r="G196">
            <v>1.1666666666666667</v>
          </cell>
          <cell r="H196">
            <v>1</v>
          </cell>
          <cell r="I196" t="str">
            <v xml:space="preserve">Se define como una acción de educación ambiental a las actividades que se desprenden del proceso de fortalecimiento e implementación de  las Estrategias de la Política Nacional de Educación Ambiental y de la formulación y desarrollo de la Estrategia de Gestión de la Cultura y la Educación Ambiental “El Territorio como Zona de Vida”. 
Las acciones desarrollas en educación ambiental fueron: Estrategias de la Política Nacional de Educación Ambiental, Acciones de educación ambiental asociadas a áreas protegidas y restauración de ecosistema, Acciones de educación ambiental asociadas al patrimonio hídrico, Acciones de educación ambiental asociadas a la apropiación social del territorio. 
En atención a la formulación e implementación de la estrategia de Territorio como Zonas de Vida se desarrollaron las siguientes actividades: Gestión de alianzas y acuerdos para el desarrollo de acciones de educación ambiental en el territorio de la jurisdicción, Encuentros y acción de Articulación, Encuentros y acción de formación,  Acciones de fortalecimiento institucional, Acciones de proyección, Acciones de divulgación,  Acciones de formación interinstitucional  
  </v>
          </cell>
          <cell r="J196"/>
          <cell r="K196">
            <v>1</v>
          </cell>
          <cell r="L196">
            <v>0</v>
          </cell>
          <cell r="M196">
            <v>0</v>
          </cell>
          <cell r="N196"/>
          <cell r="O196"/>
          <cell r="P196">
            <v>1</v>
          </cell>
          <cell r="Q196">
            <v>0</v>
          </cell>
          <cell r="R196">
            <v>0</v>
          </cell>
          <cell r="S196"/>
          <cell r="T196"/>
          <cell r="U196">
            <v>1</v>
          </cell>
          <cell r="V196">
            <v>0</v>
          </cell>
          <cell r="W196">
            <v>0</v>
          </cell>
          <cell r="X196"/>
          <cell r="Y196"/>
          <cell r="Z196"/>
          <cell r="AA196">
            <v>1</v>
          </cell>
          <cell r="AB196"/>
          <cell r="AC196"/>
          <cell r="AD196">
            <v>417787521</v>
          </cell>
          <cell r="AE196">
            <v>380109033</v>
          </cell>
          <cell r="AF196">
            <v>0.90981423305843545</v>
          </cell>
        </row>
        <row r="197">
          <cell r="A197" t="str">
            <v>SACT 10.5.3</v>
          </cell>
          <cell r="B197" t="str">
            <v>10.5.3</v>
          </cell>
          <cell r="C197" t="str">
            <v>Implementación de espacios etnoeducativos ambientales en territorios ancestrales y colectivos</v>
          </cell>
          <cell r="D197" t="str">
            <v>Número de espacios etnoeducativos ambientales en territorios ancestrales y colectivos</v>
          </cell>
          <cell r="E197" t="str">
            <v>Número decimal</v>
          </cell>
          <cell r="F197">
            <v>2</v>
          </cell>
          <cell r="G197">
            <v>1.69</v>
          </cell>
          <cell r="H197">
            <v>0.84499999999999997</v>
          </cell>
          <cell r="I197" t="str">
            <v xml:space="preserve">
Se firmó el convenio N°040-COV2010-182 con la Asociación de Cabildos Indígenas de Antioquia -OIA-; el convenio N°040-COV2010-214 con la Unión Temporal Afroambiental y el convenio N°040-COV2010-180 con el resguardo indígena Cristiania para la implementación y/o fortalecimiento de espacios de etnoeducativos con 99 consejos comunitarios y espacios de educación propia con 63 comunidades indígenas.  
En el desarrollo de estos procesos se presentaron las propuestas metodológicas para la implementación de procesos de educación propia que contribuyan al mejoramiento de capacidades en las autoridades indígenas, líderes y grupos representativos; y el fortalecimiento de la autonomía alimentaria y territorial mediante el desarrollo de procesos de educación propia y etnoeducación para el mejoramiento de capacidades. 
  </v>
          </cell>
          <cell r="J197"/>
          <cell r="K197">
            <v>2</v>
          </cell>
          <cell r="L197">
            <v>0</v>
          </cell>
          <cell r="M197">
            <v>0</v>
          </cell>
          <cell r="N197"/>
          <cell r="O197"/>
          <cell r="P197">
            <v>2</v>
          </cell>
          <cell r="Q197">
            <v>0</v>
          </cell>
          <cell r="R197">
            <v>0</v>
          </cell>
          <cell r="S197"/>
          <cell r="T197"/>
          <cell r="U197">
            <v>2</v>
          </cell>
          <cell r="V197">
            <v>0</v>
          </cell>
          <cell r="W197">
            <v>0</v>
          </cell>
          <cell r="X197"/>
          <cell r="Y197"/>
          <cell r="Z197" t="str">
            <v>2 espacios de etnoeducación</v>
          </cell>
          <cell r="AA197">
            <v>0.84499999999999997</v>
          </cell>
          <cell r="AB197"/>
          <cell r="AC197"/>
          <cell r="AD197">
            <v>189999999</v>
          </cell>
          <cell r="AE197">
            <v>189445342</v>
          </cell>
          <cell r="AF197">
            <v>0.99708075261621454</v>
          </cell>
        </row>
        <row r="198">
          <cell r="A198" t="str">
            <v>SACT 10.5.4</v>
          </cell>
          <cell r="B198" t="str">
            <v>10.5.4</v>
          </cell>
          <cell r="C198" t="str">
            <v>Fortalecimiento de la capacidades en las autoridades étnicas y actores representativos</v>
          </cell>
          <cell r="D198" t="str">
            <v>% de fortalecimiento de la capacidades en las autoridades étnicas y actores representativos</v>
          </cell>
          <cell r="E198" t="str">
            <v>Porcentaje</v>
          </cell>
          <cell r="F198">
            <v>0.1</v>
          </cell>
          <cell r="G198">
            <v>9.0000000000000011E-2</v>
          </cell>
          <cell r="H198">
            <v>0.9</v>
          </cell>
          <cell r="I198" t="str">
            <v xml:space="preserve">Se realizó el levantamiento de información primaria mediante encuestas realizadas a 36 comunidades indígenas y 93 consejos comunitarios de comunidades afrocolombianas para determinar el nivel de fortalecimiento actual de acuerdo con los descriptores establecidos para la gestión ambiental: autonomía en los territorios, gestión de la información y del conocimiento propio, desarrollo propio, gobierno propio, capacidad de Incidencia en la institucionalidad local y regional. 
El proceso de construcción de construcción de Plan de Acción 2020-2023, contribuyó al fortalecimiento de la capacidad de Incidencia en la institucionalidad local y regional por parte de las autoridades étnicas y/o actores representativos, lo cual se evidencia en la incorporación de los retos étnicos en los programas, proyectos y actividades de la estructura programática.  </v>
          </cell>
          <cell r="J198"/>
          <cell r="K198">
            <v>0.2</v>
          </cell>
          <cell r="L198">
            <v>0</v>
          </cell>
          <cell r="M198">
            <v>0</v>
          </cell>
          <cell r="N198"/>
          <cell r="O198"/>
          <cell r="P198">
            <v>0.3</v>
          </cell>
          <cell r="Q198">
            <v>0</v>
          </cell>
          <cell r="R198">
            <v>0</v>
          </cell>
          <cell r="S198"/>
          <cell r="T198"/>
          <cell r="U198">
            <v>0.4</v>
          </cell>
          <cell r="V198">
            <v>0</v>
          </cell>
          <cell r="W198">
            <v>0</v>
          </cell>
          <cell r="X198"/>
          <cell r="Y198"/>
          <cell r="Z198"/>
          <cell r="AA198">
            <v>0.9</v>
          </cell>
          <cell r="AB198"/>
          <cell r="AC198"/>
          <cell r="AD198">
            <v>396620233</v>
          </cell>
          <cell r="AE198">
            <v>380052003</v>
          </cell>
          <cell r="AF198">
            <v>0.95822646294497038</v>
          </cell>
        </row>
        <row r="199">
          <cell r="A199" t="str">
            <v>SACT 10.5.5</v>
          </cell>
          <cell r="B199" t="str">
            <v>10.5.5</v>
          </cell>
          <cell r="C199" t="str">
            <v>Fortalecimiento de organizaciones socio-ambientales</v>
          </cell>
          <cell r="D199" t="str">
            <v>% de organizaciones socio-ambientales con acciones de fortalecimiento</v>
          </cell>
          <cell r="E199" t="str">
            <v>Porcentaje</v>
          </cell>
          <cell r="F199">
            <v>0.1</v>
          </cell>
          <cell r="G199">
            <v>0.1</v>
          </cell>
          <cell r="H199">
            <v>1</v>
          </cell>
          <cell r="I199" t="str">
            <v xml:space="preserve">Se han desarrollado acciones con grupos juveniles, Comités Interinstitucionales de Educación Ambiental, grupos étnicos (afros e Indígenas), Hogares ecológicos, juntas de acción comunal, juntas de acueducto veredal, guardacienagas,, entre otros. Los actores priorizados son las Juntas de acción comunal y las juntas de acueductos comunal, con ellas se han venido realizando actividades de fortalecimiento para la gestión ambiental, específicamente en el conocimiento y participación en los instrumentos de planificación hídrica.  
 </v>
          </cell>
          <cell r="J199"/>
          <cell r="K199">
            <v>0.2</v>
          </cell>
          <cell r="L199">
            <v>0</v>
          </cell>
          <cell r="M199">
            <v>0</v>
          </cell>
          <cell r="N199"/>
          <cell r="O199"/>
          <cell r="P199">
            <v>0.3</v>
          </cell>
          <cell r="Q199">
            <v>0</v>
          </cell>
          <cell r="R199">
            <v>0</v>
          </cell>
          <cell r="S199"/>
          <cell r="T199"/>
          <cell r="U199">
            <v>0.4</v>
          </cell>
          <cell r="V199">
            <v>0</v>
          </cell>
          <cell r="W199">
            <v>0</v>
          </cell>
          <cell r="X199"/>
          <cell r="Y199"/>
          <cell r="Z199"/>
          <cell r="AA199">
            <v>1</v>
          </cell>
          <cell r="AB199"/>
          <cell r="AC199"/>
          <cell r="AD199">
            <v>60000000</v>
          </cell>
          <cell r="AE199">
            <v>53993218</v>
          </cell>
          <cell r="AF199">
            <v>0.89988696666666668</v>
          </cell>
        </row>
        <row r="200">
          <cell r="A200" t="str">
            <v>ACT 10.6</v>
          </cell>
          <cell r="B200" t="str">
            <v>10.6</v>
          </cell>
          <cell r="C200" t="str">
            <v>Dinamizar procesos de investigación e innovación para el fortalecimiento de la administración de los RNR (incluye saberes ancestrales), con enfoque diferencial</v>
          </cell>
          <cell r="D200"/>
          <cell r="E200"/>
          <cell r="F200">
            <v>1</v>
          </cell>
          <cell r="G200">
            <v>0.8</v>
          </cell>
          <cell r="H200">
            <v>0.8</v>
          </cell>
          <cell r="I200"/>
          <cell r="J200"/>
          <cell r="K200">
            <v>1</v>
          </cell>
          <cell r="L200">
            <v>0.25</v>
          </cell>
          <cell r="M200">
            <v>0.25</v>
          </cell>
          <cell r="N200"/>
          <cell r="O200"/>
          <cell r="P200">
            <v>1</v>
          </cell>
          <cell r="Q200">
            <v>0</v>
          </cell>
          <cell r="R200">
            <v>0</v>
          </cell>
          <cell r="S200"/>
          <cell r="T200"/>
          <cell r="U200">
            <v>1</v>
          </cell>
          <cell r="V200">
            <v>0</v>
          </cell>
          <cell r="W200">
            <v>0</v>
          </cell>
          <cell r="X200"/>
          <cell r="Y200"/>
          <cell r="Z200"/>
          <cell r="AA200">
            <v>0.8</v>
          </cell>
          <cell r="AB200">
            <v>0</v>
          </cell>
          <cell r="AC200"/>
          <cell r="AD200">
            <v>439841189</v>
          </cell>
          <cell r="AE200">
            <v>394093125</v>
          </cell>
          <cell r="AF200">
            <v>0.89598958636863812</v>
          </cell>
        </row>
        <row r="201">
          <cell r="A201" t="str">
            <v>SACT 10.6.1</v>
          </cell>
          <cell r="B201" t="str">
            <v>10.6.1</v>
          </cell>
          <cell r="C201" t="str">
            <v>Promoción de la investigación para el fortalecimiento de los saberes ancestrales, culturales, espirituales y sociales para la protección del medio ambiente</v>
          </cell>
          <cell r="D201" t="str">
            <v>Número de proyectos de investigación ejecutados para el fortalecimiento de los saberes ancestrales, culturales, espirituales y sociales para la protección del medio ambiente</v>
          </cell>
          <cell r="E201" t="str">
            <v>Número decimal</v>
          </cell>
          <cell r="F201">
            <v>0.5</v>
          </cell>
          <cell r="G201">
            <v>0.4</v>
          </cell>
          <cell r="H201">
            <v>0.8</v>
          </cell>
          <cell r="I201" t="str">
            <v xml:space="preserve">Se realizó cómo parte de la gestión Corporativa, reuniones de articulación con la Gerencia de Afrodescendientes y la Gerencia Indígena de la Gobernación de Antioquia para revisar posibilidades de coordinación y aunar de recursos y esfuerzos para el desarrollo de acciones de sistematización e investigación encaminadas al fortalecimiento de saberes ancestrales de comunidades étnicas; y se realizaron reuniones semanales durante el segundo semestre con los Consejeros y Expertos Comunitarios Afro y con la Asociación de Cabildos Indígenas de Antioquia para la concertación del proyecto de investigación a formular e implementar en las vigencias 2020 y 2021.
Se presentaron las propuestas metodológicas para fortalecer los saberes ancestrales, culturales, espirituales y sociales para la protección del patrimonio ambiental, lo cual contribuye al rescate y/o preservación y/o reapropiación y/o salvaguarda de los conocimientos, las innovaciones y las prácticas tradicionales de las comunidades indígenas y afrocolombianas para la conservación y la utilización sostenible de la diversidad biológica, especialmente asociado a las practicas alimentarias y de salud propia.  
  </v>
          </cell>
          <cell r="J201"/>
          <cell r="K201">
            <v>1</v>
          </cell>
          <cell r="L201">
            <v>0</v>
          </cell>
          <cell r="M201">
            <v>0</v>
          </cell>
          <cell r="N201"/>
          <cell r="O201"/>
          <cell r="P201">
            <v>1.5</v>
          </cell>
          <cell r="Q201">
            <v>0</v>
          </cell>
          <cell r="R201">
            <v>0</v>
          </cell>
          <cell r="S201"/>
          <cell r="T201"/>
          <cell r="U201">
            <v>2</v>
          </cell>
          <cell r="V201">
            <v>0</v>
          </cell>
          <cell r="W201">
            <v>0</v>
          </cell>
          <cell r="X201"/>
          <cell r="Y201"/>
          <cell r="Z201" t="str">
            <v>2 proyectos de investigación</v>
          </cell>
          <cell r="AA201">
            <v>0.8</v>
          </cell>
          <cell r="AB201"/>
          <cell r="AC201"/>
          <cell r="AD201">
            <v>401984177</v>
          </cell>
          <cell r="AE201">
            <v>362387713</v>
          </cell>
          <cell r="AF201">
            <v>0.90149745620460076</v>
          </cell>
        </row>
        <row r="202">
          <cell r="A202" t="str">
            <v>SACT 10.6.2</v>
          </cell>
          <cell r="B202" t="str">
            <v>10.6.2</v>
          </cell>
          <cell r="C202" t="str">
            <v>Promoción de procesos de investigación e innovación ejecutados en las temáticas priorizadas</v>
          </cell>
          <cell r="D202" t="str">
            <v>% de procesos de investigación e innovación ejecutados en las temáticas priorizadas</v>
          </cell>
          <cell r="E202" t="str">
            <v>Porcentaje</v>
          </cell>
          <cell r="F202">
            <v>0</v>
          </cell>
          <cell r="G202">
            <v>0</v>
          </cell>
          <cell r="H202">
            <v>0</v>
          </cell>
          <cell r="I202" t="str">
            <v>Sin meta programada para la vigencia 2020</v>
          </cell>
          <cell r="J202"/>
          <cell r="K202">
            <v>0.1</v>
          </cell>
          <cell r="L202">
            <v>0.05</v>
          </cell>
          <cell r="M202">
            <v>0.5</v>
          </cell>
          <cell r="N202"/>
          <cell r="O202"/>
          <cell r="P202">
            <v>0.1</v>
          </cell>
          <cell r="Q202">
            <v>0</v>
          </cell>
          <cell r="R202">
            <v>0</v>
          </cell>
          <cell r="S202"/>
          <cell r="T202"/>
          <cell r="U202">
            <v>0.2</v>
          </cell>
          <cell r="V202">
            <v>0</v>
          </cell>
          <cell r="W202">
            <v>0</v>
          </cell>
          <cell r="X202"/>
          <cell r="Y202"/>
          <cell r="Z202"/>
          <cell r="AA202">
            <v>0</v>
          </cell>
          <cell r="AB202"/>
          <cell r="AC202"/>
          <cell r="AD202">
            <v>33657012</v>
          </cell>
          <cell r="AE202">
            <v>31705412</v>
          </cell>
          <cell r="AF202">
            <v>0.94201505469350633</v>
          </cell>
        </row>
        <row r="203">
          <cell r="A203" t="str">
            <v>SACT 10.6.3</v>
          </cell>
          <cell r="B203" t="str">
            <v>10.6.3</v>
          </cell>
          <cell r="C203" t="str">
            <v>Promoción de innovaciones generadas y puestas en funcionamiento en la administración de lo ambiental</v>
          </cell>
          <cell r="D203" t="str">
            <v>Número de innovaciones generadas y puestas en funcionamiento en la administración de lo ambiental</v>
          </cell>
          <cell r="E203" t="str">
            <v>Número decimal</v>
          </cell>
          <cell r="F203">
            <v>0</v>
          </cell>
          <cell r="G203">
            <v>0</v>
          </cell>
          <cell r="H203">
            <v>0</v>
          </cell>
          <cell r="I203" t="str">
            <v>Sin meta programada para la vigencia 2020</v>
          </cell>
          <cell r="J203"/>
          <cell r="K203">
            <v>0</v>
          </cell>
          <cell r="L203">
            <v>0</v>
          </cell>
          <cell r="M203">
            <v>0</v>
          </cell>
          <cell r="N203"/>
          <cell r="O203"/>
          <cell r="P203">
            <v>1</v>
          </cell>
          <cell r="Q203">
            <v>0</v>
          </cell>
          <cell r="R203">
            <v>0</v>
          </cell>
          <cell r="S203"/>
          <cell r="T203"/>
          <cell r="U203">
            <v>2</v>
          </cell>
          <cell r="V203">
            <v>0</v>
          </cell>
          <cell r="W203">
            <v>0</v>
          </cell>
          <cell r="X203"/>
          <cell r="Y203"/>
          <cell r="Z203" t="str">
            <v>3 innovaciones</v>
          </cell>
          <cell r="AA203">
            <v>0</v>
          </cell>
          <cell r="AB203"/>
          <cell r="AC203"/>
          <cell r="AD203">
            <v>4200000</v>
          </cell>
          <cell r="AE203"/>
          <cell r="AF203">
            <v>0</v>
          </cell>
        </row>
        <row r="204">
          <cell r="A204" t="str">
            <v>ACT 10.7</v>
          </cell>
          <cell r="B204" t="str">
            <v>10.7</v>
          </cell>
          <cell r="C204" t="str">
            <v>Implementar el observatorio ambiental</v>
          </cell>
          <cell r="D204"/>
          <cell r="E204"/>
          <cell r="F204">
            <v>1</v>
          </cell>
          <cell r="G204">
            <v>1</v>
          </cell>
          <cell r="H204">
            <v>1</v>
          </cell>
          <cell r="I204"/>
          <cell r="J204"/>
          <cell r="K204">
            <v>1</v>
          </cell>
          <cell r="L204">
            <v>0.1</v>
          </cell>
          <cell r="M204">
            <v>0.1</v>
          </cell>
          <cell r="N204"/>
          <cell r="O204"/>
          <cell r="P204">
            <v>1</v>
          </cell>
          <cell r="Q204">
            <v>6.6666666666666666E-2</v>
          </cell>
          <cell r="R204">
            <v>6.6666666666666666E-2</v>
          </cell>
          <cell r="S204"/>
          <cell r="T204"/>
          <cell r="U204">
            <v>1</v>
          </cell>
          <cell r="V204">
            <v>0</v>
          </cell>
          <cell r="W204">
            <v>0</v>
          </cell>
          <cell r="X204"/>
          <cell r="Y204"/>
          <cell r="Z204"/>
          <cell r="AA204">
            <v>1</v>
          </cell>
          <cell r="AB204">
            <v>0</v>
          </cell>
          <cell r="AC204"/>
          <cell r="AD204">
            <v>74548439</v>
          </cell>
          <cell r="AE204">
            <v>58783714</v>
          </cell>
          <cell r="AF204">
            <v>0.7885304479681996</v>
          </cell>
        </row>
        <row r="205">
          <cell r="A205" t="str">
            <v>SACT 10.7.1</v>
          </cell>
          <cell r="B205" t="str">
            <v>10.7.1</v>
          </cell>
          <cell r="C205" t="str">
            <v>Implementación del observatorio ambiental</v>
          </cell>
          <cell r="D205" t="str">
            <v>% de implementación del observatorio ambiental</v>
          </cell>
          <cell r="E205" t="str">
            <v>Porcentaje</v>
          </cell>
          <cell r="F205">
            <v>0.25</v>
          </cell>
          <cell r="G205">
            <v>0.25</v>
          </cell>
          <cell r="H205">
            <v>1</v>
          </cell>
          <cell r="I205" t="str">
            <v xml:space="preserve">Las acciones que dan cumplimiento a la meta física del indicador son: Estructuración del observatorio, elaboración de marco teórica, referencia conceptual y categorización, criterios de selección de casos, protocolización del observatorio, articulación interna e interinstitucional, selección de casos priorizados, atención a dos (2) casos seleccionados, diseño y aplicación metodológica para los casos, diseño y aplicación de herramientas y técnicas de investigación para los casos seleccionados.  </v>
          </cell>
          <cell r="J205"/>
          <cell r="K205">
            <v>0.5</v>
          </cell>
          <cell r="L205">
            <v>0.05</v>
          </cell>
          <cell r="M205">
            <v>0.1</v>
          </cell>
          <cell r="N205"/>
          <cell r="O205"/>
          <cell r="P205">
            <v>0.75</v>
          </cell>
          <cell r="Q205">
            <v>0.05</v>
          </cell>
          <cell r="R205">
            <v>6.6666666666666666E-2</v>
          </cell>
          <cell r="S205"/>
          <cell r="T205"/>
          <cell r="U205">
            <v>1</v>
          </cell>
          <cell r="V205">
            <v>0</v>
          </cell>
          <cell r="W205">
            <v>0</v>
          </cell>
          <cell r="X205"/>
          <cell r="Y205"/>
          <cell r="Z205" t="str">
            <v>Un observatorio implementado</v>
          </cell>
          <cell r="AA205">
            <v>1</v>
          </cell>
          <cell r="AB205"/>
          <cell r="AC205"/>
          <cell r="AD205">
            <v>74548439</v>
          </cell>
          <cell r="AE205">
            <v>58783714</v>
          </cell>
          <cell r="AF205">
            <v>0.7885304479681996</v>
          </cell>
        </row>
        <row r="206">
          <cell r="A206" t="str">
            <v>PROY 11</v>
          </cell>
          <cell r="B206">
            <v>11</v>
          </cell>
          <cell r="C206" t="str">
            <v>Proyecto 11. Participando en lo ambiental</v>
          </cell>
          <cell r="D206"/>
          <cell r="E206"/>
          <cell r="F206">
            <v>1</v>
          </cell>
          <cell r="G206">
            <v>1</v>
          </cell>
          <cell r="H206">
            <v>1</v>
          </cell>
          <cell r="I206"/>
          <cell r="J206"/>
          <cell r="K206">
            <v>1</v>
          </cell>
          <cell r="L206">
            <v>0</v>
          </cell>
          <cell r="M206">
            <v>0</v>
          </cell>
          <cell r="N206"/>
          <cell r="O206"/>
          <cell r="P206">
            <v>1</v>
          </cell>
          <cell r="Q206">
            <v>0</v>
          </cell>
          <cell r="R206">
            <v>0</v>
          </cell>
          <cell r="S206"/>
          <cell r="T206"/>
          <cell r="U206">
            <v>1</v>
          </cell>
          <cell r="V206">
            <v>0</v>
          </cell>
          <cell r="W206">
            <v>0</v>
          </cell>
          <cell r="X206"/>
          <cell r="Y206"/>
          <cell r="Z206"/>
          <cell r="AA206">
            <v>1</v>
          </cell>
          <cell r="AB206">
            <v>0</v>
          </cell>
          <cell r="AC206"/>
          <cell r="AD206">
            <v>627464838</v>
          </cell>
          <cell r="AE206">
            <v>448983144</v>
          </cell>
          <cell r="AF206">
            <v>0.71555108240184773</v>
          </cell>
        </row>
        <row r="207">
          <cell r="A207" t="str">
            <v>ACT 11.1</v>
          </cell>
          <cell r="B207" t="str">
            <v>11.1</v>
          </cell>
          <cell r="C207" t="str">
            <v>Formular e implementar el modelo de participación, con enfoque diferencial</v>
          </cell>
          <cell r="D207"/>
          <cell r="E207"/>
          <cell r="F207">
            <v>1</v>
          </cell>
          <cell r="G207">
            <v>1</v>
          </cell>
          <cell r="H207">
            <v>1</v>
          </cell>
          <cell r="I207"/>
          <cell r="J207"/>
          <cell r="K207">
            <v>1</v>
          </cell>
          <cell r="L207">
            <v>0</v>
          </cell>
          <cell r="M207">
            <v>0</v>
          </cell>
          <cell r="N207"/>
          <cell r="O207"/>
          <cell r="P207">
            <v>1</v>
          </cell>
          <cell r="Q207">
            <v>0</v>
          </cell>
          <cell r="R207">
            <v>0</v>
          </cell>
          <cell r="S207"/>
          <cell r="T207"/>
          <cell r="U207">
            <v>1</v>
          </cell>
          <cell r="V207">
            <v>0</v>
          </cell>
          <cell r="W207">
            <v>0</v>
          </cell>
          <cell r="X207"/>
          <cell r="Y207"/>
          <cell r="Z207"/>
          <cell r="AA207">
            <v>1</v>
          </cell>
          <cell r="AB207">
            <v>0</v>
          </cell>
          <cell r="AC207"/>
          <cell r="AD207">
            <v>311978419</v>
          </cell>
          <cell r="AE207">
            <v>182872699</v>
          </cell>
          <cell r="AF207">
            <v>0.58617099088510993</v>
          </cell>
        </row>
        <row r="208">
          <cell r="A208" t="str">
            <v>SACT 11.1.1</v>
          </cell>
          <cell r="B208" t="str">
            <v>11.1.1</v>
          </cell>
          <cell r="C208" t="str">
            <v>Formulación e implementación del modelo de participación</v>
          </cell>
          <cell r="D208" t="str">
            <v>% de formulación e implementación del modelo de participación</v>
          </cell>
          <cell r="E208" t="str">
            <v>Porcentaje</v>
          </cell>
          <cell r="F208">
            <v>0.25</v>
          </cell>
          <cell r="G208">
            <v>0.25</v>
          </cell>
          <cell r="H208">
            <v>1</v>
          </cell>
          <cell r="I208" t="str">
            <v>La corporación, desarrollo un convenio durante los últimos tres meses del año, para la formulación de dicho modelo. Este convenio, se realizó con la Universidad de Antioquia, específicamente con el Instituto de Estudios Regionales – INER. Este modelo participación denominado “Modelo de Gobernanza Territorial Ambiental para la Participación – GOTA”, desarrollo una serie de herramientas para la recolección de la información, pasando por encuestas, entrevistas, grupos focales y conversatorios.</v>
          </cell>
          <cell r="J208"/>
          <cell r="K208">
            <v>0.5</v>
          </cell>
          <cell r="L208">
            <v>0</v>
          </cell>
          <cell r="M208">
            <v>0</v>
          </cell>
          <cell r="N208"/>
          <cell r="O208"/>
          <cell r="P208">
            <v>0.75</v>
          </cell>
          <cell r="Q208">
            <v>0</v>
          </cell>
          <cell r="R208">
            <v>0</v>
          </cell>
          <cell r="S208"/>
          <cell r="T208"/>
          <cell r="U208">
            <v>1</v>
          </cell>
          <cell r="V208">
            <v>0</v>
          </cell>
          <cell r="W208">
            <v>0</v>
          </cell>
          <cell r="X208"/>
          <cell r="Y208"/>
          <cell r="Z208" t="str">
            <v>Un modelo formulado e implementado</v>
          </cell>
          <cell r="AA208">
            <v>1</v>
          </cell>
          <cell r="AB208"/>
          <cell r="AC208"/>
          <cell r="AD208">
            <v>307778419</v>
          </cell>
          <cell r="AE208">
            <v>181662699</v>
          </cell>
          <cell r="AF208">
            <v>0.59023858654625161</v>
          </cell>
        </row>
        <row r="209">
          <cell r="A209" t="str">
            <v>SACT 11.1.2</v>
          </cell>
          <cell r="B209" t="str">
            <v>11.1.2</v>
          </cell>
          <cell r="C209" t="str">
            <v>Participación efectiva de los actores en las decisiones relacionadas con la gestión ambiental</v>
          </cell>
          <cell r="D209" t="str">
            <v>% de decisiones en la gestión ambiental conforme a la participación efectiva con los actores
Nota: Deben considerarse las decisiones ambientales; en la cual se superen las etapas de socialización y consulta; sin implicar la pérdida de autonomía en la decisión.</v>
          </cell>
          <cell r="E209" t="str">
            <v>Porcentaje</v>
          </cell>
          <cell r="F209">
            <v>0</v>
          </cell>
          <cell r="G209">
            <v>0</v>
          </cell>
          <cell r="H209">
            <v>0</v>
          </cell>
          <cell r="I209" t="str">
            <v>Sin meta programada para la vigencia 2020</v>
          </cell>
          <cell r="J209"/>
          <cell r="K209">
            <v>1</v>
          </cell>
          <cell r="L209">
            <v>0</v>
          </cell>
          <cell r="M209">
            <v>0</v>
          </cell>
          <cell r="N209"/>
          <cell r="O209"/>
          <cell r="P209">
            <v>1</v>
          </cell>
          <cell r="Q209">
            <v>0</v>
          </cell>
          <cell r="R209">
            <v>0</v>
          </cell>
          <cell r="S209"/>
          <cell r="T209"/>
          <cell r="U209">
            <v>1</v>
          </cell>
          <cell r="V209">
            <v>0</v>
          </cell>
          <cell r="W209">
            <v>0</v>
          </cell>
          <cell r="X209"/>
          <cell r="Y209"/>
          <cell r="Z209"/>
          <cell r="AA209">
            <v>0</v>
          </cell>
          <cell r="AB209"/>
          <cell r="AC209"/>
          <cell r="AD209">
            <v>4200000</v>
          </cell>
          <cell r="AE209">
            <v>1210000</v>
          </cell>
          <cell r="AF209">
            <v>0.28809523809523807</v>
          </cell>
        </row>
        <row r="210">
          <cell r="A210" t="str">
            <v>ACT 11.2</v>
          </cell>
          <cell r="B210" t="str">
            <v>11.2</v>
          </cell>
          <cell r="C210" t="str">
            <v>Fortalecer espacios e instrumentos de participación, con enfoque diferencial</v>
          </cell>
          <cell r="D210"/>
          <cell r="E210"/>
          <cell r="F210">
            <v>1</v>
          </cell>
          <cell r="G210">
            <v>1</v>
          </cell>
          <cell r="H210">
            <v>1</v>
          </cell>
          <cell r="I210"/>
          <cell r="J210"/>
          <cell r="K210">
            <v>1</v>
          </cell>
          <cell r="L210">
            <v>0</v>
          </cell>
          <cell r="M210">
            <v>0</v>
          </cell>
          <cell r="N210"/>
          <cell r="O210"/>
          <cell r="P210">
            <v>1</v>
          </cell>
          <cell r="Q210">
            <v>0</v>
          </cell>
          <cell r="R210">
            <v>0</v>
          </cell>
          <cell r="S210"/>
          <cell r="T210"/>
          <cell r="U210">
            <v>1</v>
          </cell>
          <cell r="V210">
            <v>0</v>
          </cell>
          <cell r="W210">
            <v>0</v>
          </cell>
          <cell r="X210"/>
          <cell r="Y210"/>
          <cell r="Z210"/>
          <cell r="AA210">
            <v>1</v>
          </cell>
          <cell r="AB210">
            <v>0</v>
          </cell>
          <cell r="AC210"/>
          <cell r="AD210">
            <v>243171289</v>
          </cell>
          <cell r="AE210">
            <v>240256073</v>
          </cell>
          <cell r="AF210">
            <v>0.98801167682258739</v>
          </cell>
        </row>
        <row r="211">
          <cell r="A211" t="str">
            <v>SACT 11.2.1</v>
          </cell>
          <cell r="B211" t="str">
            <v>11.2.1</v>
          </cell>
          <cell r="C211" t="str">
            <v>Promoción de acciones de incidencia de los actores en espacios e instrumentos de participación</v>
          </cell>
          <cell r="D211" t="str">
            <v>% de acciones de incidencia de los actores en espacios e instrumentos de participación</v>
          </cell>
          <cell r="E211" t="str">
            <v>Porcentaje</v>
          </cell>
          <cell r="F211">
            <v>0.125</v>
          </cell>
          <cell r="G211">
            <v>0.13</v>
          </cell>
          <cell r="H211">
            <v>1</v>
          </cell>
          <cell r="I211" t="str">
            <v xml:space="preserve">Se desarrolló una ruta de encuentros formativos en gobernanza y gestión ambiental, con la colaboración del Instituto de Estudios Regionales – INER de la Universidad de Antioquia, mediante convenio 040-COV2007-113 de 2020. En esta ruta se buscó aportar herramientas conceptuales y metodológicas de cara al fortalecimiento de la ciudadanía en la gestión ambiental del territorio. 
Los actores con los cuales se desarrolló esta ruta fueron: 1. Red Participación para la gestión ambiental del territorio. Articula a las Mesas Ambientales.  2. Red de liderazgo Juvenil Ambiental. Articula grupos juveniles   3. Mesas de concertación y participación territorial: actores que participaron de la formulación del Plan de Gestión Ambiental Regional.
Este proceso se dirigió a las ocho territoriales de la jurisdicción, y su contenido temático estuvo basado en la reflexión sobre la participación en la gobernanza y la gestión desde la gobernanza y la gestión ambiental territorial. 
  </v>
          </cell>
          <cell r="J211"/>
          <cell r="K211">
            <v>0.5</v>
          </cell>
          <cell r="L211">
            <v>0</v>
          </cell>
          <cell r="M211">
            <v>0</v>
          </cell>
          <cell r="N211"/>
          <cell r="O211"/>
          <cell r="P211">
            <v>0.75</v>
          </cell>
          <cell r="Q211">
            <v>0</v>
          </cell>
          <cell r="R211">
            <v>0</v>
          </cell>
          <cell r="S211"/>
          <cell r="T211"/>
          <cell r="U211">
            <v>1</v>
          </cell>
          <cell r="V211">
            <v>0</v>
          </cell>
          <cell r="W211">
            <v>0</v>
          </cell>
          <cell r="X211"/>
          <cell r="Y211"/>
          <cell r="Z211"/>
          <cell r="AA211">
            <v>1</v>
          </cell>
          <cell r="AB211"/>
          <cell r="AC211"/>
          <cell r="AD211">
            <v>243171289</v>
          </cell>
          <cell r="AE211">
            <v>240256073</v>
          </cell>
          <cell r="AF211">
            <v>0.98801167682258739</v>
          </cell>
        </row>
        <row r="212">
          <cell r="A212" t="str">
            <v>ACT 11.3</v>
          </cell>
          <cell r="B212" t="str">
            <v>11.3</v>
          </cell>
          <cell r="C212" t="str">
            <v>Ejecutar la estrategia de cooperación y apropiación social para la ejecución del PGAR en el marco del Plan de Acción</v>
          </cell>
          <cell r="D212"/>
          <cell r="E212"/>
          <cell r="F212">
            <v>1</v>
          </cell>
          <cell r="G212">
            <v>1</v>
          </cell>
          <cell r="H212">
            <v>1</v>
          </cell>
          <cell r="I212"/>
          <cell r="J212"/>
          <cell r="K212">
            <v>1</v>
          </cell>
          <cell r="L212">
            <v>0</v>
          </cell>
          <cell r="M212">
            <v>0</v>
          </cell>
          <cell r="N212"/>
          <cell r="O212"/>
          <cell r="P212">
            <v>1</v>
          </cell>
          <cell r="Q212">
            <v>0</v>
          </cell>
          <cell r="R212">
            <v>0</v>
          </cell>
          <cell r="S212"/>
          <cell r="T212"/>
          <cell r="U212">
            <v>1</v>
          </cell>
          <cell r="V212">
            <v>0</v>
          </cell>
          <cell r="W212">
            <v>0</v>
          </cell>
          <cell r="X212"/>
          <cell r="Y212"/>
          <cell r="Z212"/>
          <cell r="AA212">
            <v>1</v>
          </cell>
          <cell r="AB212">
            <v>0</v>
          </cell>
          <cell r="AC212"/>
          <cell r="AD212">
            <v>72315130</v>
          </cell>
          <cell r="AE212">
            <v>25854372</v>
          </cell>
          <cell r="AF212">
            <v>0.3575236883346542</v>
          </cell>
        </row>
        <row r="213">
          <cell r="A213" t="str">
            <v>SACT 11.3.1</v>
          </cell>
          <cell r="B213" t="str">
            <v>11.3.1</v>
          </cell>
          <cell r="C213" t="str">
            <v>Ejecución de los retos del PGAR con corresponsabilidad, en el marco del plan de acción</v>
          </cell>
          <cell r="D213" t="str">
            <v>% de ejecución de los retos del PGAR con corresponsabilidad, en el marco del plan de acción</v>
          </cell>
          <cell r="E213" t="str">
            <v>Porcentaje</v>
          </cell>
          <cell r="F213">
            <v>0.1</v>
          </cell>
          <cell r="G213">
            <v>0.72</v>
          </cell>
          <cell r="H213">
            <v>1</v>
          </cell>
          <cell r="I213" t="str">
            <v xml:space="preserve">Para el avance de este indicador, se inició con un ciclo de capacitaciones que abarcó en su convocatoria a los 80 municipios de la jurisdicción en una agenda de 9 sesiones. Esta estrategia permitió generar capacidades a los funcionarios de las administraciones municipales en la formulación de subproyectos para ser cofinanciados conjuntamente con la corporación; de esta manera se incentivó la corresponsabilidad de las administraciones con los retos ambientales que abarcan las metas del PGAR 2020 – 2031.
Se han realizado dos convocatorias desde Gestión Ambiental y Ecosistemas para diferentes tipos de proyectos de Riesgos y Saneamiento.
De los estudios previos que cuentan con contrato, y que son en corresponsabilidad, le han apuntado a la ejecución de 36 retos del PGAR, lo que corresponde al 72% de los 50 retos. </v>
          </cell>
          <cell r="J213"/>
          <cell r="K213">
            <v>0.3</v>
          </cell>
          <cell r="L213">
            <v>0</v>
          </cell>
          <cell r="M213">
            <v>0</v>
          </cell>
          <cell r="N213"/>
          <cell r="O213"/>
          <cell r="P213">
            <v>0.5</v>
          </cell>
          <cell r="Q213">
            <v>0</v>
          </cell>
          <cell r="R213">
            <v>0</v>
          </cell>
          <cell r="S213"/>
          <cell r="T213"/>
          <cell r="U213">
            <v>0.6</v>
          </cell>
          <cell r="V213">
            <v>0</v>
          </cell>
          <cell r="W213">
            <v>0</v>
          </cell>
          <cell r="X213"/>
          <cell r="Y213"/>
          <cell r="Z213" t="str">
            <v>30 retos del PGAR</v>
          </cell>
          <cell r="AA213">
            <v>1</v>
          </cell>
          <cell r="AB213"/>
          <cell r="AC213"/>
          <cell r="AD213">
            <v>0</v>
          </cell>
          <cell r="AE213"/>
          <cell r="AF213">
            <v>0</v>
          </cell>
        </row>
        <row r="214">
          <cell r="A214" t="str">
            <v>SACT 11.3.2</v>
          </cell>
          <cell r="B214" t="str">
            <v>11.3.2</v>
          </cell>
          <cell r="C214" t="str">
            <v>Apropiación social del PGAR con acciones por parte de los actores en el territorio</v>
          </cell>
          <cell r="D214" t="str">
            <v>Número de acciones de apropiación social del PGAR por parte de los actores en el territorio</v>
          </cell>
          <cell r="E214" t="str">
            <v>Número decimal</v>
          </cell>
          <cell r="F214">
            <v>2</v>
          </cell>
          <cell r="G214">
            <v>6</v>
          </cell>
          <cell r="H214">
            <v>1</v>
          </cell>
          <cell r="I214" t="str">
            <v xml:space="preserve">La apropiación social por parte de los actores en el territorio se viene materializando desde un ejercicio participativo en la formulación de este instrumento de planificación en la vigencia 2019.  Para ello se realizaron 16 encuentros territoriales y un encuentro jurisdiccional (Ver numeral 1.2.3.1 Encuentros Territoriales – PGAR 2020- 2031.
Se realizó reuniones con estos actores en los cuales se generaron conversaciones sobre los retos de sostenibilidad que tiene cada sector para lograr implementar buenas prácticas en la producción y reconocer la relación de las actividades que desarrollan con la provisión de bienes y servicios que les brindan los ecosistemas como soporte socioeconómico.
También se adelantó un ejercicio participativo en la formulación en los cuáles se articularon las comunidades étnicas presentes en la jurisdicción. Producto de esta apropiación de actores se incorporó un Capítulo Étnico en el Plan de Gestión Ambiental Regional – PGAR 2020-2031.
Para la formulación del PA 2020-2023 se desarrollaron 8 encuentros territoriales cuyo ejercicio metodológico se enmarcó en las acciones y retos definidos por las mismas comunidades en los encuentros para la formulación del PGAR. 
Se adelanto el 16 de enero de la presente vigencia una capacitación a los alcaldes municipales elegidos para el periodo 2020-2023 y a sus equipos de trabajo con el fin de orientar aquellos elementos que desde el componente ambiental deben de ser priorizados en sus Planes de Desarrollo Municipal.
se firmaron acuerdos para avanzar en la reforestación y conectividad ecológica del territorio por medio de la incorporación de obligaciones de siembra de árboles en los contratos y convenios celebrados por la Corporación y la Red BIO+.
Mediante el acompañamiento de los 65 CIDEAM que se encuentran en diferentes niveles de cohesión, se avanza en el fortalecimiento de la capacidad de los actores para una gestión ambiental corresponsable.
Apropiación de los Territorios de comunidades Afro en la Jurisdicción de CORANTIOQUIA 
Mediante el Convenio  040-COV2010-214.
propiación de los  Territorios de comunidades Indígenas en la jurisdicción de CORANTIOQUIA: Con el convenio 040-COV2010-182 </v>
          </cell>
          <cell r="J214"/>
          <cell r="K214">
            <v>3</v>
          </cell>
          <cell r="L214">
            <v>0</v>
          </cell>
          <cell r="M214">
            <v>0</v>
          </cell>
          <cell r="N214"/>
          <cell r="O214"/>
          <cell r="P214">
            <v>3</v>
          </cell>
          <cell r="Q214">
            <v>0</v>
          </cell>
          <cell r="R214">
            <v>0</v>
          </cell>
          <cell r="S214"/>
          <cell r="T214"/>
          <cell r="U214">
            <v>2</v>
          </cell>
          <cell r="V214">
            <v>0</v>
          </cell>
          <cell r="W214">
            <v>0</v>
          </cell>
          <cell r="X214"/>
          <cell r="Y214"/>
          <cell r="Z214" t="str">
            <v>10 acciones</v>
          </cell>
          <cell r="AA214">
            <v>1</v>
          </cell>
          <cell r="AB214"/>
          <cell r="AC214"/>
          <cell r="AD214">
            <v>72315130</v>
          </cell>
          <cell r="AE214">
            <v>25854372</v>
          </cell>
          <cell r="AF214">
            <v>0.3575236883346542</v>
          </cell>
        </row>
        <row r="215">
          <cell r="A215" t="str">
            <v>SACT 11.3.3</v>
          </cell>
          <cell r="B215" t="str">
            <v>11.3.3</v>
          </cell>
          <cell r="C215" t="str">
            <v>Realización de reportes públicos compartidos de avance de cumplimiento PGAR</v>
          </cell>
          <cell r="D215" t="str">
            <v>Número de reportes públicos compartidos de avance de cumplimiento PGAR</v>
          </cell>
          <cell r="E215" t="str">
            <v>Número entero</v>
          </cell>
          <cell r="F215">
            <v>1</v>
          </cell>
          <cell r="G215">
            <v>1</v>
          </cell>
          <cell r="H215">
            <v>1</v>
          </cell>
          <cell r="I215" t="str">
            <v xml:space="preserve">Mediante circular con radicado No. 040-CIR2012-20 de diciembre 9 de 2020, se impartieron instrucciones a las dependencias de la Corporación para la realización del reporte de cumplimiento a metas del Plan de Acción y del Plan de Gestión Ambiental – PGAR en la vigencia 2020.
Para el seguimiento del PGAR 2020-2031, en la plataforma MEGATESO se ha dispuesto la estructura de este instrumento con la definición de la dependencia responsable de cada indicador. Para aquellos indicadores del PGAR que corresponda a indicador del Plan de acción 2020-2023, se utilizará la misma información de avance que se reporte en el Plan de acción.
La consolidación del avance del cumplimiento a metas del PGAR lo realizará la Subdirección de Planeación y este conformará el informe de gestión de la vigencia 2020.
</v>
          </cell>
          <cell r="J215"/>
          <cell r="K215"/>
          <cell r="L215"/>
          <cell r="M215"/>
          <cell r="N215"/>
          <cell r="O215"/>
          <cell r="P215"/>
          <cell r="Q215"/>
          <cell r="R215"/>
          <cell r="S215"/>
          <cell r="T215"/>
          <cell r="U215"/>
          <cell r="V215"/>
          <cell r="W215"/>
          <cell r="X215"/>
          <cell r="Y215"/>
          <cell r="Z215"/>
          <cell r="AA215"/>
          <cell r="AB215"/>
          <cell r="AC215"/>
          <cell r="AD215"/>
          <cell r="AE215"/>
          <cell r="AF215"/>
        </row>
        <row r="216">
          <cell r="G216">
            <v>0.87582494562840818</v>
          </cell>
          <cell r="H216">
            <v>0.87582494562840818</v>
          </cell>
          <cell r="AD216">
            <v>98760026227</v>
          </cell>
          <cell r="AE216">
            <v>82718046126</v>
          </cell>
          <cell r="AF216">
            <v>0.83756606074478457</v>
          </cell>
        </row>
      </sheetData>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nexo 2 Protocolo Inf Gestión"/>
      <sheetName val="Datos Generales"/>
      <sheetName val="Historico"/>
      <sheetName val="ReportTrim"/>
      <sheetName val="Anexo 1 Matriz Inf Gestión"/>
      <sheetName val="Matriz Contratos"/>
      <sheetName val="Consolidado Tablero"/>
      <sheetName val="Consolidado"/>
      <sheetName val="Consolidado (2)"/>
    </sheetNames>
    <sheetDataSet>
      <sheetData sheetId="0"/>
      <sheetData sheetId="1"/>
      <sheetData sheetId="2"/>
      <sheetData sheetId="3"/>
      <sheetData sheetId="4">
        <row r="8">
          <cell r="A8" t="str">
            <v>PROG I</v>
          </cell>
          <cell r="B8" t="str">
            <v>I</v>
          </cell>
          <cell r="C8" t="str">
            <v>Programa I. Nuestros ecosistemas naturales</v>
          </cell>
          <cell r="D8"/>
          <cell r="E8" t="str">
            <v>Porcentaje</v>
          </cell>
          <cell r="F8">
            <v>1</v>
          </cell>
          <cell r="G8">
            <v>1</v>
          </cell>
          <cell r="H8">
            <v>1</v>
          </cell>
          <cell r="I8">
            <v>1</v>
          </cell>
          <cell r="J8">
            <v>0.95960000000000001</v>
          </cell>
          <cell r="K8">
            <v>0.89034302230055862</v>
          </cell>
          <cell r="L8">
            <v>0.14027777777777778</v>
          </cell>
          <cell r="M8">
            <v>0.27</v>
          </cell>
          <cell r="N8">
            <v>4.0399999999999991E-2</v>
          </cell>
          <cell r="O8">
            <v>0.95960000000000001</v>
          </cell>
          <cell r="P8">
            <v>0.89034302230055862</v>
          </cell>
          <cell r="Q8">
            <v>0.14027777777777778</v>
          </cell>
          <cell r="R8">
            <v>0.27</v>
          </cell>
          <cell r="S8"/>
          <cell r="T8"/>
          <cell r="U8"/>
          <cell r="V8"/>
          <cell r="W8"/>
          <cell r="X8"/>
          <cell r="Y8"/>
          <cell r="Z8"/>
          <cell r="AA8"/>
          <cell r="AB8"/>
          <cell r="AC8"/>
          <cell r="AD8"/>
          <cell r="AE8"/>
          <cell r="AF8">
            <v>1</v>
          </cell>
          <cell r="AG8">
            <v>0.46248575557513966</v>
          </cell>
          <cell r="AH8">
            <v>0.46248575557513966</v>
          </cell>
          <cell r="AI8"/>
          <cell r="AJ8">
            <v>10700881538</v>
          </cell>
          <cell r="AK8">
            <v>8360336190</v>
          </cell>
          <cell r="AL8">
            <v>0.7812754641112073</v>
          </cell>
          <cell r="AM8">
            <v>5279680682</v>
          </cell>
          <cell r="AN8">
            <v>0.63151535560437788</v>
          </cell>
          <cell r="AO8">
            <v>3084268939.9400001</v>
          </cell>
          <cell r="AP8">
            <v>3032106801.9400001</v>
          </cell>
          <cell r="AQ8">
            <v>2488668760.8299999</v>
          </cell>
          <cell r="AR8">
            <v>0.82077213086217871</v>
          </cell>
          <cell r="AS8">
            <v>16238328063</v>
          </cell>
          <cell r="AT8">
            <v>13892853393</v>
          </cell>
          <cell r="AU8">
            <v>0.8555593494046777</v>
          </cell>
        </row>
        <row r="9">
          <cell r="A9" t="str">
            <v>PROY 1</v>
          </cell>
          <cell r="B9">
            <v>1</v>
          </cell>
          <cell r="C9" t="str">
            <v>Proyecto 1. Protegiendo ecosistemas naturales</v>
          </cell>
          <cell r="D9"/>
          <cell r="E9" t="str">
            <v>Porcentaje</v>
          </cell>
          <cell r="F9">
            <v>1</v>
          </cell>
          <cell r="G9">
            <v>1</v>
          </cell>
          <cell r="H9">
            <v>1</v>
          </cell>
          <cell r="I9">
            <v>1</v>
          </cell>
          <cell r="J9">
            <v>0.95709999999999995</v>
          </cell>
          <cell r="K9">
            <v>0.87050567595459238</v>
          </cell>
          <cell r="L9">
            <v>0.28055555555555556</v>
          </cell>
          <cell r="M9">
            <v>0.13999999999999999</v>
          </cell>
          <cell r="N9">
            <v>4.2900000000000049E-2</v>
          </cell>
          <cell r="O9">
            <v>0.95709999999999995</v>
          </cell>
          <cell r="P9">
            <v>0.87050567595459238</v>
          </cell>
          <cell r="Q9">
            <v>0.28055555555555556</v>
          </cell>
          <cell r="R9">
            <v>0.13999999999999999</v>
          </cell>
          <cell r="S9"/>
          <cell r="T9"/>
          <cell r="U9"/>
          <cell r="V9"/>
          <cell r="W9"/>
          <cell r="X9"/>
          <cell r="Y9"/>
          <cell r="Z9"/>
          <cell r="AA9"/>
          <cell r="AB9"/>
          <cell r="AC9"/>
          <cell r="AD9"/>
          <cell r="AE9"/>
          <cell r="AF9">
            <v>1</v>
          </cell>
          <cell r="AG9">
            <v>0.45690141898864811</v>
          </cell>
          <cell r="AH9">
            <v>0.45690141898864811</v>
          </cell>
          <cell r="AI9"/>
          <cell r="AJ9">
            <v>6118021854</v>
          </cell>
          <cell r="AK9">
            <v>4956756467</v>
          </cell>
          <cell r="AL9">
            <v>0.81018940194848155</v>
          </cell>
          <cell r="AM9">
            <v>3020083691</v>
          </cell>
          <cell r="AN9">
            <v>0.60928627644033895</v>
          </cell>
          <cell r="AO9">
            <v>1940285906</v>
          </cell>
          <cell r="AP9">
            <v>1888326469</v>
          </cell>
          <cell r="AQ9">
            <v>1399813312</v>
          </cell>
          <cell r="AR9">
            <v>0.74129835861555149</v>
          </cell>
          <cell r="AS9">
            <v>8756786014</v>
          </cell>
          <cell r="AT9">
            <v>7252016525</v>
          </cell>
          <cell r="AU9">
            <v>0.82815961397318205</v>
          </cell>
        </row>
        <row r="10">
          <cell r="A10" t="str">
            <v>ACT 1.1</v>
          </cell>
          <cell r="B10" t="str">
            <v>1.1</v>
          </cell>
          <cell r="C10" t="str">
            <v>Definir e implementar el modelo de administración de las áreas protegidas y otras estrategias complementarias, con enfoque diferencial</v>
          </cell>
          <cell r="D10"/>
          <cell r="E10" t="str">
            <v>Porcentaje</v>
          </cell>
          <cell r="F10">
            <v>1</v>
          </cell>
          <cell r="G10">
            <v>1</v>
          </cell>
          <cell r="H10">
            <v>1</v>
          </cell>
          <cell r="I10">
            <v>1</v>
          </cell>
          <cell r="J10">
            <v>1</v>
          </cell>
          <cell r="K10">
            <v>1</v>
          </cell>
          <cell r="L10">
            <v>0.77777777777777768</v>
          </cell>
          <cell r="M10">
            <v>0.7</v>
          </cell>
          <cell r="N10">
            <v>0</v>
          </cell>
          <cell r="O10">
            <v>1</v>
          </cell>
          <cell r="P10">
            <v>1</v>
          </cell>
          <cell r="Q10">
            <v>0.77777777777777768</v>
          </cell>
          <cell r="R10">
            <v>0.7</v>
          </cell>
          <cell r="S10"/>
          <cell r="T10"/>
          <cell r="U10"/>
          <cell r="V10"/>
          <cell r="W10"/>
          <cell r="X10"/>
          <cell r="Y10"/>
          <cell r="Z10"/>
          <cell r="AA10"/>
          <cell r="AB10"/>
          <cell r="AC10"/>
          <cell r="AD10"/>
          <cell r="AE10"/>
          <cell r="AF10">
            <v>1</v>
          </cell>
          <cell r="AG10">
            <v>0.5</v>
          </cell>
          <cell r="AH10">
            <v>0.5</v>
          </cell>
          <cell r="AI10"/>
          <cell r="AJ10">
            <v>352615642</v>
          </cell>
          <cell r="AK10">
            <v>294991009</v>
          </cell>
          <cell r="AL10">
            <v>0.83657947596096716</v>
          </cell>
          <cell r="AM10">
            <v>294827882</v>
          </cell>
          <cell r="AN10">
            <v>0.99944701026464167</v>
          </cell>
          <cell r="AO10">
            <v>163127</v>
          </cell>
          <cell r="AP10">
            <v>0</v>
          </cell>
          <cell r="AQ10">
            <v>0</v>
          </cell>
          <cell r="AR10" t="str">
            <v>0%</v>
          </cell>
          <cell r="AS10">
            <v>486125129</v>
          </cell>
          <cell r="AT10">
            <v>451718788</v>
          </cell>
          <cell r="AU10">
            <v>0.92922328234548024</v>
          </cell>
        </row>
        <row r="11">
          <cell r="A11" t="str">
            <v>SACT 1.1.1</v>
          </cell>
          <cell r="B11" t="str">
            <v>1.1.1</v>
          </cell>
          <cell r="C11" t="str">
            <v>Definición e implementación del modelo de administración de las áreas protegidas y otras estrategias complementarias, con enfoque diferencial</v>
          </cell>
          <cell r="D11" t="str">
            <v>% de avance en la formulación e implementación del Modelo de administración de las áreas protegidas y otras estrategias complementarias, con enfoque diferencial</v>
          </cell>
          <cell r="E11" t="str">
            <v>Porcentaje</v>
          </cell>
          <cell r="F11">
            <v>0.5</v>
          </cell>
          <cell r="G11">
            <v>0.7</v>
          </cell>
          <cell r="H11">
            <v>0.9</v>
          </cell>
          <cell r="I11">
            <v>1</v>
          </cell>
          <cell r="J11">
            <v>0.5</v>
          </cell>
          <cell r="K11">
            <v>0.7</v>
          </cell>
          <cell r="L11">
            <v>0.7</v>
          </cell>
          <cell r="M11">
            <v>0.7</v>
          </cell>
          <cell r="N11">
            <v>0</v>
          </cell>
          <cell r="O11">
            <v>1</v>
          </cell>
          <cell r="P11">
            <v>1</v>
          </cell>
          <cell r="Q11">
            <v>0.77777777777777768</v>
          </cell>
          <cell r="R11">
            <v>0.7</v>
          </cell>
          <cell r="S11" t="str">
            <v xml:space="preserve">Se ha avanzado hasta la estructuración del modelo, cuyo contenido es: Presentación (antecedentes); conceptualización; definición de roles y responsabilidades; articulación del modelo con el SGI y otros modelos, política, orientaciones generales del modelo; objetivos; ámbito de aplicación del esquema (PHVA); descripción del modelo con enfoque participativo, diferencial y de gobernanza; medición y seguimiento a la implementación del modelo; rendición de cuentas; documentos de referencia, siglas y anexos. 
Además, se avanza en la caracterización de actores en conjunto con la Subdirección de Participación y Cultura Ambiental.  </v>
          </cell>
          <cell r="T11" t="str">
            <v>Esta subactividad en el marco del Plan de Acción 2020-2023, tiene como fin la formulación e implementación del modelo de administración, para la vigencia 2021 tienen como meta el 70% acumulado, el cual tiene como línea base el avance logrado en el 2021 del 50%, reportándose en el año 2021 un cumplimiento del 20% adicional del indicador que se logró con  los aportes de Convenio 040-COV2010-182.</v>
          </cell>
          <cell r="U11"/>
          <cell r="V11"/>
          <cell r="W11"/>
          <cell r="X11" t="str">
            <v>contract</v>
          </cell>
          <cell r="Y11" t="str">
            <v>No aplica</v>
          </cell>
          <cell r="Z11"/>
          <cell r="AA11"/>
          <cell r="AB11"/>
          <cell r="AC11"/>
          <cell r="AD11"/>
          <cell r="AE11"/>
          <cell r="AF11">
            <v>1</v>
          </cell>
          <cell r="AG11">
            <v>0.7</v>
          </cell>
          <cell r="AH11">
            <v>0.7</v>
          </cell>
          <cell r="AI11"/>
          <cell r="AJ11">
            <v>352615642</v>
          </cell>
          <cell r="AK11">
            <v>294991009</v>
          </cell>
          <cell r="AL11">
            <v>0.83657947596096716</v>
          </cell>
          <cell r="AM11">
            <v>294827882</v>
          </cell>
          <cell r="AN11">
            <v>0.99944701026464167</v>
          </cell>
          <cell r="AO11">
            <v>163127</v>
          </cell>
          <cell r="AP11">
            <v>0</v>
          </cell>
          <cell r="AQ11">
            <v>0</v>
          </cell>
          <cell r="AR11" t="str">
            <v>0%</v>
          </cell>
          <cell r="AS11">
            <v>486125129</v>
          </cell>
          <cell r="AT11">
            <v>451718788</v>
          </cell>
          <cell r="AU11">
            <v>0.92922328234548024</v>
          </cell>
        </row>
        <row r="12">
          <cell r="A12" t="str">
            <v>ACT 1.2</v>
          </cell>
          <cell r="B12" t="str">
            <v>1.2</v>
          </cell>
          <cell r="C12" t="str">
            <v>Declarar áreas protegidas</v>
          </cell>
          <cell r="D12"/>
          <cell r="E12" t="str">
            <v>Porcentaje</v>
          </cell>
          <cell r="F12">
            <v>1</v>
          </cell>
          <cell r="G12">
            <v>1</v>
          </cell>
          <cell r="H12">
            <v>1</v>
          </cell>
          <cell r="I12">
            <v>1</v>
          </cell>
          <cell r="J12">
            <v>1</v>
          </cell>
          <cell r="K12">
            <v>0.88235294117647056</v>
          </cell>
          <cell r="L12">
            <v>0.25</v>
          </cell>
          <cell r="M12">
            <v>0</v>
          </cell>
          <cell r="N12">
            <v>0</v>
          </cell>
          <cell r="O12">
            <v>1</v>
          </cell>
          <cell r="P12">
            <v>0.88235294117647056</v>
          </cell>
          <cell r="Q12">
            <v>0.25</v>
          </cell>
          <cell r="R12">
            <v>0</v>
          </cell>
          <cell r="S12"/>
          <cell r="T12"/>
          <cell r="U12"/>
          <cell r="V12"/>
          <cell r="W12"/>
          <cell r="X12"/>
          <cell r="Y12"/>
          <cell r="Z12"/>
          <cell r="AA12"/>
          <cell r="AB12"/>
          <cell r="AC12"/>
          <cell r="AD12"/>
          <cell r="AE12"/>
          <cell r="AF12">
            <v>1</v>
          </cell>
          <cell r="AG12">
            <v>0.47058823529411764</v>
          </cell>
          <cell r="AH12">
            <v>0.47058823529411764</v>
          </cell>
          <cell r="AI12"/>
          <cell r="AJ12">
            <v>1411231982</v>
          </cell>
          <cell r="AK12">
            <v>813515457</v>
          </cell>
          <cell r="AL12">
            <v>0.57645763940743799</v>
          </cell>
          <cell r="AM12">
            <v>645354876</v>
          </cell>
          <cell r="AN12">
            <v>0.79329147399346833</v>
          </cell>
          <cell r="AO12">
            <v>168160581</v>
          </cell>
          <cell r="AP12">
            <v>168160581</v>
          </cell>
          <cell r="AQ12">
            <v>158918515</v>
          </cell>
          <cell r="AR12">
            <v>0.9450402350833933</v>
          </cell>
          <cell r="AS12">
            <v>852018897</v>
          </cell>
          <cell r="AT12">
            <v>353658683</v>
          </cell>
          <cell r="AU12">
            <v>0.41508314457020784</v>
          </cell>
        </row>
        <row r="13">
          <cell r="A13" t="str">
            <v>SACT 1.2.1</v>
          </cell>
          <cell r="B13" t="str">
            <v>1.2.1</v>
          </cell>
          <cell r="C13" t="str">
            <v>Declaración, homologación o recategorización de áreas protegidas regionales inscritas en el RUNAP.</v>
          </cell>
          <cell r="D13" t="str">
            <v>Número de ha de áreas protegidas (ha) declaradas en la vigencia
Notas: 
* Resolución 667. Indicador % de superficie de áreas protegidas regionales declaradas, homologadas o recategorizadas inscritas en el RUNAP.
* PND 2018-2022: 
* Áreas bajo sistemas sostenibles de conservación (restauración*, sistemas agroforestales, manejo forestal sostenible)
* % de ecosistemas o unidades de análisis ecosistémicas no representados o subrepresentados incluidos en el SINAP en el cuatrienio.</v>
          </cell>
          <cell r="E13" t="str">
            <v>Porcentaje</v>
          </cell>
          <cell r="F13">
            <v>5300</v>
          </cell>
          <cell r="G13">
            <v>70000</v>
          </cell>
          <cell r="H13">
            <v>70000</v>
          </cell>
          <cell r="I13">
            <v>0</v>
          </cell>
          <cell r="J13">
            <v>6887</v>
          </cell>
          <cell r="K13">
            <v>70166</v>
          </cell>
          <cell r="L13">
            <v>70166</v>
          </cell>
          <cell r="M13">
            <v>0</v>
          </cell>
          <cell r="N13">
            <v>0</v>
          </cell>
          <cell r="O13">
            <v>1</v>
          </cell>
          <cell r="P13">
            <v>1</v>
          </cell>
          <cell r="Q13">
            <v>1</v>
          </cell>
          <cell r="R13">
            <v>0</v>
          </cell>
          <cell r="S13" t="str">
            <v>El Consejo Directivo de Corantioquia, mediante Acuerdo N° 596 del 17 de diciembre de 2020 determina declarar, reservar, delimitar y alinderar un área de 6887,5 ha, como Distrito Regional de Manejo Integrado Quitasol La Holanda, en jurisdicción de los municipios de Bello, Barbosa, Copacabana, Girardota, San Pedro de Los Milagros y Don Matías en el Departamento de Antioquia. 
La segunda área en proceso declaratoria, corresponde al polígono del Bajo Cauca Nechí, el cual se adelantó bajo el Convenio 040-COV1906-211. Este proceso no se pudo concluir debido a que para cumplir el requisito de Consulta Previa, no se presentaron las condiciones debido a la pandemia.
 Igualmente se avanza en la Avance en la declaratoria de Bosque Seco Tropical; mediante convenio 040-COV2007-55 se concretó el documento técnico – jurídico, considerando el diagnóstico del área, línea base de flora y fauna y la conectividad ecológica.
También se adelantaron gestiones en articulación con CORNARE, con el objetivo de realinderar la RFP Nare.</v>
          </cell>
          <cell r="T13" t="str">
            <v xml:space="preserve">La meta planteada en el Plan de Acción 2020-2023, corresponde a 143.000 hectáreas, para la vigencia 2021 la meta proyectada correspondió a 70.000 Ha, dándose cumplimiento a la meta con el Área Protegida declarada mediante Acuerdo 626 del 23 de diciembre de 2021, denominada Distrito de Manejo Integrado Bosque Seco del Occidente Antioqueño, localizado en los municipios de Anzá, Armenia, Betulia, Buriticá, Ebéjico, Heliconia, Ituango, Liborina, Olaya, Sabanalarga, San Jerónimo, Santafé de Antioquia, Sopetrán y Toledo, con una extensión de 70.166 Hectáreas.  </v>
          </cell>
          <cell r="U13"/>
          <cell r="V13"/>
          <cell r="W13"/>
          <cell r="X13" t="str">
            <v>contract</v>
          </cell>
          <cell r="Y13" t="str">
            <v>No aplica</v>
          </cell>
          <cell r="Z13"/>
          <cell r="AA13"/>
          <cell r="AB13"/>
          <cell r="AC13"/>
          <cell r="AD13"/>
          <cell r="AE13"/>
          <cell r="AF13">
            <v>145300</v>
          </cell>
          <cell r="AG13">
            <v>77053</v>
          </cell>
          <cell r="AH13">
            <v>0.53030282174810739</v>
          </cell>
          <cell r="AI13"/>
          <cell r="AJ13">
            <v>384922416</v>
          </cell>
          <cell r="AK13">
            <v>380510265</v>
          </cell>
          <cell r="AL13">
            <v>0.98853755765681361</v>
          </cell>
          <cell r="AM13">
            <v>339355551</v>
          </cell>
          <cell r="AN13">
            <v>0.89184335408139381</v>
          </cell>
          <cell r="AO13">
            <v>41154714</v>
          </cell>
          <cell r="AP13">
            <v>41154714</v>
          </cell>
          <cell r="AQ13">
            <v>32754713</v>
          </cell>
          <cell r="AR13">
            <v>0.79589213036445838</v>
          </cell>
          <cell r="AS13">
            <v>152198126</v>
          </cell>
          <cell r="AT13">
            <v>149132296</v>
          </cell>
          <cell r="AU13">
            <v>0.97985632227823882</v>
          </cell>
        </row>
        <row r="14">
          <cell r="A14" t="str">
            <v>SACT 1.2.2</v>
          </cell>
          <cell r="B14" t="str">
            <v>1.2.2</v>
          </cell>
          <cell r="C14" t="str">
            <v>Actualización de plan de manejo de áreas protegidas.</v>
          </cell>
          <cell r="D14" t="str">
            <v>% de áreas protegidas con planes de manejo vigentes</v>
          </cell>
          <cell r="E14" t="str">
            <v>Porcentaje</v>
          </cell>
          <cell r="F14">
            <v>0.65</v>
          </cell>
          <cell r="G14">
            <v>0.85</v>
          </cell>
          <cell r="H14">
            <v>0.95</v>
          </cell>
          <cell r="I14">
            <v>1</v>
          </cell>
          <cell r="J14">
            <v>0.65</v>
          </cell>
          <cell r="K14">
            <v>0.65</v>
          </cell>
          <cell r="L14">
            <v>0</v>
          </cell>
          <cell r="M14">
            <v>0</v>
          </cell>
          <cell r="N14">
            <v>0</v>
          </cell>
          <cell r="O14">
            <v>1</v>
          </cell>
          <cell r="P14">
            <v>0.76470588235294124</v>
          </cell>
          <cell r="Q14">
            <v>0</v>
          </cell>
          <cell r="R14">
            <v>0</v>
          </cell>
          <cell r="S14" t="str">
            <v>Actualmente se tienen 13 áreas protegidas con planes de manejo de las 18 áreas declaradas e inscritas en RUNAP.  
En lo corrido de la vigencia 2020, mediante el convenio 040-COV1906-211 suscrito con PNUD, se adelantó el proceso de formulación del plan de manejo del DRMI Alto de Ventanas, el cual llegó a su adopción por el Consejo Directivo de Corantioquia, mediante Acuerdo N° 598 del 17 de diciembre de 2020.  
Se viene adelantando la formulación del plan de manejo del DMI El Sapo – Hoyo Grande, sobre el cual se realizó consulta al Ministerio del Interior sobre la procedencia y oportunidad de la consulta previa, en este mismo proceso se encuentran los DMI Ciénaga Barbacoas.
Se adelantaron acciones para la formulación del Plan de Manejo del DMI Ciénaga Chiqueros, a través de convenio con Fundación natura 040-COV1812-129.   
Adicionalmente bajo el Convenio 040-COV1906-211 suscrito con el PNUD, se continúa avanzando en el proceso de la revisión y ajuste de los planes de manejo de cinco áreas protegidas (DMI del Sistema de Páramos y Bosques Altoandinos del Noroccidente Medio Antioqueño, DMI Divisoria Valle Aburra Rio Cauca, RFP Farallones del Citará, RFP Cerro Bravo y DMI Cuchilla Jardín Támesis)</v>
          </cell>
          <cell r="T14" t="str">
            <v xml:space="preserve">La meta anual para dar cumplimiento es adoptar el Plan de Manejo de tres áreas protegidas: Distrito Regional de Manejo Integrado Ciénaga de Chiqueros, en el cual se avanzó en el componente Ordenación y programático en marco de ejecución del Convenio de Cooperación 040-COV1812-129; Distrito Regional de Manejo Integrado de Barbacoas en el cual se ha avanzado en la propuesta que fue remitida mediante radicado 180-COE2108-28205 y del Distrito de Manejo Integrado el Sapo- Hoyo Grande el cual tiene plan de manejo ya formulado y se remitirá para presentar al consejo en el mes de noviembre.  </v>
          </cell>
          <cell r="U14"/>
          <cell r="V14"/>
          <cell r="W14"/>
          <cell r="X14" t="str">
            <v>contract</v>
          </cell>
          <cell r="Y14" t="str">
            <v>No aplica</v>
          </cell>
          <cell r="Z14"/>
          <cell r="AA14"/>
          <cell r="AB14"/>
          <cell r="AC14"/>
          <cell r="AD14"/>
          <cell r="AE14"/>
          <cell r="AF14">
            <v>1</v>
          </cell>
          <cell r="AG14">
            <v>0.65</v>
          </cell>
          <cell r="AH14">
            <v>0.65</v>
          </cell>
          <cell r="AI14"/>
          <cell r="AJ14">
            <v>1016249565</v>
          </cell>
          <cell r="AK14">
            <v>432312192</v>
          </cell>
          <cell r="AL14">
            <v>0.42539963301238903</v>
          </cell>
          <cell r="AM14">
            <v>305306325</v>
          </cell>
          <cell r="AN14">
            <v>0.70621724450463796</v>
          </cell>
          <cell r="AO14">
            <v>127005867</v>
          </cell>
          <cell r="AP14">
            <v>127005867</v>
          </cell>
          <cell r="AQ14">
            <v>126163802</v>
          </cell>
          <cell r="AR14">
            <v>0.99336987322010883</v>
          </cell>
          <cell r="AS14">
            <v>699820771</v>
          </cell>
          <cell r="AT14">
            <v>204526387</v>
          </cell>
          <cell r="AU14">
            <v>0.29225538234274556</v>
          </cell>
        </row>
        <row r="15">
          <cell r="A15" t="str">
            <v>SACT 1.2.3</v>
          </cell>
          <cell r="B15" t="str">
            <v>1.2.3</v>
          </cell>
          <cell r="C15" t="str">
            <v>Identificación y priorización de áreas susceptibles a protección ambiental en territorios étnicos.</v>
          </cell>
          <cell r="D15" t="str">
            <v>% de ha de ecosistemas protegidas desde el gobierno propio._x000D_
_x000D_
Nota: _x000D_
▪ En este indicador se declarará el 40% de las ha que se identifiquen como susceptibles de proteger._x000D_
▪ Formula: Hectáreas ecosistemas protegidas desde el gobierno propio en territorio titulado y ancestrales / hectáreas identificadas de ecosistemas a proteger en territorios étnicos</v>
          </cell>
          <cell r="E15" t="str">
            <v>Porcentaje</v>
          </cell>
          <cell r="F15">
            <v>0</v>
          </cell>
          <cell r="G15">
            <v>0</v>
          </cell>
          <cell r="H15">
            <v>6.5000000000000002E-2</v>
          </cell>
          <cell r="I15">
            <v>0.13</v>
          </cell>
          <cell r="J15">
            <v>0</v>
          </cell>
          <cell r="K15">
            <v>0</v>
          </cell>
          <cell r="L15">
            <v>0</v>
          </cell>
          <cell r="M15">
            <v>0</v>
          </cell>
          <cell r="N15">
            <v>0</v>
          </cell>
          <cell r="O15">
            <v>0</v>
          </cell>
          <cell r="P15">
            <v>0</v>
          </cell>
          <cell r="Q15">
            <v>0</v>
          </cell>
          <cell r="R15">
            <v>0</v>
          </cell>
          <cell r="S15" t="str">
            <v>Sin meta programada para la vigencia 2020.</v>
          </cell>
          <cell r="T15" t="str">
            <v>Sin meta programa para la vigencia.</v>
          </cell>
          <cell r="U15"/>
          <cell r="V15"/>
          <cell r="W15"/>
          <cell r="X15" t="str">
            <v>contract</v>
          </cell>
          <cell r="Y15" t="str">
            <v>No aplica</v>
          </cell>
          <cell r="Z15"/>
          <cell r="AA15"/>
          <cell r="AB15"/>
          <cell r="AC15"/>
          <cell r="AD15"/>
          <cell r="AE15"/>
          <cell r="AF15">
            <v>0.13</v>
          </cell>
          <cell r="AG15">
            <v>0</v>
          </cell>
          <cell r="AH15">
            <v>0</v>
          </cell>
          <cell r="AI15"/>
          <cell r="AJ15">
            <v>5060000</v>
          </cell>
          <cell r="AK15">
            <v>693000</v>
          </cell>
          <cell r="AL15">
            <v>0.13695652173913042</v>
          </cell>
          <cell r="AM15">
            <v>693000</v>
          </cell>
          <cell r="AN15">
            <v>1</v>
          </cell>
          <cell r="AO15">
            <v>0</v>
          </cell>
          <cell r="AP15">
            <v>0</v>
          </cell>
          <cell r="AQ15">
            <v>0</v>
          </cell>
          <cell r="AR15" t="str">
            <v>0%</v>
          </cell>
          <cell r="AS15">
            <v>0</v>
          </cell>
          <cell r="AT15">
            <v>0</v>
          </cell>
          <cell r="AU15">
            <v>0</v>
          </cell>
        </row>
        <row r="16">
          <cell r="A16" t="str">
            <v>SACT 1.2.4</v>
          </cell>
          <cell r="B16" t="str">
            <v>1.2.4</v>
          </cell>
          <cell r="C16" t="str">
            <v>Implementación de acciones de manejo en áreas identificadas y priorizadas para la protección ambiental en territorios étnicos.</v>
          </cell>
          <cell r="D16" t="str">
            <v xml:space="preserve">% de ha de ecosistemas protegidos desde el gobierno propio con acciones de manejo_x000D_
_x000D_
Nota: en este indicador se realizaran acciones de manejo en el 40% de las ha declaradas en el indicador anterior._x000D_
_x000D_
Hectáreas manejadas de ecosistemas a proteger en territorios étnicos/ Hectáreas ecosistemas protegidos desde el gobierno propio en territorio titulado y ancestrales </v>
          </cell>
          <cell r="E16" t="str">
            <v>Porcentaje</v>
          </cell>
          <cell r="F16">
            <v>0</v>
          </cell>
          <cell r="G16">
            <v>0</v>
          </cell>
          <cell r="H16">
            <v>6.5000000000000002E-2</v>
          </cell>
          <cell r="I16">
            <v>0.13</v>
          </cell>
          <cell r="J16">
            <v>0</v>
          </cell>
          <cell r="K16">
            <v>0</v>
          </cell>
          <cell r="L16">
            <v>0</v>
          </cell>
          <cell r="M16">
            <v>0</v>
          </cell>
          <cell r="N16">
            <v>0</v>
          </cell>
          <cell r="O16">
            <v>0</v>
          </cell>
          <cell r="P16">
            <v>0</v>
          </cell>
          <cell r="Q16">
            <v>0</v>
          </cell>
          <cell r="R16">
            <v>0</v>
          </cell>
          <cell r="S16" t="str">
            <v>Sin meta programada para la vigencia 2020.</v>
          </cell>
          <cell r="T16" t="str">
            <v>Sin meta programa para la vigencia.</v>
          </cell>
          <cell r="U16"/>
          <cell r="V16"/>
          <cell r="W16"/>
          <cell r="X16" t="str">
            <v>contract</v>
          </cell>
          <cell r="Y16" t="str">
            <v>No aplica</v>
          </cell>
          <cell r="Z16"/>
          <cell r="AA16"/>
          <cell r="AB16"/>
          <cell r="AC16"/>
          <cell r="AD16"/>
          <cell r="AE16"/>
          <cell r="AF16">
            <v>0.13</v>
          </cell>
          <cell r="AG16">
            <v>0</v>
          </cell>
          <cell r="AH16">
            <v>0</v>
          </cell>
          <cell r="AI16"/>
          <cell r="AJ16">
            <v>5000001</v>
          </cell>
          <cell r="AK16"/>
          <cell r="AL16">
            <v>0</v>
          </cell>
          <cell r="AM16">
            <v>0</v>
          </cell>
          <cell r="AN16">
            <v>0</v>
          </cell>
          <cell r="AO16">
            <v>0</v>
          </cell>
          <cell r="AP16">
            <v>0</v>
          </cell>
          <cell r="AQ16">
            <v>0</v>
          </cell>
          <cell r="AR16" t="str">
            <v>0%</v>
          </cell>
          <cell r="AS16">
            <v>0</v>
          </cell>
          <cell r="AT16">
            <v>0</v>
          </cell>
          <cell r="AU16">
            <v>0</v>
          </cell>
        </row>
        <row r="17">
          <cell r="A17" t="str">
            <v>ACT 1.3</v>
          </cell>
          <cell r="B17" t="str">
            <v>1.3</v>
          </cell>
          <cell r="C17" t="str">
            <v>Ejecutar planes de manejo en áreas protegidas y acciones de manejo en otras estrategias de conservación a través de estrategias como pago por servicios ambientales (PSA)</v>
          </cell>
          <cell r="D17"/>
          <cell r="E17" t="str">
            <v>Porcentaje</v>
          </cell>
          <cell r="F17">
            <v>1</v>
          </cell>
          <cell r="G17">
            <v>1</v>
          </cell>
          <cell r="H17">
            <v>1</v>
          </cell>
          <cell r="I17">
            <v>1</v>
          </cell>
          <cell r="J17">
            <v>0.82540000000000002</v>
          </cell>
          <cell r="K17">
            <v>0.97017543859649125</v>
          </cell>
          <cell r="L17">
            <v>0</v>
          </cell>
          <cell r="M17">
            <v>0</v>
          </cell>
          <cell r="N17">
            <v>0.17459999999999998</v>
          </cell>
          <cell r="O17">
            <v>0.82540000000000002</v>
          </cell>
          <cell r="P17">
            <v>0.97017543859649125</v>
          </cell>
          <cell r="Q17">
            <v>0</v>
          </cell>
          <cell r="R17">
            <v>0</v>
          </cell>
          <cell r="S17"/>
          <cell r="T17"/>
          <cell r="U17"/>
          <cell r="V17"/>
          <cell r="W17"/>
          <cell r="X17"/>
          <cell r="Y17"/>
          <cell r="Z17"/>
          <cell r="AA17"/>
          <cell r="AB17"/>
          <cell r="AC17"/>
          <cell r="AD17"/>
          <cell r="AE17"/>
          <cell r="AF17">
            <v>1</v>
          </cell>
          <cell r="AG17">
            <v>0.44889385964912282</v>
          </cell>
          <cell r="AH17">
            <v>0.44889385964912282</v>
          </cell>
          <cell r="AI17"/>
          <cell r="AJ17">
            <v>4026544492</v>
          </cell>
          <cell r="AK17">
            <v>3581044305</v>
          </cell>
          <cell r="AL17">
            <v>0.88935917934468955</v>
          </cell>
          <cell r="AM17">
            <v>1938935687</v>
          </cell>
          <cell r="AN17">
            <v>0.54144420505850177</v>
          </cell>
          <cell r="AO17">
            <v>1645721748</v>
          </cell>
          <cell r="AP17">
            <v>1593925438</v>
          </cell>
          <cell r="AQ17">
            <v>1114654347</v>
          </cell>
          <cell r="AR17">
            <v>0.69931398321782723</v>
          </cell>
          <cell r="AS17">
            <v>6761386276</v>
          </cell>
          <cell r="AT17">
            <v>5850486250</v>
          </cell>
          <cell r="AU17">
            <v>0.865279102713995</v>
          </cell>
        </row>
        <row r="18">
          <cell r="A18" t="str">
            <v>SACT 1.3.1</v>
          </cell>
          <cell r="B18" t="str">
            <v>1.3.1</v>
          </cell>
          <cell r="C18" t="str">
            <v>Ejecución de planes de manejo en áreas protegidas</v>
          </cell>
          <cell r="D18" t="str">
            <v>% de áreas protegidas con planes de manejo en ejecución</v>
          </cell>
          <cell r="E18" t="str">
            <v>Porcentaje</v>
          </cell>
          <cell r="F18">
            <v>0.70588235294117652</v>
          </cell>
          <cell r="G18">
            <v>0.83333333333333337</v>
          </cell>
          <cell r="H18">
            <v>0.89473684210526316</v>
          </cell>
          <cell r="I18">
            <v>0.95</v>
          </cell>
          <cell r="J18">
            <v>0.70589999999999997</v>
          </cell>
          <cell r="K18">
            <v>0.68421052631578949</v>
          </cell>
          <cell r="L18">
            <v>0</v>
          </cell>
          <cell r="M18">
            <v>0</v>
          </cell>
          <cell r="N18">
            <v>0</v>
          </cell>
          <cell r="O18">
            <v>1</v>
          </cell>
          <cell r="P18">
            <v>0.82105263157894737</v>
          </cell>
          <cell r="Q18">
            <v>0</v>
          </cell>
          <cell r="R18">
            <v>0</v>
          </cell>
          <cell r="S18" t="str">
            <v>De las 17 áreas protegidas que se toman como línea base para este indicador, 12 cuentan con plan de manejo en ejecución. El cumplimiento se da a través del desarrollo de convenios para la ejecución de acciones enmarcada en los planes de manejo de las áreas protegidas, por medio de la figura de Guardabosques (38 convenios firmados: 23 en marco con el convenio con la Gobernación de Antioquia y 15 directos con los municipios)</v>
          </cell>
          <cell r="T18" t="str">
            <v>En la actualidad la corporación cuenta con 19 áreas protegidas, de las cuales 13 presentan el instrumento de plan de manejo como una de las estrategias para administrar las áreas protegidas, la corporación implementa la estrategia de guardabosques, las principales acciones que ejecutan los Guardabosques son: Desarrollar las actividades necesarias para la conservación, manejo y administración de las áreas protegidas, las fuentes abastecedoras de acueductos y ecosistemas estratégicos en la jurisdicción de Corantioquia. A través de recorridos en campo para realizar el control y seguimiento, generando procesos educativo-ambientales que permitan la apropiación de las áreas protegías, seguimiento a los valores objeto de conservación y reporte a posibles eventos naturales o antrópicos  (34 municipios 71 Guardabosques).</v>
          </cell>
          <cell r="U18"/>
          <cell r="V18"/>
          <cell r="W18"/>
          <cell r="X18" t="str">
            <v>contract</v>
          </cell>
          <cell r="Y18" t="str">
            <v>No aplica</v>
          </cell>
          <cell r="Z18"/>
          <cell r="AA18"/>
          <cell r="AB18"/>
          <cell r="AC18"/>
          <cell r="AD18"/>
          <cell r="AE18"/>
          <cell r="AF18">
            <v>0.95</v>
          </cell>
          <cell r="AG18">
            <v>0.68421052631578949</v>
          </cell>
          <cell r="AH18">
            <v>0.72022160664819945</v>
          </cell>
          <cell r="AI18"/>
          <cell r="AJ18">
            <v>0</v>
          </cell>
          <cell r="AK18">
            <v>0</v>
          </cell>
          <cell r="AL18">
            <v>0</v>
          </cell>
          <cell r="AM18">
            <v>0</v>
          </cell>
          <cell r="AN18">
            <v>0</v>
          </cell>
          <cell r="AO18">
            <v>0</v>
          </cell>
          <cell r="AP18">
            <v>0</v>
          </cell>
          <cell r="AQ18">
            <v>0</v>
          </cell>
          <cell r="AR18" t="str">
            <v>0%</v>
          </cell>
          <cell r="AS18">
            <v>0</v>
          </cell>
          <cell r="AT18">
            <v>0</v>
          </cell>
          <cell r="AU18">
            <v>0</v>
          </cell>
        </row>
        <row r="19">
          <cell r="A19" t="str">
            <v>SACT 1.3.2</v>
          </cell>
          <cell r="B19" t="str">
            <v>1.3.2</v>
          </cell>
          <cell r="C19" t="str">
            <v>Ejecución de planes de manejo de áreas protegidas</v>
          </cell>
          <cell r="D19" t="str">
            <v>% de ejecución de planes de manejo de áreas protegidas bajo competencia de la Corporación.</v>
          </cell>
          <cell r="E19" t="str">
            <v>Porcentaje</v>
          </cell>
          <cell r="F19">
            <v>0.15</v>
          </cell>
          <cell r="G19">
            <v>0.3</v>
          </cell>
          <cell r="H19">
            <v>0.45</v>
          </cell>
          <cell r="I19">
            <v>0.6</v>
          </cell>
          <cell r="J19">
            <v>0.2326</v>
          </cell>
          <cell r="K19">
            <v>0.37611538461538474</v>
          </cell>
          <cell r="L19">
            <v>0</v>
          </cell>
          <cell r="M19">
            <v>0</v>
          </cell>
          <cell r="N19">
            <v>0</v>
          </cell>
          <cell r="O19">
            <v>1</v>
          </cell>
          <cell r="P19">
            <v>1</v>
          </cell>
          <cell r="Q19">
            <v>0</v>
          </cell>
          <cell r="R19">
            <v>0</v>
          </cell>
          <cell r="S19" t="str">
            <v>Se realizó convenio marco con la Secretaria de Medio Ambiente de la Gobernación de Antioquia 040-COV2006-16, el cual tiene como objeto: “Implementar acciones de vigilancia, control y administración de los predios públicos en los municipios de la jurisdicción de Corantioquia para la protección de las áreas protegidas y fuentes abastecedoras de acueductos por medio de la estrategia de guardabosques apoyada en procesos de apropiación social en el Departamento de Antioquia” este acoge 23 municipios, 10 Áreas protegidas y 48 predios que protegen el recurso hídrico; permitiendo realizar un trabajo con 77 guardabosques. Igualmente, se firmaron 15 convenios directos con el mismo número de municipios, cuyo objeto fue realizar acciones en marco de los planes de manejo de las áreas protegidas, a través de la estrategia de Guardabosques, incorporando 44 personas de los mismos territorios para el desarrollo de este importante trabajo.
Con el objetivo de cualificar al equipo de Guardabosques para que desempeñen las labores que les corresponden con un mayor conocimiento de los temas y procedimientos propios de la Corporación y la Gobernación de Antioquia, se llevó a cabo el diploma en Conservación del patrimonio natural de la Escuela de los bosques y la biodiversidad, el cual tuvo una duración de 120 horas, distribuidas en clases virtuales y trabajo en campo. A este proceso se vincularon 127 Guardabosques.
Bajo el esquema de pago por servicios ambientales propio de la Corporación, se tienen vinculados 151 predios en las áreas estratégicas Parque Natural Regional Corredor de las Alegrías (PNRCA), Distrito de Manejo Integrado (DMI) de los Recursos Naturales Renovables Cuchilla Jardín - Támesis y en las cuencas de Río Grande - Río Chico con 1.387,5. Se firmó convenio marco 040-COV2012-224 con el Politécnico Jaime Isaza Cadavid y el SENA para conformar la escuela de Guardabosques. A finales de 2020, fueron matriculados y empezaron el proceso formativo 33 Guardabosques en la tecnología en Gestión de los Recursos Naturales.   
Con los convenios antes referenciados, se logró desarrollar acciones en las 4 líneas estratégicas estándar de los 12 planes de manejo de las áreas protegidas, como son: Gobernanza, acciones de conservación y restauración, modelos de uso sostenible e investigación y generación de conocimiento</v>
          </cell>
          <cell r="T19" t="str">
            <v>A través de la ejecución del convenio 040-COV2005-15 mediante el cual se realiza la Ejecución de acciones enmarcadas en los planes de manejo de las áreas protegidas, fuentes abastecedoras de acueductos y ecosistemas estratégicos por medio de la estrategia de guardabosques apoyada en procesos de apropiación social basados en la estrategia del territorio de la zona de vida en la jurisdicción de la corporación.</v>
          </cell>
          <cell r="U19"/>
          <cell r="V19"/>
          <cell r="W19"/>
          <cell r="X19" t="str">
            <v>contract</v>
          </cell>
          <cell r="Y19" t="str">
            <v>No aplica</v>
          </cell>
          <cell r="Z19"/>
          <cell r="AA19"/>
          <cell r="AB19"/>
          <cell r="AC19"/>
          <cell r="AD19"/>
          <cell r="AE19"/>
          <cell r="AF19">
            <v>0.6</v>
          </cell>
          <cell r="AG19">
            <v>0.37611538461538474</v>
          </cell>
          <cell r="AH19">
            <v>0.62685897435897464</v>
          </cell>
          <cell r="AI19"/>
          <cell r="AJ19">
            <v>1635447644</v>
          </cell>
          <cell r="AK19">
            <v>1493912361</v>
          </cell>
          <cell r="AL19">
            <v>0.91345777193219646</v>
          </cell>
          <cell r="AM19">
            <v>965765442</v>
          </cell>
          <cell r="AN19">
            <v>0.64646726756684225</v>
          </cell>
          <cell r="AO19">
            <v>529088947</v>
          </cell>
          <cell r="AP19">
            <v>493553694</v>
          </cell>
          <cell r="AQ19">
            <v>265358999</v>
          </cell>
          <cell r="AR19">
            <v>0.53764970706510407</v>
          </cell>
          <cell r="AS19">
            <v>1416293466</v>
          </cell>
          <cell r="AT19">
            <v>1415808466</v>
          </cell>
          <cell r="AU19">
            <v>0.99965755684704971</v>
          </cell>
        </row>
        <row r="20">
          <cell r="A20" t="str">
            <v>SACT 1.3.3</v>
          </cell>
          <cell r="B20" t="str">
            <v>1.3.3</v>
          </cell>
          <cell r="C20" t="str">
            <v xml:space="preserve">Ejecución de acciones de manejo en Humedales </v>
          </cell>
          <cell r="D20" t="str">
            <v>Número de ha de humedales con acciones de manejo</v>
          </cell>
          <cell r="E20" t="str">
            <v>Porcentaje</v>
          </cell>
          <cell r="F20">
            <v>200</v>
          </cell>
          <cell r="G20">
            <v>450</v>
          </cell>
          <cell r="H20">
            <v>450</v>
          </cell>
          <cell r="I20">
            <v>450</v>
          </cell>
          <cell r="J20">
            <v>0</v>
          </cell>
          <cell r="K20">
            <v>619</v>
          </cell>
          <cell r="L20">
            <v>0</v>
          </cell>
          <cell r="M20">
            <v>0</v>
          </cell>
          <cell r="N20">
            <v>200</v>
          </cell>
          <cell r="O20">
            <v>0</v>
          </cell>
          <cell r="P20">
            <v>1</v>
          </cell>
          <cell r="Q20">
            <v>0</v>
          </cell>
          <cell r="R20">
            <v>0</v>
          </cell>
          <cell r="S20" t="str">
            <v xml:space="preserve">Se logró la firma de 3 convenios con los municipios de Yondó (040-COV2010-202 , 120 Ha), Nechí (040-COV2010-209 , 100 Ha) y Puerto Berrío (040-COV2010-212 , 100 Ha); mediante los cuales se realizarán acciones en manejo de humedales; estas intervenciones buscan impactar los espejos de agua con remoción de material que obstruye el cause; restaurar las coberturas cercanas a los humedales y desarrollar procesos de participación y apropiación social con las comunidades que residen cerca a estos ecosistemas. Debido a las dificultades administrativas el inicio de estos convenios presentó retrasos, por lo que se requirió ampliar el plazo de ejecución mediante Otrosí, lo cual permitirá ejecutar todas las actividades en el primer trimestre del 2021, en el tiempo de ejecución de la vigencia 2020, se llevó a cabo la contratación del personal necesario para cumplir con los objetos propuestos.  
 </v>
          </cell>
          <cell r="T20" t="str">
            <v>Esta subactividad en el marco del Plan de Acción 2020-2023, tiene como fin la ejecución de acciones de manejo en 1.550 hectáreas, para la vigencia 2021 se cumplió con la meta fijada de 460 hectáreas y se adelantaron acciones en 243 adicionales (involucra a 120 Guardaboques, 45 veredas, 4 municipios y 1.200 hectáreas de ecosistemas estratégicos de humedales.</v>
          </cell>
          <cell r="U20"/>
          <cell r="V20"/>
          <cell r="W20"/>
          <cell r="X20" t="str">
            <v>contract</v>
          </cell>
          <cell r="Y20" t="str">
            <v>No aplica</v>
          </cell>
          <cell r="Z20"/>
          <cell r="AA20"/>
          <cell r="AB20"/>
          <cell r="AC20"/>
          <cell r="AD20"/>
          <cell r="AE20"/>
          <cell r="AF20">
            <v>15500</v>
          </cell>
          <cell r="AG20">
            <v>819</v>
          </cell>
          <cell r="AH20">
            <v>5.2838709677419354E-2</v>
          </cell>
          <cell r="AI20"/>
          <cell r="AJ20">
            <v>448937947</v>
          </cell>
          <cell r="AK20">
            <v>391538640</v>
          </cell>
          <cell r="AL20">
            <v>0.87214422976812878</v>
          </cell>
          <cell r="AM20">
            <v>79963220</v>
          </cell>
          <cell r="AN20">
            <v>0.20422817017497941</v>
          </cell>
          <cell r="AO20">
            <v>311575420</v>
          </cell>
          <cell r="AP20">
            <v>311575420</v>
          </cell>
          <cell r="AQ20">
            <v>188849414</v>
          </cell>
          <cell r="AR20">
            <v>0.60611139993007146</v>
          </cell>
          <cell r="AS20">
            <v>2985050497</v>
          </cell>
          <cell r="AT20">
            <v>2509818412</v>
          </cell>
          <cell r="AU20">
            <v>0.84079596459838379</v>
          </cell>
        </row>
        <row r="21">
          <cell r="A21" t="str">
            <v>SACT 1.3.4</v>
          </cell>
          <cell r="B21" t="str">
            <v>1.3.4</v>
          </cell>
          <cell r="C21" t="str">
            <v>Adopción de áreas bajo sistemas sostenibles de conservación (restauración, sistemas agroforestales y manejo forestal sostenible)</v>
          </cell>
          <cell r="D21" t="str">
            <v>Número de ha en otras estrategias de conservación en la jurisdicción adoptadas en la vigencia del PGAR
Notas:
PND 2018-2022:
* Áreas bajo sistemas sostenibles de conservación (restauración*, sistemas agroforestales, manejo forestal sostenible)
* % de ecosistemas o unidades de Análisis ecosistémicas no representados o subrepresentados incluidos en el SINAP en el cuatrienio</v>
          </cell>
          <cell r="E21" t="str">
            <v>Porcentaje</v>
          </cell>
          <cell r="F21">
            <v>10000</v>
          </cell>
          <cell r="G21">
            <v>22500</v>
          </cell>
          <cell r="H21">
            <v>35000</v>
          </cell>
          <cell r="I21">
            <v>50000</v>
          </cell>
          <cell r="J21">
            <v>9522</v>
          </cell>
          <cell r="K21">
            <v>164565</v>
          </cell>
          <cell r="L21">
            <v>0</v>
          </cell>
          <cell r="M21">
            <v>0</v>
          </cell>
          <cell r="N21">
            <v>478</v>
          </cell>
          <cell r="O21">
            <v>0.95220000000000005</v>
          </cell>
          <cell r="P21">
            <v>1</v>
          </cell>
          <cell r="Q21">
            <v>0</v>
          </cell>
          <cell r="R21">
            <v>0</v>
          </cell>
          <cell r="S21" t="str">
            <v xml:space="preserve">Las 360 ha. que aportan al cumplimiento de la meta corresponden a declaradas como Reserva Nacional de la Sociedad Civil El Globo, la cual se encuentra ubicada en municipio de Támesis, con una extensión de 360,4508 hectáreas, ubicada en los cerros tutelares las tetas de doña “Quiteria” 
Se firmó un Acuerdo protocolario entre Corantioquia y EPM, el cual tiene meta de 9.162 has, destinadas a conservación por iniciativas privadas.  
Además, se firmaron convenios para apoyar la consolidación de la fase de avance de los SILAP: 
Campamento (040-COV2009-103), Bello (040-COV2009-85), Buriticá (040-COV2009-135), Sopetrán (040-COV2010-213).Los productos de estos SILAPs, los cuales se lograrán concretar en la vigencia 2021. </v>
          </cell>
          <cell r="T21" t="str">
            <v xml:space="preserve">Esta subactividad en el marco del Plan de Acción 2020-2023, tiene como fin la Adopción de áreas bajo sistemas sostenibles de conservación (restauración, sistemas agroforestales y manejo forestal sostenible) en 50.000 hectáreas, para la vigencia 2021 tiene como meta las 22.500 hectáreas acumuladas, que tienen como línea base 9.700 adoptadas en el año 2020, en el año 2021 se alcanzaron 164.565 hectáreas acumuladas (1.883 Hectareas declaradas como RNSC;  8.1200hectareas declaradas como Sistemas locales de areas protegidas, 145.400 hectareas declaradas como corredores de conservacion inscritas en la plataforma REAA - Corredor biológico del manatí)  
 </v>
          </cell>
          <cell r="U21"/>
          <cell r="V21"/>
          <cell r="W21"/>
          <cell r="X21" t="str">
            <v>contract</v>
          </cell>
          <cell r="Y21" t="str">
            <v>No aplica</v>
          </cell>
          <cell r="Z21"/>
          <cell r="AA21"/>
          <cell r="AB21"/>
          <cell r="AC21"/>
          <cell r="AD21"/>
          <cell r="AE21"/>
          <cell r="AF21">
            <v>50000</v>
          </cell>
          <cell r="AG21">
            <v>164565</v>
          </cell>
          <cell r="AH21">
            <v>3.2913000000000001</v>
          </cell>
          <cell r="AI21"/>
          <cell r="AJ21">
            <v>373646328</v>
          </cell>
          <cell r="AK21">
            <v>368681594</v>
          </cell>
          <cell r="AL21">
            <v>0.98671274510691831</v>
          </cell>
          <cell r="AM21">
            <v>67637000</v>
          </cell>
          <cell r="AN21">
            <v>0.1834564054749096</v>
          </cell>
          <cell r="AO21">
            <v>301044594</v>
          </cell>
          <cell r="AP21">
            <v>301044594</v>
          </cell>
          <cell r="AQ21">
            <v>196047784</v>
          </cell>
          <cell r="AR21">
            <v>0.65122506069648933</v>
          </cell>
          <cell r="AS21">
            <v>586250000</v>
          </cell>
          <cell r="AT21">
            <v>465508574</v>
          </cell>
          <cell r="AU21">
            <v>0.79404447590618332</v>
          </cell>
        </row>
        <row r="22">
          <cell r="A22" t="str">
            <v>SACT 1.3.5</v>
          </cell>
          <cell r="B22" t="str">
            <v>1.3.5</v>
          </cell>
          <cell r="C22" t="str">
            <v>Implementación de pagos por servicio ambientales (PSA)</v>
          </cell>
          <cell r="D22" t="str">
            <v>Número de ha bajo esquemas de pagos por servicios ambientales (PSA) e incentivos a la conservación.
Nota:
PND 2018-2022:
Áreas bajo esquemas de Pagos por Servicios Ambientales (PSA) e incentivos a la conservación</v>
          </cell>
          <cell r="E22" t="str">
            <v>Porcentaje</v>
          </cell>
          <cell r="F22">
            <v>1500</v>
          </cell>
          <cell r="G22">
            <v>1500</v>
          </cell>
          <cell r="H22">
            <v>1500</v>
          </cell>
          <cell r="I22">
            <v>1500</v>
          </cell>
          <cell r="J22">
            <v>21177</v>
          </cell>
          <cell r="K22">
            <v>24040.5</v>
          </cell>
          <cell r="L22">
            <v>0</v>
          </cell>
          <cell r="M22">
            <v>0</v>
          </cell>
          <cell r="N22">
            <v>0</v>
          </cell>
          <cell r="O22">
            <v>1</v>
          </cell>
          <cell r="P22">
            <v>1</v>
          </cell>
          <cell r="Q22">
            <v>0</v>
          </cell>
          <cell r="R22">
            <v>0</v>
          </cell>
          <cell r="S22" t="str">
            <v xml:space="preserve">Se implementó acciones de conservación de ecosistemas estratégicos mediante el Pago por Servicios Ambientales en el Parque Natural Regional Corredor de las Alegrías (PNRCA), en el Distrito de Manejo Integrado (DMI) de los Recursos Naturales Renovables Cuchilla Jardín - Támesis y en las cuencas de Río Grande - Río Chico,  concretamente en los municipios de Anzá, Caicedo, Santa fe de Antioquia, Jardín, Belmira y Entrerríos, en los cuales se entregó el incentivo a 151 usuarios beneficiarios. Con este proyecto se logró conservar 1.387,47 ha para el 2020. 
Suscripción de 4 convenios interinstitucionales entre la Gobernación de Antioquia – Secretaría de Medio Ambiente, Corantioquia, la Corporación para el Manejo Sostenible de los Bosques – MASBOSQUES y la vinculación de 35 municipios: Amalfi, Andes, Angostura, Anorí, Anzá, Belmira, Betulia, Briceño, Caicedo, Campamento, Caracolí, Ciudad Bolívar, Concordia, Ebéjico, El Bagre, Gómez Plata, Guadalupe, Hispania, Jardín, Jericó, Liborina, Montebello, Olaya, Puerto Nare, Remedios, Sabanalarga, Salgar, San Andrés de Cuerquia, San Jerónimo, Santa Fe de Antioquia, Segovia, Sopetrán, Vegachí, Yolombó, Yondó, distribuidos en cuatro Territoriales de Corantioquia, se lograron conservar 19.789,19 hectáreas, beneficiando a 1,444 familias; lo que ha elevado el cumplimiento de la meta anual de 1.500 hectáreas protegidas bajo la implementación de Pago por Servicios Ambientales a un total de 21.176,69 hectáreas.  </v>
          </cell>
          <cell r="T22" t="str">
            <v>El proceso de PSA propio de la Corporación se viene ejecutando, en los cuales, el contrato de caracterizaciones con Aitec tiene un buen avance, además, se están generando los convenios con Juntas de Acción para el pago en especie a los beneficiarios, hasta el momento se han generado los siguientes procesos:
040-COV2110-130
040-COV2110-128
040-COV2110-129
040-COV2110-127
040-COV211-159
040-COV2111-166
Con estos convenios se aportara se harán 22 hogares ecológicos y se hará una siembra de 22.372 que equivalen a un área conservada de 30,2 hectáreas, árboles que contribuyen a la meta de restauración y como aporte de la Corporación al pago en especie por los incentivos a la conservación.
Con el Programa Familia por la Vida, se vienen haciendo pagos desde el mes de abril de 2021 a 136 usuarios, con este programa se han conservado a la fecha 1266,39 hectáreas.
mediante el convenio que se tienen implementado con la Gobernación de Antioquia y los municipios, se lograron conservar 20.658.5 hectáreas, beneficiando a 2.157 familias; lo que ha elevado el cumplimiento de la meta anual de 1.500 hectáreas protegidas bajo la implementación de Pago por Servicios Ambientales a un total de 24.040,5 hectáreas.</v>
          </cell>
          <cell r="U22"/>
          <cell r="V22"/>
          <cell r="W22"/>
          <cell r="X22" t="str">
            <v>contract</v>
          </cell>
          <cell r="Y22" t="str">
            <v>No aplica</v>
          </cell>
          <cell r="Z22"/>
          <cell r="AA22"/>
          <cell r="AB22"/>
          <cell r="AC22"/>
          <cell r="AD22"/>
          <cell r="AE22"/>
          <cell r="AF22">
            <v>6000</v>
          </cell>
          <cell r="AG22">
            <v>45217.5</v>
          </cell>
          <cell r="AH22">
            <v>7.5362499999999999</v>
          </cell>
          <cell r="AI22"/>
          <cell r="AJ22">
            <v>1000867345</v>
          </cell>
          <cell r="AK22">
            <v>862935379</v>
          </cell>
          <cell r="AL22">
            <v>0.86218756492649884</v>
          </cell>
          <cell r="AM22">
            <v>742463118</v>
          </cell>
          <cell r="AN22">
            <v>0.86039248832327686</v>
          </cell>
          <cell r="AO22">
            <v>123143363</v>
          </cell>
          <cell r="AP22">
            <v>106882306</v>
          </cell>
          <cell r="AQ22">
            <v>98289166</v>
          </cell>
          <cell r="AR22">
            <v>0.91960184691374458</v>
          </cell>
          <cell r="AS22">
            <v>1673792313</v>
          </cell>
          <cell r="AT22">
            <v>1359350798</v>
          </cell>
          <cell r="AU22">
            <v>0.81213827273682793</v>
          </cell>
        </row>
        <row r="23">
          <cell r="A23" t="str">
            <v>SACT 1.3.6</v>
          </cell>
          <cell r="B23" t="str">
            <v>1.3.6</v>
          </cell>
          <cell r="C23" t="str">
            <v>Implementación de acciones de restauración, rehabilitación y reforestación áreas bajo sistemas sostenibles de conservación (otras estrategias de conservación)</v>
          </cell>
          <cell r="D23" t="str">
            <v>% de áreas de ecosistemas en restauración, rehabilitación y reforestación</v>
          </cell>
          <cell r="E23" t="str">
            <v>Porcentaje</v>
          </cell>
          <cell r="F23">
            <v>0.75</v>
          </cell>
          <cell r="G23">
            <v>0.78</v>
          </cell>
          <cell r="H23">
            <v>0.8</v>
          </cell>
          <cell r="I23">
            <v>0.85</v>
          </cell>
          <cell r="J23">
            <v>0.75</v>
          </cell>
          <cell r="K23">
            <v>1.0390590604026846</v>
          </cell>
          <cell r="L23">
            <v>0</v>
          </cell>
          <cell r="M23">
            <v>0</v>
          </cell>
          <cell r="N23">
            <v>0</v>
          </cell>
          <cell r="O23">
            <v>1</v>
          </cell>
          <cell r="P23">
            <v>1</v>
          </cell>
          <cell r="Q23">
            <v>0</v>
          </cell>
          <cell r="R23">
            <v>0</v>
          </cell>
          <cell r="S23" t="str">
            <v xml:space="preserve">La meta equivale a 223.5 hectáreas, la línea base inicia en 72% de porcentaje de ecosistemas restaurados para la vigencia 2020 se debe avanzar en un 3%. 
La meta se alcanza por los avances obtenidos en las siguientes estrategias que ha emprendido la corporación para dar cumplimiento a las metas nacionales: 
Sembratón: 139,2 ha. - 204.015 árboles. 
Un árbol por millón:  2,07 ha. - 1.285 árboles 
Portones verdes: 0.68 ha. - 610 árboles.  
Alcanzando un total de 223.5 ha. en procesos de restauración activa. </v>
          </cell>
          <cell r="T23" t="str">
            <v xml:space="preserve">El total acumulado al 27 de diciembre de 2021, en el marco de la estrategia Bio+, diferentes jornadas de siembra a través de las jornadas de sembratón, se adelantó el establecimiento de 2.029.444 árboles que corresponde a 2.137,64 hectáreas, así mismo se logró a través de la estrategia un árbol por millón, generando 11.888 árboles lo que equivale a 15,85 hectáreas. En total se logra la siembra de 2.041.332 árboles en 2.153 hectáreas.	</v>
          </cell>
          <cell r="U23"/>
          <cell r="V23"/>
          <cell r="W23"/>
          <cell r="X23" t="str">
            <v>contract</v>
          </cell>
          <cell r="Y23" t="str">
            <v>No aplica</v>
          </cell>
          <cell r="Z23"/>
          <cell r="AA23"/>
          <cell r="AB23"/>
          <cell r="AC23"/>
          <cell r="AD23"/>
          <cell r="AE23"/>
          <cell r="AF23">
            <v>0.85</v>
          </cell>
          <cell r="AG23">
            <v>1.0390590604026846</v>
          </cell>
          <cell r="AH23">
            <v>1.2224224240031583</v>
          </cell>
          <cell r="AI23"/>
          <cell r="AJ23">
            <v>567645228</v>
          </cell>
          <cell r="AK23">
            <v>463976331</v>
          </cell>
          <cell r="AL23">
            <v>0.8173702659929698</v>
          </cell>
          <cell r="AM23">
            <v>83106907</v>
          </cell>
          <cell r="AN23">
            <v>0.17911885035359704</v>
          </cell>
          <cell r="AO23">
            <v>380869424</v>
          </cell>
          <cell r="AP23">
            <v>380869424</v>
          </cell>
          <cell r="AQ23">
            <v>366108984</v>
          </cell>
          <cell r="AR23">
            <v>0.96124540572204087</v>
          </cell>
          <cell r="AS23">
            <v>100000000</v>
          </cell>
          <cell r="AT23">
            <v>100000000</v>
          </cell>
          <cell r="AU23">
            <v>1</v>
          </cell>
        </row>
        <row r="24">
          <cell r="A24" t="str">
            <v>ACT 1.4</v>
          </cell>
          <cell r="B24" t="str">
            <v>1.4</v>
          </cell>
          <cell r="C24" t="str">
            <v>Realizar control y seguimiento a las áreas protegidas y otras estrategias de conservación</v>
          </cell>
          <cell r="D24"/>
          <cell r="E24" t="str">
            <v>Porcentaje</v>
          </cell>
          <cell r="F24">
            <v>1</v>
          </cell>
          <cell r="G24">
            <v>1</v>
          </cell>
          <cell r="H24">
            <v>1</v>
          </cell>
          <cell r="I24">
            <v>1</v>
          </cell>
          <cell r="J24">
            <v>1</v>
          </cell>
          <cell r="K24">
            <v>0.5</v>
          </cell>
          <cell r="L24">
            <v>0</v>
          </cell>
          <cell r="M24">
            <v>0</v>
          </cell>
          <cell r="N24">
            <v>0</v>
          </cell>
          <cell r="O24">
            <v>1</v>
          </cell>
          <cell r="P24">
            <v>0.5</v>
          </cell>
          <cell r="Q24">
            <v>0</v>
          </cell>
          <cell r="R24">
            <v>0</v>
          </cell>
          <cell r="S24"/>
          <cell r="T24"/>
          <cell r="U24"/>
          <cell r="V24"/>
          <cell r="W24"/>
          <cell r="X24"/>
          <cell r="Y24"/>
          <cell r="Z24"/>
          <cell r="AA24"/>
          <cell r="AB24"/>
          <cell r="AC24"/>
          <cell r="AD24"/>
          <cell r="AE24"/>
          <cell r="AF24">
            <v>1</v>
          </cell>
          <cell r="AG24">
            <v>0.375</v>
          </cell>
          <cell r="AH24">
            <v>0.375</v>
          </cell>
          <cell r="AI24"/>
          <cell r="AJ24">
            <v>55165845</v>
          </cell>
          <cell r="AK24">
            <v>4053362</v>
          </cell>
          <cell r="AL24">
            <v>7.3475934248809202E-2</v>
          </cell>
          <cell r="AM24">
            <v>987984</v>
          </cell>
          <cell r="AN24">
            <v>0.24374432878188526</v>
          </cell>
          <cell r="AO24">
            <v>3065378</v>
          </cell>
          <cell r="AP24">
            <v>3065378</v>
          </cell>
          <cell r="AQ24">
            <v>3065378</v>
          </cell>
          <cell r="AR24">
            <v>1</v>
          </cell>
          <cell r="AS24">
            <v>65080000</v>
          </cell>
          <cell r="AT24">
            <v>33348688</v>
          </cell>
          <cell r="AU24">
            <v>0.51242606023355874</v>
          </cell>
        </row>
        <row r="25">
          <cell r="A25" t="str">
            <v>SACT 1.4.1</v>
          </cell>
          <cell r="B25" t="str">
            <v>1.4.1</v>
          </cell>
          <cell r="C25" t="str">
            <v>Realización de control y seguimiento a áreas protegidas</v>
          </cell>
          <cell r="D25" t="str">
            <v>% de áreas protegidas y otras estrategias de conservación con acciones de control y seguimiento.</v>
          </cell>
          <cell r="E25" t="str">
            <v>Porcentaje</v>
          </cell>
          <cell r="F25">
            <v>0.3</v>
          </cell>
          <cell r="G25">
            <v>0.5</v>
          </cell>
          <cell r="H25">
            <v>0.7</v>
          </cell>
          <cell r="I25">
            <v>1</v>
          </cell>
          <cell r="J25">
            <v>1</v>
          </cell>
          <cell r="K25">
            <v>0.72727272727272729</v>
          </cell>
          <cell r="L25">
            <v>0</v>
          </cell>
          <cell r="M25">
            <v>0</v>
          </cell>
          <cell r="N25">
            <v>0</v>
          </cell>
          <cell r="O25">
            <v>1</v>
          </cell>
          <cell r="P25">
            <v>1</v>
          </cell>
          <cell r="Q25">
            <v>0</v>
          </cell>
          <cell r="R25">
            <v>0</v>
          </cell>
          <cell r="S25" t="str">
            <v xml:space="preserve">Se priorizaron actividades de Control y Seguimiento para once (11) áreas protegidas declaradas por parte de la Corporación y las cuales poseen su respectivo Plan de Manejo: DMI cuchilla Jardín Támesis, DMI Divisoria Valle de Aburra Rio Cauca, DMI Sistema de Paramos Altoandinos, DMI Cañón del Rio Alicante, DMI Nubes Trocha Capota, DMI Rio Barroso San Juan, DMI Cerro Plateado Alto San José, RFP Cerro Bravo, RFP Farallones del Citará, PNR Corredor de las Alegrías, 
Zona Ribereña del Rio Cauca 
</v>
          </cell>
          <cell r="T25" t="str">
            <v xml:space="preserve">Se tiene un cumplimiento de las actividades de seguimiento y monitoreo sobre ocho (8) áreas protegidas de un total de once (11) áreas seleccionadas para el año 2021 (DMI cuchilla Jardín Támesis, DMI Divisoria Valle de Aburra Rio Cauca, DMI Sistema de Paramos Altoandinos, DMI Nubes Trocha Capota, DMI Cerro Plateado Alto San José,  RFP Cerro Bravo, RFP Farallones del Citará y na Ribereña del Rio Cauca) </v>
          </cell>
          <cell r="U25"/>
          <cell r="V25"/>
          <cell r="W25"/>
          <cell r="X25" t="str">
            <v>contract</v>
          </cell>
          <cell r="Y25" t="str">
            <v>No aplica</v>
          </cell>
          <cell r="Z25"/>
          <cell r="AA25"/>
          <cell r="AB25"/>
          <cell r="AC25"/>
          <cell r="AD25"/>
          <cell r="AE25"/>
          <cell r="AF25">
            <v>1</v>
          </cell>
          <cell r="AG25">
            <v>0.72727272727272729</v>
          </cell>
          <cell r="AH25">
            <v>0.72727272727272729</v>
          </cell>
          <cell r="AI25"/>
          <cell r="AJ25">
            <v>0</v>
          </cell>
          <cell r="AK25"/>
          <cell r="AL25">
            <v>0</v>
          </cell>
          <cell r="AM25">
            <v>0</v>
          </cell>
          <cell r="AN25">
            <v>0</v>
          </cell>
          <cell r="AO25">
            <v>0</v>
          </cell>
          <cell r="AP25">
            <v>0</v>
          </cell>
          <cell r="AQ25">
            <v>0</v>
          </cell>
          <cell r="AR25" t="str">
            <v>0%</v>
          </cell>
          <cell r="AS25">
            <v>0</v>
          </cell>
          <cell r="AT25">
            <v>0</v>
          </cell>
          <cell r="AU25">
            <v>0</v>
          </cell>
        </row>
        <row r="26">
          <cell r="A26" t="str">
            <v>SACT 1.4.2</v>
          </cell>
          <cell r="B26" t="str">
            <v>1.4.2</v>
          </cell>
          <cell r="C26" t="str">
            <v>Reducción de la deforestación en áreas protegidas y otras estrategias de conservación</v>
          </cell>
          <cell r="D26" t="str">
            <v>Número de ha deforestadas en ecosistemas naturales.
Notas.
PND 2018-2022:
* Reducir la tendencia de crecimiento de la deforestación proyectada por el IDEAM. Línea base, deforestación 2018: 9860 ha</v>
          </cell>
          <cell r="E26" t="str">
            <v>Porcentaje</v>
          </cell>
          <cell r="F26">
            <v>9614</v>
          </cell>
          <cell r="G26">
            <v>9367</v>
          </cell>
          <cell r="H26">
            <v>9121</v>
          </cell>
          <cell r="I26">
            <v>8874</v>
          </cell>
          <cell r="J26">
            <v>8895</v>
          </cell>
          <cell r="K26">
            <v>0</v>
          </cell>
          <cell r="L26">
            <v>0</v>
          </cell>
          <cell r="M26">
            <v>0</v>
          </cell>
          <cell r="N26">
            <v>0</v>
          </cell>
          <cell r="O26">
            <v>1</v>
          </cell>
          <cell r="P26">
            <v>0</v>
          </cell>
          <cell r="Q26">
            <v>0</v>
          </cell>
          <cell r="R26">
            <v>0</v>
          </cell>
          <cell r="S26" t="str">
            <v>De acuerdo con los reportes del IDEAM para el año 2019 se logró una reducción de la deforestación en el país de 19,2% respecto al año 2018, con un aporte del departamento de Antioquia de 11.601 ha y para la jurisdicción de Corantioquia de 9.003 ha.   
Los datos con los cuales se calcula el indicador provienen de la base de datos aportada por el IDEAM - Sistema de Monitoreo Bosques y Carbono a través de correo electrónico en la cual se discrimina cada uno de los municipios de la jurisdicción de Corantioquia, en total se redujo 611 ha. 
Ojo: como aplico las 611???</v>
          </cell>
          <cell r="T26" t="str">
            <v xml:space="preserve">Este indicador depende del reporte del IDEAM quien a la fecha no ha aportado el reporte de deforestación </v>
          </cell>
          <cell r="U26"/>
          <cell r="V26"/>
          <cell r="W26"/>
          <cell r="X26" t="str">
            <v>contract</v>
          </cell>
          <cell r="Y26" t="str">
            <v>No aplica</v>
          </cell>
          <cell r="Z26"/>
          <cell r="AA26"/>
          <cell r="AB26"/>
          <cell r="AC26"/>
          <cell r="AD26"/>
          <cell r="AE26"/>
          <cell r="AF26">
            <v>8874</v>
          </cell>
          <cell r="AG26">
            <v>0</v>
          </cell>
          <cell r="AH26">
            <v>0</v>
          </cell>
          <cell r="AI26"/>
          <cell r="AJ26">
            <v>55165845</v>
          </cell>
          <cell r="AK26">
            <v>4053362</v>
          </cell>
          <cell r="AL26">
            <v>7.3475934248809202E-2</v>
          </cell>
          <cell r="AM26">
            <v>987984</v>
          </cell>
          <cell r="AN26">
            <v>0.24374432878188526</v>
          </cell>
          <cell r="AO26">
            <v>3065378</v>
          </cell>
          <cell r="AP26">
            <v>3065378</v>
          </cell>
          <cell r="AQ26">
            <v>3065378</v>
          </cell>
          <cell r="AR26">
            <v>1</v>
          </cell>
          <cell r="AS26">
            <v>65080000</v>
          </cell>
          <cell r="AT26">
            <v>33348688</v>
          </cell>
          <cell r="AU26">
            <v>0.51242606023355874</v>
          </cell>
        </row>
        <row r="27">
          <cell r="A27" t="str">
            <v>ACT 1.5</v>
          </cell>
          <cell r="B27" t="str">
            <v>1.5</v>
          </cell>
          <cell r="C27" t="str">
            <v>Implementar estrategia educativa y de participación para el reconocimiento y apropiación socio-cultural de las áreas protegidas y ecosistemas estratégicos</v>
          </cell>
          <cell r="D27"/>
          <cell r="E27" t="str">
            <v>Porcentaje</v>
          </cell>
          <cell r="F27">
            <v>1</v>
          </cell>
          <cell r="G27">
            <v>1</v>
          </cell>
          <cell r="H27">
            <v>1</v>
          </cell>
          <cell r="I27">
            <v>1</v>
          </cell>
          <cell r="J27">
            <v>0.96</v>
          </cell>
          <cell r="K27">
            <v>1</v>
          </cell>
          <cell r="L27">
            <v>0.375</v>
          </cell>
          <cell r="M27">
            <v>0</v>
          </cell>
          <cell r="N27">
            <v>4.0000000000000036E-2</v>
          </cell>
          <cell r="O27">
            <v>0.96</v>
          </cell>
          <cell r="P27">
            <v>1</v>
          </cell>
          <cell r="Q27">
            <v>0.375</v>
          </cell>
          <cell r="R27">
            <v>0</v>
          </cell>
          <cell r="S27"/>
          <cell r="T27"/>
          <cell r="U27"/>
          <cell r="V27"/>
          <cell r="W27"/>
          <cell r="X27"/>
          <cell r="Y27"/>
          <cell r="Z27"/>
          <cell r="AA27"/>
          <cell r="AB27"/>
          <cell r="AC27"/>
          <cell r="AD27"/>
          <cell r="AE27"/>
          <cell r="AF27">
            <v>1</v>
          </cell>
          <cell r="AG27">
            <v>0.49</v>
          </cell>
          <cell r="AH27">
            <v>0.49</v>
          </cell>
          <cell r="AI27"/>
          <cell r="AJ27">
            <v>272463893</v>
          </cell>
          <cell r="AK27">
            <v>263152334</v>
          </cell>
          <cell r="AL27">
            <v>0.96582461295155908</v>
          </cell>
          <cell r="AM27">
            <v>139977262</v>
          </cell>
          <cell r="AN27">
            <v>0.53192483559731607</v>
          </cell>
          <cell r="AO27">
            <v>123175072</v>
          </cell>
          <cell r="AP27">
            <v>123175072</v>
          </cell>
          <cell r="AQ27">
            <v>123175072</v>
          </cell>
          <cell r="AR27">
            <v>1</v>
          </cell>
          <cell r="AS27">
            <v>592175712</v>
          </cell>
          <cell r="AT27">
            <v>562804116</v>
          </cell>
          <cell r="AU27">
            <v>0.95040053922373635</v>
          </cell>
        </row>
        <row r="28">
          <cell r="A28" t="str">
            <v>SACT 1.5.1</v>
          </cell>
          <cell r="B28" t="str">
            <v>1.5.1</v>
          </cell>
          <cell r="C28" t="str">
            <v>Participación con enfoque diferencial en la formulación e implementación del modelo de administración de las áreas protegidas y otras estrategias de conservación</v>
          </cell>
          <cell r="D28" t="str">
            <v>% de aporte a la construcción e implementación del Modelo de administración de las áreas protegidas y otras estrategias complementarias, con enfoque diferencial</v>
          </cell>
          <cell r="E28" t="str">
            <v>Porcentaje</v>
          </cell>
          <cell r="F28">
            <v>0.25</v>
          </cell>
          <cell r="G28">
            <v>0.5</v>
          </cell>
          <cell r="H28">
            <v>0.75</v>
          </cell>
          <cell r="I28">
            <v>1</v>
          </cell>
          <cell r="J28">
            <v>0.23</v>
          </cell>
          <cell r="K28">
            <v>0.5</v>
          </cell>
          <cell r="L28">
            <v>0</v>
          </cell>
          <cell r="M28">
            <v>0</v>
          </cell>
          <cell r="N28">
            <v>0.02</v>
          </cell>
          <cell r="O28">
            <v>0.92</v>
          </cell>
          <cell r="P28">
            <v>1</v>
          </cell>
          <cell r="Q28">
            <v>0</v>
          </cell>
          <cell r="R28">
            <v>0</v>
          </cell>
          <cell r="S28" t="str">
            <v>Se desarrollaron las siguientes acciones durante el 2020: 
i. elaboración y análisis de encuestas con autoridades étnicas o sus delegados de 63 comunidades indígenas y 99 consejos comunitarios. ii. La revisión de la información como: normatividad del orden nacional, jurisprudencia, capítulo étnico PGAR 2020-2031, Planes de Vida y Planes de Etnodesarrollo. iii. construcción de espacios concretos de articulación entre los consejos comunitarios y las comunidades indígenas de la jurisdicción de Corantioquia en el marco de los convenios N°040-COV2010-182 y 040-COV2010-214</v>
          </cell>
          <cell r="T28" t="str">
            <v xml:space="preserve">En la vigencia 2021 se realizó la elaboración del marco político y normativo para fortalecer la participación de los pueblos étnicos en la construcción del Modelo de Administración de áreas protegidas y otras estrategias de conservación. De igual forma, se realizó la focalización de actores étnicos y caracterización mediante el diligenciamiento de fichas, el análisis de información y elaboración de cartografía referente a las áreas que son o serán protegidas desde el gobierno propio y que aportan a la conectividad de ecosistemas estratégicos. en el marco de los convenios número 040-COV2010-182 y 040-COV2010-214 se vienen desarrollando acciones de información, capacitación y diálogo a escala local, municipal, zonal o territorial y jurisdiccional para la apropiación de áreas protegidas y la corresponsabilidad en la conservación con comunidades indígenas del pueblo senú, embera chamí y embera eyábida; y con comunidades afrocolombianas. De manera directa, por medio de los grupos internos de Educación Ambiental y Participación, y Areas Protegidas de las Subdirecciones de Participación y Cultura Ambiental y Ecosistemas, respectivamente,  se implementó una estrategia de participación basada en el reconocimiento y apropiación de los planes de manejo de áreas protegidas priorizadas en la jurisdicción de CORANTIOQUIA, y la aplicasción del Modelo de Particiapción con Enfoque Diferencial GOTA, cuya sistematización fue realizada a través del convenio 040-COV2108-62 suscrito entre CORANTIOQUIA y el Instituto de Estudios Regionales INER de la Universidad de Antioquia.
  </v>
          </cell>
          <cell r="U28"/>
          <cell r="V28"/>
          <cell r="W28"/>
          <cell r="X28" t="str">
            <v>contract</v>
          </cell>
          <cell r="Y28" t="str">
            <v>No aplica</v>
          </cell>
          <cell r="Z28"/>
          <cell r="AA28"/>
          <cell r="AB28"/>
          <cell r="AC28"/>
          <cell r="AD28"/>
          <cell r="AE28"/>
          <cell r="AF28">
            <v>1</v>
          </cell>
          <cell r="AG28">
            <v>0.5</v>
          </cell>
          <cell r="AH28">
            <v>0.5</v>
          </cell>
          <cell r="AI28"/>
          <cell r="AJ28">
            <v>268263893</v>
          </cell>
          <cell r="AK28">
            <v>263152334</v>
          </cell>
          <cell r="AL28">
            <v>0.9809457808770411</v>
          </cell>
          <cell r="AM28">
            <v>139977262</v>
          </cell>
          <cell r="AN28">
            <v>0.53192483559731607</v>
          </cell>
          <cell r="AO28">
            <v>123175072</v>
          </cell>
          <cell r="AP28">
            <v>123175072</v>
          </cell>
          <cell r="AQ28">
            <v>123175072</v>
          </cell>
          <cell r="AR28">
            <v>1</v>
          </cell>
          <cell r="AS28">
            <v>392521712</v>
          </cell>
          <cell r="AT28">
            <v>392459012</v>
          </cell>
          <cell r="AU28">
            <v>0.9998402636132393</v>
          </cell>
        </row>
        <row r="29">
          <cell r="A29" t="str">
            <v>SACT 1.5.2</v>
          </cell>
          <cell r="B29" t="str">
            <v>1.5.2</v>
          </cell>
          <cell r="C29" t="str">
            <v>Apropiación socio-cultural de las áreas protegidas</v>
          </cell>
          <cell r="D29" t="str">
            <v>% áreas protegidas con estrategia de apropiación socio-cultural</v>
          </cell>
          <cell r="E29" t="str">
            <v>Porcentaje</v>
          </cell>
          <cell r="F29">
            <v>0.25</v>
          </cell>
          <cell r="G29">
            <v>0.5</v>
          </cell>
          <cell r="H29">
            <v>0.75</v>
          </cell>
          <cell r="I29">
            <v>1</v>
          </cell>
          <cell r="J29">
            <v>0.70599999999999996</v>
          </cell>
          <cell r="K29">
            <v>1</v>
          </cell>
          <cell r="L29">
            <v>0</v>
          </cell>
          <cell r="M29">
            <v>0</v>
          </cell>
          <cell r="N29">
            <v>0</v>
          </cell>
          <cell r="O29">
            <v>1</v>
          </cell>
          <cell r="P29">
            <v>1</v>
          </cell>
          <cell r="Q29">
            <v>0</v>
          </cell>
          <cell r="R29">
            <v>0</v>
          </cell>
          <cell r="S29" t="str">
            <v>Se incorporó la estrategia de Gestión de la Cultura y la Educación Ambiental, orientada a la apropiación socio-cultural y el fortalecimiento de la capacidad adaptativa del Territorio, en los procesos que adelantó la Subdirección de Ecosistemas para la formulación de planes de manejo.
Alrededor de 40 procesos incorporaron la estrategia de gestión de la Cultura y la educación ambiental para apropiación socio-cultural. Se desarrolló un proceso de diseño, capacitación y validación de un instrumento tipo encuesta orientado a la caracterización de actores en el territorio con los guardabosques y los profesionales supervisores de los 40 convenios.
Se firmó el convenio N°040-COV2010-180 con el resguardo indígena Cristiania mediante el cual se dinamizan procesos de apropiación sociocultural del área protegida RFPR Farallones del Citará, se firmaron dos convenios, uno para comunidades afrocolombianas con la Unión Temporal Afroambiental y otro para comunidades indígenas con la Asociación de Cabildos Indígenas -OIA con los cuales se espera contribuir a la apropiación sociocultural de áreas protegidas que traslapan con sus territorios o que hacen parte integral de sus dinámicas territoriales.
Firma del convenio N°040-COV2010-209 con el municipio de Nechí para la conservación y gestión ambiental corresponsable de los humedales existentes en la jurisdicción de Corantioquia; y del convenio N°040-COV2010-181 con el Municipio de Caldas para ejecutar acciones enmarcadas en los planes de manejo de las áreas de reserva existentes en la jurisdicción de la corporación.</v>
          </cell>
          <cell r="T29" t="str">
            <v xml:space="preserve">Las áreas protegidas declaradas por la Corporación al tercer trimestre de 2021, cuentan con estrategias de apropiación sociocultural basadas en las siguientes herramientas y procesos:
1. Los Guardabosques y la Escuela de Guardabosques de Antioquia que vincula a los actores locales seleccionados y formados como guardabosques para la gestión del conocimiento, la educación, el control y seguimiento y el aporte al modelo de administración de las áreas protegidas.
2. El desarrollo de un proceso de educación propia para el fortalecimiento de capacidades en las autoridades indígenas, líderes y grupos representativos, a través del diseño e implementación de un modelo integral para contribuir a los procesos de restauración, reforestación, recuperación y rehabilitación ecológica en Cristiania y Dojuru, que hace parte de la Reserva Forestal Protectora Regional Farallones del Citará. 
3. Se dió inicio a la sistematización de la participación social y ciudadana en las acciones de actualización de Planes de Manejo Ambiental de tres áreas protegidas: DMI Divisoria Valle De Aburra Rio Cauca, DMI Sistema De Páramos Altoandinos De Noroccidente Medio Antioqueño, DMI Cuchilla Jardín Támesis con actores campesinos, sector productivo, propietarios, organizaciones socioambientales, administraciones municipales, Juntas de Acción Comunal, entre otros, para con ello aportar a la identificación y fortalecimiento de estrategias de apropiación propias según los contextos y realidades del área protegida y la relación con los actores sociales,  mediante convenio 040-COV2108-62 suscrito con el Instituto de Estudios Regionales –INER- de la Universidad de Antioquia.
5. Acompañamiento y fortalecimiento de la formulación participativa de los Planes de Manejo los DRMI Ciénagas Chiqueros y Barbacoas en articulación con la Fundación Natura. Las Estretegias de apropiación social buscan por un lado garantizar la administración efectiva de las áreas protegidas, por otro aumentar los niveles de colaboración y corresponsabilidad de las comunidades y actores locales en la adopción y segimiento a los planes y medidas de manejo, y gestionar los conflictos socioambientales.
6. Se lanzó la convocatoria "Olimpiadas Ambientales Territorios de Vida" que busca reconocer y fortalecer la educación ambiental como herramienta para reconocer y apropiar las áreas protegidas entre las comunidades locales, a la cual se presentaron 25 Instituciones educativas con diferentes propuestas de educación, investigación y divulgación de conocimientos sobre las áreas protegidas de la jurisdicción.
</v>
          </cell>
          <cell r="U29"/>
          <cell r="V29"/>
          <cell r="W29"/>
          <cell r="X29" t="str">
            <v>contract</v>
          </cell>
          <cell r="Y29" t="str">
            <v>No aplica</v>
          </cell>
          <cell r="Z29"/>
          <cell r="AA29"/>
          <cell r="AB29"/>
          <cell r="AC29"/>
          <cell r="AD29"/>
          <cell r="AE29"/>
          <cell r="AF29">
            <v>1</v>
          </cell>
          <cell r="AG29">
            <v>1</v>
          </cell>
          <cell r="AH29">
            <v>1</v>
          </cell>
          <cell r="AI29"/>
          <cell r="AJ29">
            <v>4200000</v>
          </cell>
          <cell r="AK29"/>
          <cell r="AL29">
            <v>0</v>
          </cell>
          <cell r="AM29">
            <v>0</v>
          </cell>
          <cell r="AN29">
            <v>0</v>
          </cell>
          <cell r="AO29">
            <v>0</v>
          </cell>
          <cell r="AP29">
            <v>0</v>
          </cell>
          <cell r="AQ29">
            <v>0</v>
          </cell>
          <cell r="AR29" t="str">
            <v>0%</v>
          </cell>
          <cell r="AS29">
            <v>199654000</v>
          </cell>
          <cell r="AT29">
            <v>170345104</v>
          </cell>
          <cell r="AU29">
            <v>0.85320155869654501</v>
          </cell>
        </row>
        <row r="30">
          <cell r="A30" t="str">
            <v>PROY 2</v>
          </cell>
          <cell r="B30">
            <v>2</v>
          </cell>
          <cell r="C30" t="str">
            <v>Proyecto 2. Conectando ecosistemas naturales</v>
          </cell>
          <cell r="D30"/>
          <cell r="E30" t="str">
            <v>Porcentaje</v>
          </cell>
          <cell r="F30">
            <v>1</v>
          </cell>
          <cell r="G30">
            <v>1</v>
          </cell>
          <cell r="H30">
            <v>1</v>
          </cell>
          <cell r="I30">
            <v>1</v>
          </cell>
          <cell r="J30">
            <v>0.96199999999999997</v>
          </cell>
          <cell r="K30">
            <v>0.91018036864652474</v>
          </cell>
          <cell r="L30">
            <v>0</v>
          </cell>
          <cell r="M30">
            <v>0.4</v>
          </cell>
          <cell r="N30">
            <v>3.8000000000000034E-2</v>
          </cell>
          <cell r="O30">
            <v>0.96199999999999997</v>
          </cell>
          <cell r="P30">
            <v>0.91018036864652474</v>
          </cell>
          <cell r="Q30">
            <v>0</v>
          </cell>
          <cell r="R30">
            <v>0.4</v>
          </cell>
          <cell r="S30"/>
          <cell r="T30"/>
          <cell r="U30"/>
          <cell r="V30"/>
          <cell r="W30"/>
          <cell r="X30"/>
          <cell r="Y30"/>
          <cell r="Z30"/>
          <cell r="AA30"/>
          <cell r="AB30"/>
          <cell r="AC30"/>
          <cell r="AD30"/>
          <cell r="AE30"/>
          <cell r="AF30">
            <v>1</v>
          </cell>
          <cell r="AG30">
            <v>0.46804509216163115</v>
          </cell>
          <cell r="AH30">
            <v>0.46804509216163115</v>
          </cell>
          <cell r="AI30"/>
          <cell r="AJ30">
            <v>4582859684</v>
          </cell>
          <cell r="AK30">
            <v>3403579723</v>
          </cell>
          <cell r="AL30">
            <v>0.74267596166708205</v>
          </cell>
          <cell r="AM30">
            <v>2259596991</v>
          </cell>
          <cell r="AN30">
            <v>0.66388836898121339</v>
          </cell>
          <cell r="AO30">
            <v>1143983033.9400001</v>
          </cell>
          <cell r="AP30">
            <v>1143780332.9400001</v>
          </cell>
          <cell r="AQ30">
            <v>1088855448.8299999</v>
          </cell>
          <cell r="AR30">
            <v>0.95197951693327343</v>
          </cell>
          <cell r="AS30">
            <v>7481542049</v>
          </cell>
          <cell r="AT30">
            <v>6640836868</v>
          </cell>
          <cell r="AU30">
            <v>0.88762942512468124</v>
          </cell>
        </row>
        <row r="31">
          <cell r="A31" t="str">
            <v>ACT 2.1</v>
          </cell>
          <cell r="B31" t="str">
            <v>2.1</v>
          </cell>
          <cell r="C31" t="str">
            <v>Definir conectividades ecosistémicas con enfoque diferencial</v>
          </cell>
          <cell r="D31"/>
          <cell r="E31" t="str">
            <v>Porcentaje</v>
          </cell>
          <cell r="F31">
            <v>1</v>
          </cell>
          <cell r="G31">
            <v>1</v>
          </cell>
          <cell r="H31">
            <v>1</v>
          </cell>
          <cell r="I31">
            <v>1</v>
          </cell>
          <cell r="J31">
            <v>1</v>
          </cell>
          <cell r="K31">
            <v>0.8</v>
          </cell>
          <cell r="L31">
            <v>0</v>
          </cell>
          <cell r="M31">
            <v>0</v>
          </cell>
          <cell r="N31">
            <v>0</v>
          </cell>
          <cell r="O31">
            <v>1</v>
          </cell>
          <cell r="P31">
            <v>0.8</v>
          </cell>
          <cell r="Q31">
            <v>0</v>
          </cell>
          <cell r="R31">
            <v>0</v>
          </cell>
          <cell r="S31"/>
          <cell r="T31"/>
          <cell r="U31"/>
          <cell r="V31"/>
          <cell r="W31"/>
          <cell r="X31"/>
          <cell r="Y31"/>
          <cell r="Z31"/>
          <cell r="AA31"/>
          <cell r="AB31"/>
          <cell r="AC31"/>
          <cell r="AD31"/>
          <cell r="AE31"/>
          <cell r="AF31">
            <v>1</v>
          </cell>
          <cell r="AG31">
            <v>0.45</v>
          </cell>
          <cell r="AH31">
            <v>0.45</v>
          </cell>
          <cell r="AI31"/>
          <cell r="AJ31">
            <v>67842225</v>
          </cell>
          <cell r="AK31">
            <v>62107884</v>
          </cell>
          <cell r="AL31">
            <v>0.91547534002606779</v>
          </cell>
          <cell r="AM31">
            <v>62107884</v>
          </cell>
          <cell r="AN31">
            <v>1</v>
          </cell>
          <cell r="AO31">
            <v>0</v>
          </cell>
          <cell r="AP31">
            <v>0</v>
          </cell>
          <cell r="AQ31">
            <v>0</v>
          </cell>
          <cell r="AR31" t="str">
            <v>0%</v>
          </cell>
          <cell r="AS31">
            <v>174059974</v>
          </cell>
          <cell r="AT31">
            <v>157761014</v>
          </cell>
          <cell r="AU31">
            <v>0.90636009172332754</v>
          </cell>
        </row>
        <row r="32">
          <cell r="A32" t="str">
            <v>SACT 2.1.1</v>
          </cell>
          <cell r="B32" t="str">
            <v>2.1.1</v>
          </cell>
          <cell r="C32" t="str">
            <v>Definición de conectividades ecosistémicas con enfoque diferencial</v>
          </cell>
          <cell r="D32" t="str">
            <v>% de formulación del esquema de conectividades ecosistémicas</v>
          </cell>
          <cell r="E32" t="str">
            <v>Porcentaje</v>
          </cell>
          <cell r="F32">
            <v>0.5</v>
          </cell>
          <cell r="G32">
            <v>1</v>
          </cell>
          <cell r="H32">
            <v>0</v>
          </cell>
          <cell r="I32">
            <v>0</v>
          </cell>
          <cell r="J32">
            <v>0.5</v>
          </cell>
          <cell r="K32">
            <v>0.8</v>
          </cell>
          <cell r="L32">
            <v>0</v>
          </cell>
          <cell r="M32">
            <v>0</v>
          </cell>
          <cell r="N32">
            <v>0</v>
          </cell>
          <cell r="O32">
            <v>1</v>
          </cell>
          <cell r="P32">
            <v>0.8</v>
          </cell>
          <cell r="Q32">
            <v>0</v>
          </cell>
          <cell r="R32">
            <v>0</v>
          </cell>
          <cell r="S32" t="str">
            <v>El esquema de conectividad ecosistémica, se entregó con la  información cartográfica, mediante una Geodatabase inicial, la cual contiene el esquema de conectividad funcional propuesto, los corredores resultantes tipo raster y polígonos, además de un conjunto de shapefile.
Esta información incluye:  áreas nodo, líneas conectoras, niveles más bajos de resistencia ambiental (1, 2 y 3) para la movilidad de la fauna silvestre, conectores potenciales (vacíos de conectividades), intersecto rutas conectividad con coberturas boscosas del Plan de ordenación forestal, conflicto de felinos en el territorio, con niveles de resistencia de 1, 2 y 3 en las rutas de movilización de especies (ver  actas con radicado 120-ACT2012-4690 y 120-ACT2007-2072.)</v>
          </cell>
          <cell r="T32" t="str">
            <v xml:space="preserve">Esta subactividad en el marco del Plan de Acción 2020-2023, tiene como fin la definición de conectividades ecosistémicas con enfoque diferencial, para la vigencia 2021 tienen como meta el 100% acumulado, el cual tiene como línea base el avance logrado en el 2021 del 50%, reportándose en el año 2021 un cumplimiento del 30% adicional del indicador que se logró con la cartografía del proceso con información corroborada con el modelo departamental, el cual se localiza en el disco J. </v>
          </cell>
          <cell r="U32"/>
          <cell r="V32"/>
          <cell r="W32"/>
          <cell r="X32" t="str">
            <v>contract</v>
          </cell>
          <cell r="Y32" t="str">
            <v>No aplica</v>
          </cell>
          <cell r="Z32"/>
          <cell r="AA32"/>
          <cell r="AB32"/>
          <cell r="AC32"/>
          <cell r="AD32"/>
          <cell r="AE32"/>
          <cell r="AF32">
            <v>1</v>
          </cell>
          <cell r="AG32">
            <v>0.8</v>
          </cell>
          <cell r="AH32">
            <v>0.8</v>
          </cell>
          <cell r="AI32"/>
          <cell r="AJ32">
            <v>67842225</v>
          </cell>
          <cell r="AK32">
            <v>62107884</v>
          </cell>
          <cell r="AL32">
            <v>0.91547534002606779</v>
          </cell>
          <cell r="AM32">
            <v>62107884</v>
          </cell>
          <cell r="AN32">
            <v>1</v>
          </cell>
          <cell r="AO32">
            <v>0</v>
          </cell>
          <cell r="AP32">
            <v>0</v>
          </cell>
          <cell r="AQ32">
            <v>0</v>
          </cell>
          <cell r="AR32" t="str">
            <v>0%</v>
          </cell>
          <cell r="AS32">
            <v>174059974</v>
          </cell>
          <cell r="AT32">
            <v>157761014</v>
          </cell>
          <cell r="AU32">
            <v>0.90636009172332754</v>
          </cell>
        </row>
        <row r="33">
          <cell r="A33" t="str">
            <v>ACT 2.2</v>
          </cell>
          <cell r="B33" t="str">
            <v>2.2</v>
          </cell>
          <cell r="C33" t="str">
            <v>Formular y ejecutar acciones de conservación para la conectividad rural</v>
          </cell>
          <cell r="D33"/>
          <cell r="E33" t="str">
            <v>Porcentaje</v>
          </cell>
          <cell r="F33">
            <v>1</v>
          </cell>
          <cell r="G33">
            <v>1</v>
          </cell>
          <cell r="H33">
            <v>1</v>
          </cell>
          <cell r="I33">
            <v>1</v>
          </cell>
          <cell r="J33">
            <v>0.81100000000000005</v>
          </cell>
          <cell r="K33">
            <v>0.92725744997438608</v>
          </cell>
          <cell r="L33">
            <v>0</v>
          </cell>
          <cell r="M33">
            <v>0</v>
          </cell>
          <cell r="N33">
            <v>0.18899999999999995</v>
          </cell>
          <cell r="O33">
            <v>0.81100000000000005</v>
          </cell>
          <cell r="P33">
            <v>0.92725744997438608</v>
          </cell>
          <cell r="Q33">
            <v>0</v>
          </cell>
          <cell r="R33">
            <v>0</v>
          </cell>
          <cell r="S33"/>
          <cell r="T33"/>
          <cell r="U33"/>
          <cell r="V33"/>
          <cell r="W33"/>
          <cell r="X33"/>
          <cell r="Y33"/>
          <cell r="Z33"/>
          <cell r="AA33"/>
          <cell r="AB33"/>
          <cell r="AC33"/>
          <cell r="AD33"/>
          <cell r="AE33"/>
          <cell r="AF33">
            <v>1</v>
          </cell>
          <cell r="AG33">
            <v>0.43456436249359653</v>
          </cell>
          <cell r="AH33">
            <v>0.43456436249359653</v>
          </cell>
          <cell r="AI33"/>
          <cell r="AJ33">
            <v>2070140942</v>
          </cell>
          <cell r="AK33">
            <v>1051044441</v>
          </cell>
          <cell r="AL33">
            <v>0.50771636832831646</v>
          </cell>
          <cell r="AM33">
            <v>408512797</v>
          </cell>
          <cell r="AN33">
            <v>0.3886731912223681</v>
          </cell>
          <cell r="AO33">
            <v>642531946</v>
          </cell>
          <cell r="AP33">
            <v>642531946</v>
          </cell>
          <cell r="AQ33">
            <v>642531644</v>
          </cell>
          <cell r="AR33">
            <v>0.99999952998445929</v>
          </cell>
          <cell r="AS33">
            <v>2188694581</v>
          </cell>
          <cell r="AT33">
            <v>1836972354</v>
          </cell>
          <cell r="AU33">
            <v>0.83930045331436764</v>
          </cell>
        </row>
        <row r="34">
          <cell r="A34" t="str">
            <v>SACT 2.2.1</v>
          </cell>
          <cell r="B34" t="str">
            <v>2.2.1</v>
          </cell>
          <cell r="C34" t="str">
            <v>Restauración de áreas para la conectividad rural</v>
          </cell>
          <cell r="D34" t="str">
            <v>Número de ha en proceso de restauración
Nota. 
PND 2018-2022: Áreas afectadas por el desarrollo de actividades ilegales en proceso de restauración.</v>
          </cell>
          <cell r="E34" t="str">
            <v>Porcentaje</v>
          </cell>
          <cell r="F34">
            <v>540</v>
          </cell>
          <cell r="G34">
            <v>8000</v>
          </cell>
          <cell r="H34">
            <v>8000</v>
          </cell>
          <cell r="I34">
            <v>8000</v>
          </cell>
          <cell r="J34">
            <v>6969</v>
          </cell>
          <cell r="K34">
            <v>86585</v>
          </cell>
          <cell r="L34">
            <v>0</v>
          </cell>
          <cell r="M34">
            <v>0</v>
          </cell>
          <cell r="N34">
            <v>0</v>
          </cell>
          <cell r="O34">
            <v>1</v>
          </cell>
          <cell r="P34">
            <v>1</v>
          </cell>
          <cell r="Q34">
            <v>0</v>
          </cell>
          <cell r="R34">
            <v>0</v>
          </cell>
          <cell r="S34" t="str">
            <v xml:space="preserve">Corresponde a las hectáreas sembradas, a través de la estrategia  Sembratón y la declaratoria del área protegida Quitasol-La Holanda mediante el Acuerdo 596 de 2020, sobrepasando la meta de 540 hectáreas para la vigencia que suma un total de 6.969 ha. Lo anterior teniendo en cuenta las variables que alimentan el indicador.  </v>
          </cell>
          <cell r="T34" t="str">
            <v xml:space="preserve">Al 27 de diciembre de 2021, se efectuó mediante el convenio de la Organización Indígena de Antioquia-OIA, la preselección de identificación de 4.000 y en el convenio con la Unión Temporal Afroambiental la preselección de 4000 hectáreas, para un total de 8000 hectáreas, que servirán como línea base de selección para las áreas objeto de restauración, recuperación y /o rehabilitación. Así mismo, se realizó es establecimiento de 419 hectáreas a través de diferentes sistemas de siembra, el los resguardos indígenas El Pando, Vegas de Segovia y Tagua-La Po, generando así conectividad de ecosistemas estratégicos y mejorando las condiciones ecológicas del sitio.
Por último, se logra la declaratoria del Distrito Regional de Manejo Integrado de Bosque Seco del Occidente Antioqueño el cual se convierte en un ecosistemas estratégico que abarca 70.166 hectáreas de nuestra jurisdicción.
</v>
          </cell>
          <cell r="U34"/>
          <cell r="V34"/>
          <cell r="W34"/>
          <cell r="X34" t="str">
            <v>contract</v>
          </cell>
          <cell r="Y34" t="str">
            <v>No aplica</v>
          </cell>
          <cell r="Z34"/>
          <cell r="AA34"/>
          <cell r="AB34"/>
          <cell r="AC34"/>
          <cell r="AD34"/>
          <cell r="AE34"/>
          <cell r="AF34">
            <v>24540</v>
          </cell>
          <cell r="AG34">
            <v>93554</v>
          </cell>
          <cell r="AH34">
            <v>3.8123064384678078</v>
          </cell>
          <cell r="AI34"/>
          <cell r="AJ34">
            <v>494791444</v>
          </cell>
          <cell r="AK34">
            <v>421986344</v>
          </cell>
          <cell r="AL34">
            <v>0.85285699483518151</v>
          </cell>
          <cell r="AM34">
            <v>251903524</v>
          </cell>
          <cell r="AN34">
            <v>0.59694709931182044</v>
          </cell>
          <cell r="AO34">
            <v>170083122</v>
          </cell>
          <cell r="AP34">
            <v>170083122</v>
          </cell>
          <cell r="AQ34">
            <v>170082820</v>
          </cell>
          <cell r="AR34">
            <v>0.99999822439759778</v>
          </cell>
          <cell r="AS34">
            <v>1073115300</v>
          </cell>
          <cell r="AT34">
            <v>731247032</v>
          </cell>
          <cell r="AU34">
            <v>0.68142447694110786</v>
          </cell>
        </row>
        <row r="35">
          <cell r="A35" t="str">
            <v>SACT 2.2.2</v>
          </cell>
          <cell r="B35" t="str">
            <v>2.2.2</v>
          </cell>
          <cell r="C35" t="str">
            <v>Implementación de sistemas de conservación en cuencas abastecedoras de acueductos y ecosistemas estratégicos</v>
          </cell>
          <cell r="D35" t="str">
            <v>Número de ha de cobertura boscosa en cuencas abastecedoras de acueductos y en ecosistemas estratégicos.
Nota.
PND 2018-2022: Áreas bajo sistemas sostenibles de conservación (restauración*, sistemas agroforestales, manejo forestal sostenible)</v>
          </cell>
          <cell r="E35" t="str">
            <v>Porcentaje</v>
          </cell>
          <cell r="F35">
            <v>19049.7</v>
          </cell>
          <cell r="G35">
            <v>19466.400000000001</v>
          </cell>
          <cell r="H35">
            <v>19883.099999999999</v>
          </cell>
          <cell r="I35">
            <v>20299.8</v>
          </cell>
          <cell r="J35">
            <v>18929.599999999999</v>
          </cell>
          <cell r="K35">
            <v>18953.425000000003</v>
          </cell>
          <cell r="L35">
            <v>0</v>
          </cell>
          <cell r="M35">
            <v>0</v>
          </cell>
          <cell r="N35">
            <v>200</v>
          </cell>
          <cell r="O35">
            <v>0.9936954387733139</v>
          </cell>
          <cell r="P35">
            <v>0.97364818353676086</v>
          </cell>
          <cell r="Q35">
            <v>0</v>
          </cell>
          <cell r="R35">
            <v>0</v>
          </cell>
          <cell r="S35" t="str">
            <v>Durante el III y IV trimestre de 2020, se suscribieron convenios con los municipios de Yondó, Anorí, Bello, Girardota, Vegachí y Segovia, lo que representaría la siembra de 22.300 árboles y la conservación de 1295,5 hectáreas en cuencas abastecedoras de acueductos y Ecosistemas Estratégicos; sin embargo, hubo ejecución física en tres municipios, lo que sumó un número menor de hectáreas al proyectado para la vigencia.
Adicionalmente, para esta subactividad, se suman 35,91 ha de restauración asistida como pago en especie a beneficiarios de PSA en los ecosistemas estratégicos, Parque Natural Regional Corredor de las Alegrías (PNRCA), Distrito de Manejo Integrado (DMI) de los Recursos Naturales Renovables Cuchilla Jardín - Támesis y en las cuencas de Río Grande - Río Chico</v>
          </cell>
          <cell r="T35" t="str">
            <v>Para la vigencia 2021 mediante los convenios de restauración con los municipios de Cisneros, Campamento, Ituango, Caramanta, Maceo y Anorí, de la jurisdicción corporativa se pretende restaurar 80,5 ha y cercar 9118 metros lineales, contando con un área a proteger tentativamente de 753 ha. Estos convenios iniciaron en el tercer trimestre de este año, a la fecha no presentan reporte de avance en la ejecución física.
Se logró avanzar en reuniones con los municipios  para reiterar las obligaciones contractuales  en sus distintos alcances y actividades relacionadas en la ejecución de los procesos pactados por las partes.</v>
          </cell>
          <cell r="U35"/>
          <cell r="V35"/>
          <cell r="W35"/>
          <cell r="X35" t="str">
            <v>contract</v>
          </cell>
          <cell r="Y35" t="str">
            <v>No aplica</v>
          </cell>
          <cell r="Z35"/>
          <cell r="AA35"/>
          <cell r="AB35"/>
          <cell r="AC35"/>
          <cell r="AD35"/>
          <cell r="AE35"/>
          <cell r="AF35">
            <v>20299.8</v>
          </cell>
          <cell r="AG35">
            <v>38083.025000000001</v>
          </cell>
          <cell r="AH35">
            <v>1.8760295667937616</v>
          </cell>
          <cell r="AI35"/>
          <cell r="AJ35">
            <v>1165349498</v>
          </cell>
          <cell r="AK35">
            <v>222058097</v>
          </cell>
          <cell r="AL35">
            <v>0.19055064371770125</v>
          </cell>
          <cell r="AM35">
            <v>156609273</v>
          </cell>
          <cell r="AN35">
            <v>0.70526260972145505</v>
          </cell>
          <cell r="AO35">
            <v>65448824</v>
          </cell>
          <cell r="AP35">
            <v>65448824</v>
          </cell>
          <cell r="AQ35">
            <v>65448824</v>
          </cell>
          <cell r="AR35">
            <v>1</v>
          </cell>
          <cell r="AS35">
            <v>708579281</v>
          </cell>
          <cell r="AT35">
            <v>698725322</v>
          </cell>
          <cell r="AU35">
            <v>0.98609335713839474</v>
          </cell>
        </row>
        <row r="36">
          <cell r="A36" t="str">
            <v>SACT 2.2.3</v>
          </cell>
          <cell r="B36" t="str">
            <v>2.2.3</v>
          </cell>
          <cell r="C36" t="str">
            <v>Recuperación o rehabilitación de suelos degradados</v>
          </cell>
          <cell r="D36" t="str">
            <v>% de suelos degradados en recuperación o rehabilitación</v>
          </cell>
          <cell r="E36" t="str">
            <v>Porcentaje</v>
          </cell>
          <cell r="F36">
            <v>5.0000000000000001E-3</v>
          </cell>
          <cell r="G36">
            <v>0.01</v>
          </cell>
          <cell r="H36">
            <v>1.4999999999999999E-2</v>
          </cell>
          <cell r="I36">
            <v>0.02</v>
          </cell>
          <cell r="J36">
            <v>2.2000000000000001E-3</v>
          </cell>
          <cell r="K36">
            <v>8.0812499999999999E-3</v>
          </cell>
          <cell r="L36">
            <v>0</v>
          </cell>
          <cell r="M36">
            <v>0</v>
          </cell>
          <cell r="N36">
            <v>8.0812499999999999E-3</v>
          </cell>
          <cell r="O36">
            <v>0.44</v>
          </cell>
          <cell r="P36">
            <v>0.80812499999999998</v>
          </cell>
          <cell r="Q36">
            <v>0</v>
          </cell>
          <cell r="R36">
            <v>0</v>
          </cell>
          <cell r="S36" t="str">
            <v>El 0,5% de la meta equivale a 800 ha.  esta se pretende cumplir a través del contrato interadministrativo de mandato sin representación con número interno de Corantioquia 040-CNT2011-154, suscrito entre Gobernación de Antioquia, EPM, RIA y Corantioquia, por solicitud de RIA se realizó Otro Sí de ampliación en tiempo por 6 meses.   
El proyecto inició la etapa de ejecución, a través de visitas de evaluación de predios.  
Además, se suma a la meta 326 ha. Cumplidas a través de la estrategia Sembratón y 25 ha. de los procesos de restauración a través de convenios 040-COV2009-144 con el municipio de Anorí, 040-COV2009-154 con el municipio de Yondó</v>
          </cell>
          <cell r="T36" t="str">
            <v>En el marco del convenio firmado entre la Gobernación de Antioquia, EPM, Corantioquia y RIA, se efectuó el establecimiento forestal bajo sistemas forestales mixtos de 420 hectáreas principalmente en municipio del bajo cauca como El Bagre predio La Lucia 120 hectáreas, Resguardo Indígena Pablo Muera en el municipio de Zaragoza con 78 hectáreas y El predio Caucayá en el municipio de Tarazá un total de 51.5 hectáreas, entre otros.
Por otro lado, bajo diferentes jornadas de siembra en los municipio de Maceo, Nechí, Zaragoza y El Bagre, se apunta a generar procesos de restauración a zonas degradadas por diferentes activiades, logrando así la siembra de 646683 árboles lo que equivales a 1293,36 hectáreas.</v>
          </cell>
          <cell r="U36"/>
          <cell r="V36"/>
          <cell r="W36"/>
          <cell r="X36" t="str">
            <v>contract</v>
          </cell>
          <cell r="Y36" t="str">
            <v>No aplica</v>
          </cell>
          <cell r="Z36"/>
          <cell r="AA36"/>
          <cell r="AB36"/>
          <cell r="AC36"/>
          <cell r="AD36"/>
          <cell r="AE36"/>
          <cell r="AF36">
            <v>0.02</v>
          </cell>
          <cell r="AG36">
            <v>8.0812499999999999E-3</v>
          </cell>
          <cell r="AH36">
            <v>0.40406249999999999</v>
          </cell>
          <cell r="AI36"/>
          <cell r="AJ36">
            <v>410000000</v>
          </cell>
          <cell r="AK36">
            <v>407000000</v>
          </cell>
          <cell r="AL36">
            <v>0.99268292682926829</v>
          </cell>
          <cell r="AM36">
            <v>0</v>
          </cell>
          <cell r="AN36">
            <v>0</v>
          </cell>
          <cell r="AO36">
            <v>407000000</v>
          </cell>
          <cell r="AP36">
            <v>407000000</v>
          </cell>
          <cell r="AQ36">
            <v>407000000</v>
          </cell>
          <cell r="AR36">
            <v>1</v>
          </cell>
          <cell r="AS36">
            <v>407000000</v>
          </cell>
          <cell r="AT36">
            <v>407000000</v>
          </cell>
          <cell r="AU36">
            <v>1</v>
          </cell>
        </row>
        <row r="37">
          <cell r="A37" t="str">
            <v>ACT 2.3</v>
          </cell>
          <cell r="B37" t="str">
            <v>2.3</v>
          </cell>
          <cell r="C37" t="str">
            <v>Realizar control y seguimiento a los corredores de conectividad establecidos</v>
          </cell>
          <cell r="D37"/>
          <cell r="E37" t="str">
            <v>Porcentaje</v>
          </cell>
          <cell r="F37">
            <v>0</v>
          </cell>
          <cell r="G37">
            <v>1</v>
          </cell>
          <cell r="H37">
            <v>1</v>
          </cell>
          <cell r="I37">
            <v>1</v>
          </cell>
          <cell r="J37">
            <v>0</v>
          </cell>
          <cell r="K37">
            <v>1</v>
          </cell>
          <cell r="L37">
            <v>0</v>
          </cell>
          <cell r="M37">
            <v>1</v>
          </cell>
          <cell r="N37">
            <v>0</v>
          </cell>
          <cell r="O37">
            <v>0</v>
          </cell>
          <cell r="P37">
            <v>1</v>
          </cell>
          <cell r="Q37">
            <v>0</v>
          </cell>
          <cell r="R37">
            <v>1</v>
          </cell>
          <cell r="S37"/>
          <cell r="T37"/>
          <cell r="U37"/>
          <cell r="V37"/>
          <cell r="W37"/>
          <cell r="X37"/>
          <cell r="Y37"/>
          <cell r="Z37"/>
          <cell r="AA37"/>
          <cell r="AB37"/>
          <cell r="AC37"/>
          <cell r="AD37"/>
          <cell r="AE37"/>
          <cell r="AF37">
            <v>1</v>
          </cell>
          <cell r="AG37">
            <v>0.25</v>
          </cell>
          <cell r="AH37">
            <v>0.25</v>
          </cell>
          <cell r="AI37"/>
          <cell r="AJ37">
            <v>184516137</v>
          </cell>
          <cell r="AK37">
            <v>179229765</v>
          </cell>
          <cell r="AL37">
            <v>0.97135008305533732</v>
          </cell>
          <cell r="AM37">
            <v>136943870</v>
          </cell>
          <cell r="AN37">
            <v>0.76406879181033349</v>
          </cell>
          <cell r="AO37">
            <v>42285895.18</v>
          </cell>
          <cell r="AP37">
            <v>42120396.18</v>
          </cell>
          <cell r="AQ37">
            <v>31853091.18</v>
          </cell>
          <cell r="AR37">
            <v>0.75623911617252981</v>
          </cell>
          <cell r="AS37">
            <v>91059974</v>
          </cell>
          <cell r="AT37">
            <v>64708445</v>
          </cell>
          <cell r="AU37">
            <v>0.71061347985888945</v>
          </cell>
        </row>
        <row r="38">
          <cell r="A38" t="str">
            <v>SACT 2.3.1</v>
          </cell>
          <cell r="B38" t="str">
            <v>2.3.1</v>
          </cell>
          <cell r="C38" t="str">
            <v>Realización de control y seguimiento a los corredores de conectividad establecidos</v>
          </cell>
          <cell r="D38" t="str">
            <v>% de ejecución de acciones de control y seguimiento a los corredores de conectividad establecidos</v>
          </cell>
          <cell r="E38" t="str">
            <v>Porcentaje</v>
          </cell>
          <cell r="F38">
            <v>0</v>
          </cell>
          <cell r="G38">
            <v>2.5000000000000001E-2</v>
          </cell>
          <cell r="H38">
            <v>0.05</v>
          </cell>
          <cell r="I38">
            <v>0.1</v>
          </cell>
          <cell r="J38">
            <v>0</v>
          </cell>
          <cell r="K38">
            <v>2.5000000000000001E-2</v>
          </cell>
          <cell r="L38">
            <v>0</v>
          </cell>
          <cell r="M38">
            <v>0</v>
          </cell>
          <cell r="N38">
            <v>0</v>
          </cell>
          <cell r="O38">
            <v>0</v>
          </cell>
          <cell r="P38">
            <v>1</v>
          </cell>
          <cell r="Q38">
            <v>0</v>
          </cell>
          <cell r="R38">
            <v>0</v>
          </cell>
          <cell r="S38" t="str">
            <v>Sin meta programada para la vigencia 2020.</v>
          </cell>
          <cell r="T38" t="str">
            <v>Esta subactividad 2.3.1. busca fomentar la conectividad ecosistémica, mediante actividades concretas que propicien la conectividad ecosistémica, en este orden de ideas atraves del Convenio Interadministrativo 040-COV2105-15 de  que incluyó en sus alcances la contratación de guardabosques en los municipios de Ituango con 2 guardabosques, Campamento con 2 guardabosques, Barbosa con 1 guardabosque para corredores estratégicos, Angostura con 2 guardabosques y Cisneros con 1 guardabosque; se adelantaron acciones correspondiente a la recorridos de control y vigilancia de los corredores de conectividad establecidos</v>
          </cell>
          <cell r="U38"/>
          <cell r="V38"/>
          <cell r="W38"/>
          <cell r="X38" t="str">
            <v>contract</v>
          </cell>
          <cell r="Y38" t="str">
            <v>No aplica</v>
          </cell>
          <cell r="Z38"/>
          <cell r="AA38"/>
          <cell r="AB38"/>
          <cell r="AC38"/>
          <cell r="AD38"/>
          <cell r="AE38"/>
          <cell r="AF38">
            <v>0.1</v>
          </cell>
          <cell r="AG38">
            <v>2.5000000000000001E-2</v>
          </cell>
          <cell r="AH38">
            <v>0.25</v>
          </cell>
          <cell r="AI38"/>
          <cell r="AJ38">
            <v>184516137</v>
          </cell>
          <cell r="AK38">
            <v>179229765</v>
          </cell>
          <cell r="AL38">
            <v>0.97135008305533732</v>
          </cell>
          <cell r="AM38">
            <v>136943870</v>
          </cell>
          <cell r="AN38">
            <v>0.76406879181033349</v>
          </cell>
          <cell r="AO38">
            <v>42285895.18</v>
          </cell>
          <cell r="AP38">
            <v>42120396.18</v>
          </cell>
          <cell r="AQ38">
            <v>31853091.18</v>
          </cell>
          <cell r="AR38">
            <v>0.75623911617252981</v>
          </cell>
          <cell r="AS38">
            <v>91059974</v>
          </cell>
          <cell r="AT38">
            <v>64708445</v>
          </cell>
          <cell r="AU38">
            <v>0.71061347985888945</v>
          </cell>
        </row>
        <row r="39">
          <cell r="A39" t="str">
            <v>ACT 2.4</v>
          </cell>
          <cell r="B39" t="str">
            <v>2.4</v>
          </cell>
          <cell r="C39" t="str">
            <v>Aprobar y ejecutar el plan de ordenación forestal (POF)</v>
          </cell>
          <cell r="D39"/>
          <cell r="E39" t="str">
            <v>Porcentaje</v>
          </cell>
          <cell r="F39">
            <v>1</v>
          </cell>
          <cell r="G39">
            <v>1</v>
          </cell>
          <cell r="H39">
            <v>1</v>
          </cell>
          <cell r="I39">
            <v>1</v>
          </cell>
          <cell r="J39">
            <v>1</v>
          </cell>
          <cell r="K39">
            <v>0.77549142857142861</v>
          </cell>
          <cell r="L39">
            <v>0</v>
          </cell>
          <cell r="M39">
            <v>0</v>
          </cell>
          <cell r="N39">
            <v>0</v>
          </cell>
          <cell r="O39">
            <v>1</v>
          </cell>
          <cell r="P39">
            <v>0.77549142857142861</v>
          </cell>
          <cell r="Q39">
            <v>0</v>
          </cell>
          <cell r="R39">
            <v>0</v>
          </cell>
          <cell r="S39"/>
          <cell r="T39"/>
          <cell r="U39"/>
          <cell r="V39"/>
          <cell r="W39"/>
          <cell r="X39"/>
          <cell r="Y39"/>
          <cell r="Z39"/>
          <cell r="AA39"/>
          <cell r="AB39"/>
          <cell r="AC39"/>
          <cell r="AD39"/>
          <cell r="AE39"/>
          <cell r="AF39">
            <v>1</v>
          </cell>
          <cell r="AG39">
            <v>0.44387285714285718</v>
          </cell>
          <cell r="AH39">
            <v>0.44387285714285718</v>
          </cell>
          <cell r="AI39"/>
          <cell r="AJ39">
            <v>139300718</v>
          </cell>
          <cell r="AK39">
            <v>117520801</v>
          </cell>
          <cell r="AL39">
            <v>0.84364820718296651</v>
          </cell>
          <cell r="AM39">
            <v>107864800</v>
          </cell>
          <cell r="AN39">
            <v>0.91783581359354416</v>
          </cell>
          <cell r="AO39">
            <v>9656001.0199999996</v>
          </cell>
          <cell r="AP39">
            <v>9656001.0199999996</v>
          </cell>
          <cell r="AQ39">
            <v>3922285.3</v>
          </cell>
          <cell r="AR39">
            <v>0.40620183157354306</v>
          </cell>
          <cell r="AS39">
            <v>106883079</v>
          </cell>
          <cell r="AT39">
            <v>91524760</v>
          </cell>
          <cell r="AU39">
            <v>0.85630729256966853</v>
          </cell>
        </row>
        <row r="40">
          <cell r="A40" t="str">
            <v>SACT 2.4.1</v>
          </cell>
          <cell r="B40" t="str">
            <v>2.4.1</v>
          </cell>
          <cell r="C40" t="str">
            <v>Aprobación y ejecución del plan de ordenación forestal (POF)</v>
          </cell>
          <cell r="D40" t="str">
            <v>% de avance en la aprobación e implementación del plan de ordenación forestal (POF)
Nota: % de avance en la formulación del plan de ordenación forestal</v>
          </cell>
          <cell r="E40" t="str">
            <v>Porcentaje</v>
          </cell>
          <cell r="F40">
            <v>0.5</v>
          </cell>
          <cell r="G40">
            <v>0.7</v>
          </cell>
          <cell r="H40">
            <v>0.9</v>
          </cell>
          <cell r="I40">
            <v>1</v>
          </cell>
          <cell r="J40">
            <v>0.5</v>
          </cell>
          <cell r="K40">
            <v>0.54284399999999999</v>
          </cell>
          <cell r="L40">
            <v>0.54284399999999999</v>
          </cell>
          <cell r="M40">
            <v>0.54284399999999999</v>
          </cell>
          <cell r="N40">
            <v>0</v>
          </cell>
          <cell r="O40">
            <v>1</v>
          </cell>
          <cell r="P40">
            <v>0.77549142857142861</v>
          </cell>
          <cell r="Q40">
            <v>0.60316000000000003</v>
          </cell>
          <cell r="R40">
            <v>0.54284399999999999</v>
          </cell>
          <cell r="S40" t="str">
            <v xml:space="preserve">Mediante Acuerdo 597 del 17 de diciembre de 2020, el Consejo Directivo de Corantioquia aprobó el Plan de Ordenación Forestal Integral y Sostenible de la jurisdicción de Corantioquia, en el cual se define la ordenación para 2.506.118 has. equivalente a un 70% del territorio de la corporación. Con ello se logró la meta de la vigencia. </v>
          </cell>
          <cell r="T40" t="str">
            <v>Teniendo en cuenta la necesidad de actualización del instrumento en el marco de lo lineamientos establecidos por el Ministerio de Medio Ambiente y Desarrollo Sostenible, en los Lineamientos y Guía para la Ordenación Forestal en Colombia, la corporación mediante acuerdo No. 180-ACU2011-624 suspende de  manera temporal la entrada en vigencia del acuerdo 180-ACU2012-597 dl 17 de diciembre de 2020 que adopta el Plan de Ordenación Forestal Integral y Sostenible en la Jurisdicción de la Corporación Autónoma Regional del Centro de Antioquia- CORANTIOQUIA.</v>
          </cell>
          <cell r="U40"/>
          <cell r="V40"/>
          <cell r="W40"/>
          <cell r="X40" t="str">
            <v>contract</v>
          </cell>
          <cell r="Y40" t="str">
            <v>No aplica</v>
          </cell>
          <cell r="Z40"/>
          <cell r="AA40"/>
          <cell r="AB40"/>
          <cell r="AC40"/>
          <cell r="AD40"/>
          <cell r="AE40"/>
          <cell r="AF40">
            <v>1</v>
          </cell>
          <cell r="AG40">
            <v>0.54284399999999999</v>
          </cell>
          <cell r="AH40">
            <v>0.54284399999999999</v>
          </cell>
          <cell r="AI40"/>
          <cell r="AJ40">
            <v>139300718</v>
          </cell>
          <cell r="AK40">
            <v>117520801</v>
          </cell>
          <cell r="AL40">
            <v>0.84364820718296651</v>
          </cell>
          <cell r="AM40">
            <v>107864800</v>
          </cell>
          <cell r="AN40">
            <v>0.91783581359354416</v>
          </cell>
          <cell r="AO40">
            <v>9656001.0199999996</v>
          </cell>
          <cell r="AP40">
            <v>9656001.0199999996</v>
          </cell>
          <cell r="AQ40">
            <v>3922285.3</v>
          </cell>
          <cell r="AR40">
            <v>0.40620183157354306</v>
          </cell>
          <cell r="AS40">
            <v>106883079</v>
          </cell>
          <cell r="AT40">
            <v>91524760</v>
          </cell>
          <cell r="AU40">
            <v>0.85630729256966853</v>
          </cell>
        </row>
        <row r="41">
          <cell r="A41" t="str">
            <v>ACT 2.5</v>
          </cell>
          <cell r="B41" t="str">
            <v>2.5</v>
          </cell>
          <cell r="C41" t="str">
            <v>Implementar acciones de intervención en especies de flora y fauna priorizadas</v>
          </cell>
          <cell r="D41"/>
          <cell r="E41" t="str">
            <v>Porcentaje</v>
          </cell>
          <cell r="F41">
            <v>1</v>
          </cell>
          <cell r="G41">
            <v>1</v>
          </cell>
          <cell r="H41">
            <v>1</v>
          </cell>
          <cell r="I41">
            <v>1</v>
          </cell>
          <cell r="J41">
            <v>1</v>
          </cell>
          <cell r="K41">
            <v>0.95833333333333337</v>
          </cell>
          <cell r="L41">
            <v>0</v>
          </cell>
          <cell r="M41">
            <v>0</v>
          </cell>
          <cell r="N41">
            <v>0</v>
          </cell>
          <cell r="O41">
            <v>1</v>
          </cell>
          <cell r="P41">
            <v>0.95833333333333337</v>
          </cell>
          <cell r="Q41">
            <v>0</v>
          </cell>
          <cell r="R41">
            <v>0</v>
          </cell>
          <cell r="S41"/>
          <cell r="T41"/>
          <cell r="U41"/>
          <cell r="V41"/>
          <cell r="W41"/>
          <cell r="X41"/>
          <cell r="Y41"/>
          <cell r="Z41"/>
          <cell r="AA41"/>
          <cell r="AB41"/>
          <cell r="AC41"/>
          <cell r="AD41"/>
          <cell r="AE41"/>
          <cell r="AF41">
            <v>1</v>
          </cell>
          <cell r="AG41">
            <v>0.48958333333333337</v>
          </cell>
          <cell r="AH41">
            <v>0.48958333333333337</v>
          </cell>
          <cell r="AI41"/>
          <cell r="AJ41">
            <v>1853750261</v>
          </cell>
          <cell r="AK41">
            <v>1730161306</v>
          </cell>
          <cell r="AL41">
            <v>0.93333031012854428</v>
          </cell>
          <cell r="AM41">
            <v>1437187844</v>
          </cell>
          <cell r="AN41">
            <v>0.83066696672500895</v>
          </cell>
          <cell r="AO41">
            <v>292973461.74000001</v>
          </cell>
          <cell r="AP41">
            <v>292973461.74000001</v>
          </cell>
          <cell r="AQ41">
            <v>264859900.34999999</v>
          </cell>
          <cell r="AR41">
            <v>0.90404058707901169</v>
          </cell>
          <cell r="AS41">
            <v>4513784441</v>
          </cell>
          <cell r="AT41">
            <v>4145547295</v>
          </cell>
          <cell r="AU41">
            <v>0.91841942148251554</v>
          </cell>
        </row>
        <row r="42">
          <cell r="A42" t="str">
            <v>SACT 2.5.1</v>
          </cell>
          <cell r="B42" t="str">
            <v>2.5.1</v>
          </cell>
          <cell r="C42" t="str">
            <v>Implementación de medidas de conservación y manejo en especies priorizadas</v>
          </cell>
          <cell r="D42" t="str">
            <v>% de especies priorizadas con medidas de conservación y manejo en ejecución</v>
          </cell>
          <cell r="E42" t="str">
            <v>Porcentaje</v>
          </cell>
          <cell r="F42">
            <v>0.5</v>
          </cell>
          <cell r="G42">
            <v>0.65</v>
          </cell>
          <cell r="H42">
            <v>0.85</v>
          </cell>
          <cell r="I42">
            <v>1</v>
          </cell>
          <cell r="J42">
            <v>0.5</v>
          </cell>
          <cell r="K42">
            <v>0.65</v>
          </cell>
          <cell r="L42">
            <v>0</v>
          </cell>
          <cell r="M42">
            <v>0</v>
          </cell>
          <cell r="N42">
            <v>0</v>
          </cell>
          <cell r="O42">
            <v>1</v>
          </cell>
          <cell r="P42">
            <v>1</v>
          </cell>
          <cell r="Q42">
            <v>0</v>
          </cell>
          <cell r="R42">
            <v>0</v>
          </cell>
          <cell r="S42" t="str">
            <v>El 50% de la meta equivale a 30 especies priorizadas. 
Se han intervenido 40 especies con medidas de conservación y manejo entre fauna y flora, estas son:  
 Flora: Aguacatillo, Aguadulce, Aliso, Amarrabollo, Arboloco, Arrayán Común, Arrayán de hoja pequeña, Cabo de Acha, Jagua, Camargo, Canelo de páramo, Carate rojo, Carbonero, Cardenillo, Caunce, Cedrillo, Cedro de Altura, Cedro Macho, Anón, Chagualo, Cheflera Mano de Oso, Chirlobirlo, Drago, Encenillo, Escobo, Espadero, Gallinazo, Mortiño, Navajuelo, Ojo de Pava, Pino Colombiano, Quiebrabarrigo, Quimula, Simplocus, Zanca de Mula.  
Fauna: Lora frentiamarilla, Perezoso de 2 uñas, perezoso de 3 uñas, Mono aullador rojo, Puma</v>
          </cell>
          <cell r="T42" t="str">
            <v>Se hizo la entrega en la modalidad de fomento (donaciones) de 5400 plantas de especies nativas desde los viveros corporativos a los aliados estratégicos y se realizó seguimiento a las siembras de este material; ingresaron al Hogar de Paso 1.454 individuos, por clase 633 aves, 503 mamíferos 318 reptiles, a los cuales se les realizo la recepción, valoración médica y se definió la atención requerida para cada individuo;  se registran 516 Entregas voluntarias, 841 Rescates, 85 Incautaciones, 4 aprehensión preventiva y 10 sin información; se realiazon liberaciones de 804 individuos, clase Amphibia 3, Arachnida: 3, Aves: 178, Mammalia: 289, Reptilia 331; Se realizaron 31 Puestos de control ambiental, donde abordaron a 3.133 personas llevándoles el mensaje de no incentivar el tráfico ilegal; Se realizaron 78 actividades de sensibilización en relación a la protección de los recursos naturales, con temas como conservación de fauna silvestre, manejo de residuos sólidos, especies invasoras, festival ambiental, donde abordaron a 2458 personas.; se definió la zona para implementar el plan piloto de manejo del conflicto con los felinos en la zona limítrofe entre los municipios de Caracolí, Puerto Nare y Puerto Berrio, en la veredas de la mesa, canutillo, el pescado, la suiza y la mina. Se avanza en la contratación del equipo técnico en el marco del contrato No 120-CNT2111-147 de 2021, suscrito con la Universidad de Antioquia, a través del Centro de Desarrollo Agrobiotecnológico de Innovación e Integración Territorial – CEDAIT para dar continuidad a estas acciones.</v>
          </cell>
          <cell r="U42"/>
          <cell r="V42"/>
          <cell r="W42"/>
          <cell r="X42" t="str">
            <v>contract</v>
          </cell>
          <cell r="Y42" t="str">
            <v>No aplica</v>
          </cell>
          <cell r="Z42"/>
          <cell r="AA42"/>
          <cell r="AB42"/>
          <cell r="AC42"/>
          <cell r="AD42"/>
          <cell r="AE42"/>
          <cell r="AF42">
            <v>1</v>
          </cell>
          <cell r="AG42">
            <v>0.65</v>
          </cell>
          <cell r="AH42">
            <v>0.65</v>
          </cell>
          <cell r="AI42"/>
          <cell r="AJ42">
            <v>812092672</v>
          </cell>
          <cell r="AK42">
            <v>752277444</v>
          </cell>
          <cell r="AL42">
            <v>0.92634433228822433</v>
          </cell>
          <cell r="AM42">
            <v>729353645</v>
          </cell>
          <cell r="AN42">
            <v>0.96952746731563577</v>
          </cell>
          <cell r="AO42">
            <v>22923799</v>
          </cell>
          <cell r="AP42">
            <v>22923799</v>
          </cell>
          <cell r="AQ42">
            <v>0</v>
          </cell>
          <cell r="AR42">
            <v>0</v>
          </cell>
          <cell r="AS42">
            <v>2018112266</v>
          </cell>
          <cell r="AT42">
            <v>1724132335</v>
          </cell>
          <cell r="AU42">
            <v>0.85432924820248823</v>
          </cell>
        </row>
        <row r="43">
          <cell r="A43" t="str">
            <v>SACT 2.5.2</v>
          </cell>
          <cell r="B43" t="str">
            <v>2.5.2</v>
          </cell>
          <cell r="C43" t="str">
            <v>Implementación de medidas de conservación y manejo en especies amenazadas</v>
          </cell>
          <cell r="D43" t="str">
            <v>% de especies amenazadas con medidas de conservación y manejo en ejecución</v>
          </cell>
          <cell r="E43" t="str">
            <v>Porcentaje</v>
          </cell>
          <cell r="F43">
            <v>0.5</v>
          </cell>
          <cell r="G43">
            <v>0.65</v>
          </cell>
          <cell r="H43">
            <v>0.85</v>
          </cell>
          <cell r="I43">
            <v>1</v>
          </cell>
          <cell r="J43">
            <v>0.81799999999999995</v>
          </cell>
          <cell r="K43">
            <v>0.81818181818181823</v>
          </cell>
          <cell r="L43">
            <v>0</v>
          </cell>
          <cell r="M43">
            <v>0</v>
          </cell>
          <cell r="N43">
            <v>0</v>
          </cell>
          <cell r="O43">
            <v>1</v>
          </cell>
          <cell r="P43">
            <v>1</v>
          </cell>
          <cell r="Q43">
            <v>0</v>
          </cell>
          <cell r="R43">
            <v>0</v>
          </cell>
          <cell r="S43" t="str">
            <v>El 50% de la meta equivale a 15 especies priorizadas. Se  han intervenido 17 especies con medidas de conservación y manejo, estas son: 
 Flora: Árbol raro, Magnolio, Caoba, Cedro negro, Roble, Chaquiro real, Diomate, Palma de Cera del Quindio. 
Fauna: Titi Cabeciblanco, Monoaraña, Tortuga de rio, Paujil de Pico azul, Manatí, Caimán aguja, Loro orejiamarillo, Oso andino, Jaguar, Tigrillo, Nutria, Titi Gris, Hicotea, Morrocoy, Guacamaya Verde, Tortuga caja, Mico de noch</v>
          </cell>
          <cell r="T43" t="str">
            <v xml:space="preserve">Para la especie Jaguar (Panthera onca) Se inició el proceso de implementación de la metodología del Observatorio de Conflictos Sociambientales, en el municipio de Caracolí, aplicando la encuesta, se realizó la visita a los predios y la instalación de cámaras de fototrampeo.  con el objeto de guiar la implementación de los planes piloto para el manejo del conflicto con las interacciones por depredación con animales domesticos. 
para la especie manatí (Trichechus manatus) se recibió la donación por parte del proyecto de vida silvestre de un kit para la atención de emergencias por varamientos, empozamientos o crías abandonadas. 
 Se recibió la capacitación de parte de proyecto vida silvestre del manejo del kit. 
con polinizadores en el municipio de Girardota se realizo la reubicación de nido de avispas de la especie Synoeca septentrionalis.Se avanza en la contratación del equipo técnico en el marco del contrato No 120-CNT2111-147 de 2021, suscrito con la Universidad de Antioquia, a través del Centro de Desarrollo Agrobiotecnológico de Innovación e Integración Territorial – CEDAIT para dar continuidad a estas acciones.
</v>
          </cell>
          <cell r="U43"/>
          <cell r="V43"/>
          <cell r="W43"/>
          <cell r="X43" t="str">
            <v>contract</v>
          </cell>
          <cell r="Y43" t="str">
            <v>No aplica</v>
          </cell>
          <cell r="Z43"/>
          <cell r="AA43"/>
          <cell r="AB43"/>
          <cell r="AC43"/>
          <cell r="AD43"/>
          <cell r="AE43"/>
          <cell r="AF43">
            <v>1</v>
          </cell>
          <cell r="AG43">
            <v>0.81818181818181823</v>
          </cell>
          <cell r="AH43">
            <v>0.81818181818181823</v>
          </cell>
          <cell r="AI43"/>
          <cell r="AJ43">
            <v>447312266</v>
          </cell>
          <cell r="AK43">
            <v>398156303</v>
          </cell>
          <cell r="AL43">
            <v>0.89010817110032037</v>
          </cell>
          <cell r="AM43">
            <v>164649929</v>
          </cell>
          <cell r="AN43">
            <v>0.41353088663775339</v>
          </cell>
          <cell r="AO43">
            <v>233506374</v>
          </cell>
          <cell r="AP43">
            <v>233506374</v>
          </cell>
          <cell r="AQ43">
            <v>233277366</v>
          </cell>
          <cell r="AR43">
            <v>0.99901926445913636</v>
          </cell>
          <cell r="AS43">
            <v>1258827427</v>
          </cell>
          <cell r="AT43">
            <v>1252552555</v>
          </cell>
          <cell r="AU43">
            <v>0.99501530403182104</v>
          </cell>
        </row>
        <row r="44">
          <cell r="A44" t="str">
            <v>SACT 2.5.3</v>
          </cell>
          <cell r="B44" t="str">
            <v>2.5.3</v>
          </cell>
          <cell r="C44" t="str">
            <v>Implementación de medidas de prevención, control y manejo en especies invasoras.</v>
          </cell>
          <cell r="D44" t="str">
            <v>% de especies invasoras con medidas de prevención, control y manejo en ejecución</v>
          </cell>
          <cell r="E44" t="str">
            <v>Porcentaje</v>
          </cell>
          <cell r="F44">
            <v>0.3</v>
          </cell>
          <cell r="G44">
            <v>0.5</v>
          </cell>
          <cell r="H44">
            <v>0.65</v>
          </cell>
          <cell r="I44">
            <v>1</v>
          </cell>
          <cell r="J44">
            <v>1</v>
          </cell>
          <cell r="K44">
            <v>0.4375</v>
          </cell>
          <cell r="L44">
            <v>0</v>
          </cell>
          <cell r="M44">
            <v>0</v>
          </cell>
          <cell r="N44">
            <v>0</v>
          </cell>
          <cell r="O44">
            <v>1</v>
          </cell>
          <cell r="P44">
            <v>0.875</v>
          </cell>
          <cell r="Q44">
            <v>0</v>
          </cell>
          <cell r="R44">
            <v>0</v>
          </cell>
          <cell r="S44" t="str">
            <v>El 30% de la meta equivale al desarrollo de acciones que permitan la prevención y el control de 3 especies invasoras, a 30 de diciembre de 2020, se ha trabajado con las siguientes 7 especies:  
Flora: Ojo de poeta y retamo espinoso. 
Fauna: Hipopótamo, Caracol gigante africano, Rana Toro, Garza Bueyera, Abeja Africana.</v>
          </cell>
          <cell r="T44" t="str">
            <v>Se realizaron acciones con las siguientes especies: Ojo de poeta y Retamo espinoso en flora; y  en fauna con Caracol gigante africano, Hipopotamo Rana Toro, abeja africana. Se avanza en la contratación del equipo técnico en el marco del contrato No 120-CNT2111-147 de 2021, suscrito con la Universidad de Antioquia, a través del Centro de Desarrollo Agrobiotecnológico de Innovación e Integración Territorial – CEDAIT para dar continuidad a estas acciones.</v>
          </cell>
          <cell r="U44"/>
          <cell r="V44"/>
          <cell r="W44"/>
          <cell r="X44" t="str">
            <v>contract</v>
          </cell>
          <cell r="Y44" t="str">
            <v>No aplica</v>
          </cell>
          <cell r="Z44"/>
          <cell r="AA44"/>
          <cell r="AB44"/>
          <cell r="AC44"/>
          <cell r="AD44"/>
          <cell r="AE44"/>
          <cell r="AF44">
            <v>1</v>
          </cell>
          <cell r="AG44">
            <v>0.4375</v>
          </cell>
          <cell r="AH44">
            <v>0.4375</v>
          </cell>
          <cell r="AI44"/>
          <cell r="AJ44">
            <v>594345323</v>
          </cell>
          <cell r="AK44">
            <v>579727559</v>
          </cell>
          <cell r="AL44">
            <v>0.97540526789002768</v>
          </cell>
          <cell r="AM44">
            <v>543184270</v>
          </cell>
          <cell r="AN44">
            <v>0.93696472000911035</v>
          </cell>
          <cell r="AO44">
            <v>36543288.740000002</v>
          </cell>
          <cell r="AP44">
            <v>36543288.740000002</v>
          </cell>
          <cell r="AQ44">
            <v>31582534.350000001</v>
          </cell>
          <cell r="AR44">
            <v>0.8642499194504627</v>
          </cell>
          <cell r="AS44">
            <v>1236844748</v>
          </cell>
          <cell r="AT44">
            <v>1168862405</v>
          </cell>
          <cell r="AU44">
            <v>0.94503566990931676</v>
          </cell>
        </row>
        <row r="45">
          <cell r="A45" t="str">
            <v>ACT 2.6</v>
          </cell>
          <cell r="B45" t="str">
            <v>2.6</v>
          </cell>
          <cell r="C45" t="str">
            <v>Fortalecer la capacidad de los actores para la gestión corresponsable en la conectividad de corredores biológicos y sus ecosistemas</v>
          </cell>
          <cell r="D45"/>
          <cell r="E45" t="str">
            <v>Porcentaje</v>
          </cell>
          <cell r="F45">
            <v>1</v>
          </cell>
          <cell r="G45">
            <v>1</v>
          </cell>
          <cell r="H45">
            <v>1</v>
          </cell>
          <cell r="I45">
            <v>1</v>
          </cell>
          <cell r="J45">
            <v>1</v>
          </cell>
          <cell r="K45">
            <v>1</v>
          </cell>
          <cell r="L45">
            <v>0</v>
          </cell>
          <cell r="M45">
            <v>1</v>
          </cell>
          <cell r="N45">
            <v>0</v>
          </cell>
          <cell r="O45">
            <v>1</v>
          </cell>
          <cell r="P45">
            <v>1</v>
          </cell>
          <cell r="Q45">
            <v>0</v>
          </cell>
          <cell r="R45">
            <v>1</v>
          </cell>
          <cell r="S45"/>
          <cell r="T45"/>
          <cell r="U45"/>
          <cell r="V45"/>
          <cell r="W45"/>
          <cell r="X45"/>
          <cell r="Y45"/>
          <cell r="Z45"/>
          <cell r="AA45"/>
          <cell r="AB45"/>
          <cell r="AC45"/>
          <cell r="AD45"/>
          <cell r="AE45"/>
          <cell r="AF45">
            <v>1</v>
          </cell>
          <cell r="AG45">
            <v>0.5</v>
          </cell>
          <cell r="AH45">
            <v>0.5</v>
          </cell>
          <cell r="AI45"/>
          <cell r="AJ45">
            <v>267309401</v>
          </cell>
          <cell r="AK45">
            <v>263515526</v>
          </cell>
          <cell r="AL45">
            <v>0.98580717705472698</v>
          </cell>
          <cell r="AM45">
            <v>106979796</v>
          </cell>
          <cell r="AN45">
            <v>0.40597151000506893</v>
          </cell>
          <cell r="AO45">
            <v>156535730</v>
          </cell>
          <cell r="AP45">
            <v>156498528</v>
          </cell>
          <cell r="AQ45">
            <v>145688528</v>
          </cell>
          <cell r="AR45">
            <v>0.93092586787781162</v>
          </cell>
          <cell r="AS45">
            <v>407060000</v>
          </cell>
          <cell r="AT45">
            <v>344323000</v>
          </cell>
          <cell r="AU45">
            <v>0.84587775757873529</v>
          </cell>
        </row>
        <row r="46">
          <cell r="A46" t="str">
            <v>SACT 2.6.1</v>
          </cell>
          <cell r="B46" t="str">
            <v>2.6.1</v>
          </cell>
          <cell r="C46" t="str">
            <v>Fortalecimiento de la capacidad de los actores para la gestión corresponsable en la conectividad de corredores biológicos y sus ecosistemas</v>
          </cell>
          <cell r="D46" t="str">
            <v>Número de actores fortalecidos en la gestión corresponsable de acuerdo a la priorización de conectividades</v>
          </cell>
          <cell r="E46" t="str">
            <v>Porcentaje</v>
          </cell>
          <cell r="F46">
            <v>1</v>
          </cell>
          <cell r="G46">
            <v>2</v>
          </cell>
          <cell r="H46">
            <v>3</v>
          </cell>
          <cell r="I46">
            <v>4</v>
          </cell>
          <cell r="J46">
            <v>1</v>
          </cell>
          <cell r="K46">
            <v>2</v>
          </cell>
          <cell r="L46">
            <v>0</v>
          </cell>
          <cell r="M46">
            <v>0</v>
          </cell>
          <cell r="N46">
            <v>0</v>
          </cell>
          <cell r="O46">
            <v>1</v>
          </cell>
          <cell r="P46">
            <v>1</v>
          </cell>
          <cell r="Q46">
            <v>0</v>
          </cell>
          <cell r="R46">
            <v>0</v>
          </cell>
          <cell r="S46" t="str">
            <v>Suscribción de  17 convenios para fortalecer la capacidad de gestión ambiental corresponsable de las JAC como actor del territorio, involucrando un total de 480 personas, la implementación de 17 Bioviveros comunitarios, la realización de 45 actividades educativas y una siembra de 125.798 árboles en predios públicos y privados que generan corredores biológicos y conservan la biodiversidad y los servicios ambientales</v>
          </cell>
          <cell r="T46" t="str">
            <v>Se acompañaron dos actores: Juntas de Acción Comunal y técnicos de las Alcaldías Municipales, representados principalmente por los técnicos de las Umatas o Secretarías de Agricultura. Esto se hizo mediante encuentros educativos donde se fortalecieron las capacidades técnicas o productivas, ambientales y sociales o comunitarias a través de la implementación de Bioviveros Counitarios.  
En 2021 se tienen 15 convenios solidarios y en ejecución, acompañados directamente por la Subdirección.  Y con 17 organizaciones que se vienen fortaleciendo desde 2020, se tiene un total de 32 Juntas de Acción Comunitarias de 31 municipios de la Jurisdicción de Corantioquia que se acompañan para fortalecer sus capacidades de gestión corrresponsable de conectividad ecológica. Cada uno de los 15 convenios aportará la siembra de 30.000 plantas nativas; Actualmente se llevan 2000 sembradas de los convenios de este año y más de 5000 plantas sembradas con los Bioviveros del año 2020.</v>
          </cell>
          <cell r="U46"/>
          <cell r="V46"/>
          <cell r="W46"/>
          <cell r="X46" t="str">
            <v>contract</v>
          </cell>
          <cell r="Y46" t="str">
            <v>No aplica</v>
          </cell>
          <cell r="Z46"/>
          <cell r="AA46"/>
          <cell r="AB46"/>
          <cell r="AC46"/>
          <cell r="AD46"/>
          <cell r="AE46"/>
          <cell r="AF46">
            <v>4</v>
          </cell>
          <cell r="AG46">
            <v>2</v>
          </cell>
          <cell r="AH46">
            <v>0.5</v>
          </cell>
          <cell r="AI46"/>
          <cell r="AJ46">
            <v>267309401</v>
          </cell>
          <cell r="AK46">
            <v>263515526</v>
          </cell>
          <cell r="AL46">
            <v>0.98580717705472698</v>
          </cell>
          <cell r="AM46">
            <v>106979796</v>
          </cell>
          <cell r="AN46">
            <v>0.40597151000506893</v>
          </cell>
          <cell r="AO46">
            <v>156535730</v>
          </cell>
          <cell r="AP46">
            <v>156498528</v>
          </cell>
          <cell r="AQ46">
            <v>145688528</v>
          </cell>
          <cell r="AR46">
            <v>0.93092586787781162</v>
          </cell>
          <cell r="AS46">
            <v>407060000</v>
          </cell>
          <cell r="AT46">
            <v>344323000</v>
          </cell>
          <cell r="AU46">
            <v>0.84587775757873529</v>
          </cell>
        </row>
        <row r="47">
          <cell r="A47" t="str">
            <v>PROG II</v>
          </cell>
          <cell r="B47" t="str">
            <v>II</v>
          </cell>
          <cell r="C47" t="str">
            <v>Programa II. Agua para la vida</v>
          </cell>
          <cell r="D47"/>
          <cell r="E47" t="str">
            <v>Porcentaje</v>
          </cell>
          <cell r="F47">
            <v>1</v>
          </cell>
          <cell r="G47">
            <v>1</v>
          </cell>
          <cell r="H47">
            <v>1</v>
          </cell>
          <cell r="I47">
            <v>1</v>
          </cell>
          <cell r="J47">
            <v>0.70199999999999996</v>
          </cell>
          <cell r="K47">
            <v>0.96345893551210549</v>
          </cell>
          <cell r="L47">
            <v>8.59375E-2</v>
          </cell>
          <cell r="M47">
            <v>0.24045454545454545</v>
          </cell>
          <cell r="N47">
            <v>0.242123520092966</v>
          </cell>
          <cell r="O47">
            <v>0.70199999999999996</v>
          </cell>
          <cell r="P47">
            <v>0.96345893551210549</v>
          </cell>
          <cell r="Q47">
            <v>8.59375E-2</v>
          </cell>
          <cell r="R47">
            <v>0.24045454545454545</v>
          </cell>
          <cell r="S47"/>
          <cell r="T47"/>
          <cell r="U47"/>
          <cell r="V47"/>
          <cell r="W47"/>
          <cell r="X47"/>
          <cell r="Y47"/>
          <cell r="Z47"/>
          <cell r="AA47"/>
          <cell r="AB47"/>
          <cell r="AC47"/>
          <cell r="AD47"/>
          <cell r="AE47"/>
          <cell r="AF47">
            <v>1</v>
          </cell>
          <cell r="AG47">
            <v>0.41636473387802636</v>
          </cell>
          <cell r="AH47">
            <v>0.41636473387802636</v>
          </cell>
          <cell r="AI47"/>
          <cell r="AJ47">
            <v>31125847104</v>
          </cell>
          <cell r="AK47">
            <v>24616445438</v>
          </cell>
          <cell r="AL47">
            <v>0.79086828884527061</v>
          </cell>
          <cell r="AM47">
            <v>14876972597</v>
          </cell>
          <cell r="AN47">
            <v>0.60435096669296795</v>
          </cell>
          <cell r="AO47">
            <v>9516404906.0400009</v>
          </cell>
          <cell r="AP47">
            <v>8539313191.1300011</v>
          </cell>
          <cell r="AQ47">
            <v>7789328815.1999998</v>
          </cell>
          <cell r="AR47">
            <v>0.91217275217062788</v>
          </cell>
          <cell r="AS47">
            <v>34127552212</v>
          </cell>
          <cell r="AT47">
            <v>28737136931</v>
          </cell>
          <cell r="AU47">
            <v>0.84205092567100048</v>
          </cell>
        </row>
        <row r="48">
          <cell r="A48" t="str">
            <v>PROY 3</v>
          </cell>
          <cell r="B48">
            <v>3</v>
          </cell>
          <cell r="C48" t="str">
            <v>Proyecto 3. Planificando el uso y manejo del agua</v>
          </cell>
          <cell r="D48"/>
          <cell r="E48" t="str">
            <v>Porcentaje</v>
          </cell>
          <cell r="F48">
            <v>1</v>
          </cell>
          <cell r="G48">
            <v>1</v>
          </cell>
          <cell r="H48">
            <v>1</v>
          </cell>
          <cell r="I48">
            <v>1</v>
          </cell>
          <cell r="J48">
            <v>0.45600000000000002</v>
          </cell>
          <cell r="K48">
            <v>0.96638974602421079</v>
          </cell>
          <cell r="L48">
            <v>0.171875</v>
          </cell>
          <cell r="M48">
            <v>9.0909090909090898E-2</v>
          </cell>
          <cell r="N48">
            <v>0.34</v>
          </cell>
          <cell r="O48">
            <v>0.45600000000000002</v>
          </cell>
          <cell r="P48">
            <v>0.96638974602421079</v>
          </cell>
          <cell r="Q48">
            <v>0.171875</v>
          </cell>
          <cell r="R48">
            <v>9.0909090909090898E-2</v>
          </cell>
          <cell r="S48"/>
          <cell r="T48"/>
          <cell r="U48"/>
          <cell r="V48"/>
          <cell r="W48"/>
          <cell r="X48"/>
          <cell r="Y48"/>
          <cell r="Z48"/>
          <cell r="AA48"/>
          <cell r="AB48"/>
          <cell r="AC48"/>
          <cell r="AD48"/>
          <cell r="AE48"/>
          <cell r="AF48">
            <v>1</v>
          </cell>
          <cell r="AG48">
            <v>0.35559743650605269</v>
          </cell>
          <cell r="AH48">
            <v>0.35559743650605269</v>
          </cell>
          <cell r="AI48"/>
          <cell r="AJ48">
            <v>5446023826</v>
          </cell>
          <cell r="AK48">
            <v>2560201850</v>
          </cell>
          <cell r="AL48">
            <v>0.47010478319563637</v>
          </cell>
          <cell r="AM48">
            <v>1554210229</v>
          </cell>
          <cell r="AN48">
            <v>0.60706550501086465</v>
          </cell>
          <cell r="AO48">
            <v>776420145</v>
          </cell>
          <cell r="AP48">
            <v>776096342</v>
          </cell>
          <cell r="AQ48">
            <v>776096227</v>
          </cell>
          <cell r="AR48">
            <v>0.99999985182252027</v>
          </cell>
          <cell r="AS48">
            <v>7095881861</v>
          </cell>
          <cell r="AT48">
            <v>5705341880</v>
          </cell>
          <cell r="AU48">
            <v>0.80403563528268274</v>
          </cell>
        </row>
        <row r="49">
          <cell r="A49" t="str">
            <v>ACT 3.1</v>
          </cell>
          <cell r="B49" t="str">
            <v>3.1</v>
          </cell>
          <cell r="C49" t="str">
            <v>Priorizar cuerpos de agua para la planificación del recurso hídrico</v>
          </cell>
          <cell r="D49"/>
          <cell r="E49" t="str">
            <v>Porcentaje</v>
          </cell>
          <cell r="F49">
            <v>1</v>
          </cell>
          <cell r="G49">
            <v>1</v>
          </cell>
          <cell r="H49">
            <v>1</v>
          </cell>
          <cell r="I49">
            <v>1</v>
          </cell>
          <cell r="J49">
            <v>0</v>
          </cell>
          <cell r="K49">
            <v>0.90909090909090906</v>
          </cell>
          <cell r="L49">
            <v>0.515625</v>
          </cell>
          <cell r="M49">
            <v>0.27272727272727271</v>
          </cell>
          <cell r="N49">
            <v>0.75</v>
          </cell>
          <cell r="O49">
            <v>0</v>
          </cell>
          <cell r="P49">
            <v>0.90909090909090906</v>
          </cell>
          <cell r="Q49">
            <v>0.515625</v>
          </cell>
          <cell r="R49">
            <v>0.27272727272727271</v>
          </cell>
          <cell r="S49"/>
          <cell r="T49"/>
          <cell r="U49"/>
          <cell r="V49"/>
          <cell r="W49"/>
          <cell r="X49"/>
          <cell r="Y49"/>
          <cell r="Z49"/>
          <cell r="AA49"/>
          <cell r="AB49"/>
          <cell r="AC49"/>
          <cell r="AD49"/>
          <cell r="AE49"/>
          <cell r="AF49">
            <v>1</v>
          </cell>
          <cell r="AG49">
            <v>0.22727272727272727</v>
          </cell>
          <cell r="AH49">
            <v>0.22727272727272727</v>
          </cell>
          <cell r="AI49"/>
          <cell r="AJ49">
            <v>745935946</v>
          </cell>
          <cell r="AK49">
            <v>744555190</v>
          </cell>
          <cell r="AL49">
            <v>0.99814896170722944</v>
          </cell>
          <cell r="AM49">
            <v>370789136</v>
          </cell>
          <cell r="AN49">
            <v>0.4980008748579135</v>
          </cell>
          <cell r="AO49">
            <v>143766178</v>
          </cell>
          <cell r="AP49">
            <v>143766178</v>
          </cell>
          <cell r="AQ49">
            <v>143766178</v>
          </cell>
          <cell r="AR49">
            <v>1</v>
          </cell>
          <cell r="AS49">
            <v>1393683620</v>
          </cell>
          <cell r="AT49">
            <v>1381050766</v>
          </cell>
          <cell r="AU49">
            <v>0.9909356371713689</v>
          </cell>
        </row>
        <row r="50">
          <cell r="A50" t="str">
            <v>SACT 3.1.1</v>
          </cell>
          <cell r="B50" t="str">
            <v>3.1.1</v>
          </cell>
          <cell r="C50" t="str">
            <v>Priorización de cuerpos de agua para la planificación del recurso hídrico</v>
          </cell>
          <cell r="D50" t="str">
            <v>% de cuerpos de agua priorizados con reglamentación de uso de agua y vertimientos su incorporación en el RURH
Nota: Resolución 667. % de cuerpos de agua con reglamentación del uso de las aguas.</v>
          </cell>
          <cell r="E50" t="str">
            <v>Porcentaje</v>
          </cell>
          <cell r="F50">
            <v>0.36</v>
          </cell>
          <cell r="G50">
            <v>0.55000000000000004</v>
          </cell>
          <cell r="H50">
            <v>0.73</v>
          </cell>
          <cell r="I50">
            <v>1</v>
          </cell>
          <cell r="J50">
            <v>0</v>
          </cell>
          <cell r="K50">
            <v>0.5</v>
          </cell>
          <cell r="L50">
            <v>0.515625</v>
          </cell>
          <cell r="M50">
            <v>0.27272727272727271</v>
          </cell>
          <cell r="N50">
            <v>0.75</v>
          </cell>
          <cell r="O50">
            <v>0</v>
          </cell>
          <cell r="P50">
            <v>0.90909090909090906</v>
          </cell>
          <cell r="Q50">
            <v>0.70633561643835618</v>
          </cell>
          <cell r="R50">
            <v>0.27272727272727271</v>
          </cell>
          <cell r="S50" t="str">
            <v xml:space="preserve">De acuerdo con las acciones desarrolladas y en articulación con los municipios de San José de la Montaña, Jericó y el Área Metropolitana, se priorizó para la vigencia del año 2020, la reglamentación de las fuentes hídricas, San José, ubicada en el municipio San José de la Montaña, La Palma del municipio de Jericó, La Valeria en el municipio de Caldas y El Salado ubicada en el municipio de Girardota. Quebradas que hacen parte de los PORH del Río Piedras, Río San Andrés y del Rio Aburrá- Medellín, respectivamente. 
Quebrada San José- San José de La Montaña, se encuentra en la fase final, específicamente en la publicación del proyecto de distribución y recepción de objeciones para el proceso de reglamentación de uso de agua y vertimientos. La reglamentación se está ejecutando a través del convenio 040-COV2009-131, suscrito con el municipio. 
Quebrada La Palma- Jericó, se encuentra en la fase de aprestamiento, con proyección para inicio de las actividades de campo en el mes de enero de 2021, esto debido a dificultades que se presentaron en la zona. La reglamentación se está ejecutando a través del convenio 040-COV2009-137, suscrito con el municipio. 
Quebrada La Valeria y El Salado, se firmó un convenio marco con el AMVA No. 040-COV2012-226, para el proceso de reglamentación de uso del agua y vertimientos en ambas fuentes hídricas, y se adjudicó a la Universidad de Antioquia, la ejecución de ambas reglamentaciones bajo el convenio No. 040-COV2012-227, con acta de inicio del 29 de diciembre de 2020. </v>
          </cell>
          <cell r="T50" t="str">
            <v xml:space="preserve">Para el año 2021 quedaron en firmes tres (3) reglamentaciones, ubicadas en las Oficinas Territoriales Tahamies (Q. San José, 160TH-RES2102-673), Aburra Norte (Q. El Salado, 160-RES2112-9574) y Aburra Sur (Q. La Valeria, 160-RES2112-9572). 
Adicionalmente se encuentran en ejecución el contrato 160-CNT2109-119 con el Politécnico Colombiano Jaime Isaza Cadavid que tiene como objeto reglamentar las quebradas La Clara (Amagá y Angelópolis) y Las Juntas (Titiribí) y el convenio 040-COV2111-175 con la U de A cuyo objeto es la reglamentación de la Q. Doña María ubicada en jurisdicción de los municipios de Medellín e Itagüí (Oficina Territorial Aburra Norte). </v>
          </cell>
          <cell r="U50"/>
          <cell r="V50"/>
          <cell r="W50"/>
          <cell r="X50" t="str">
            <v>contract</v>
          </cell>
          <cell r="Y50" t="str">
            <v>No aplica</v>
          </cell>
          <cell r="Z50"/>
          <cell r="AA50"/>
          <cell r="AB50"/>
          <cell r="AC50"/>
          <cell r="AD50"/>
          <cell r="AE50"/>
          <cell r="AF50">
            <v>1</v>
          </cell>
          <cell r="AG50">
            <v>0.5</v>
          </cell>
          <cell r="AH50">
            <v>0.5</v>
          </cell>
          <cell r="AI50"/>
          <cell r="AJ50">
            <v>745935946</v>
          </cell>
          <cell r="AK50">
            <v>744555190</v>
          </cell>
          <cell r="AL50">
            <v>0.99814896170722944</v>
          </cell>
          <cell r="AM50">
            <v>370789136</v>
          </cell>
          <cell r="AN50">
            <v>0.4980008748579135</v>
          </cell>
          <cell r="AO50">
            <v>143766178</v>
          </cell>
          <cell r="AP50">
            <v>143766178</v>
          </cell>
          <cell r="AQ50">
            <v>143766178</v>
          </cell>
          <cell r="AR50">
            <v>1</v>
          </cell>
          <cell r="AS50">
            <v>1393683620</v>
          </cell>
          <cell r="AT50">
            <v>1381050766</v>
          </cell>
          <cell r="AU50">
            <v>0.9909356371713689</v>
          </cell>
        </row>
        <row r="51">
          <cell r="A51" t="str">
            <v>ACT 3.2</v>
          </cell>
          <cell r="B51" t="str">
            <v>3.2</v>
          </cell>
          <cell r="C51" t="str">
            <v>Formular instrumentos de planificación hídrica</v>
          </cell>
          <cell r="D51"/>
          <cell r="E51" t="str">
            <v>Porcentaje</v>
          </cell>
          <cell r="F51">
            <v>1</v>
          </cell>
          <cell r="G51">
            <v>1</v>
          </cell>
          <cell r="H51">
            <v>1</v>
          </cell>
          <cell r="I51">
            <v>1</v>
          </cell>
          <cell r="J51">
            <v>0.36699999999999999</v>
          </cell>
          <cell r="K51">
            <v>0.99007832898172332</v>
          </cell>
          <cell r="L51">
            <v>0</v>
          </cell>
          <cell r="M51">
            <v>0</v>
          </cell>
          <cell r="N51">
            <v>0.3165</v>
          </cell>
          <cell r="O51">
            <v>0.36699999999999999</v>
          </cell>
          <cell r="P51">
            <v>0.99007832898172332</v>
          </cell>
          <cell r="Q51">
            <v>0</v>
          </cell>
          <cell r="R51">
            <v>0</v>
          </cell>
          <cell r="S51"/>
          <cell r="T51"/>
          <cell r="U51"/>
          <cell r="V51"/>
          <cell r="W51"/>
          <cell r="X51"/>
          <cell r="Y51"/>
          <cell r="Z51"/>
          <cell r="AA51"/>
          <cell r="AB51"/>
          <cell r="AC51"/>
          <cell r="AD51"/>
          <cell r="AE51"/>
          <cell r="AF51">
            <v>1</v>
          </cell>
          <cell r="AG51">
            <v>0.3392695822454308</v>
          </cell>
          <cell r="AH51">
            <v>0.3392695822454308</v>
          </cell>
          <cell r="AI51"/>
          <cell r="AJ51">
            <v>4602589172</v>
          </cell>
          <cell r="AK51">
            <v>1721524947</v>
          </cell>
          <cell r="AL51">
            <v>0.37403402360413845</v>
          </cell>
          <cell r="AM51">
            <v>1089623183</v>
          </cell>
          <cell r="AN51">
            <v>0.63294068720806052</v>
          </cell>
          <cell r="AO51">
            <v>632330164</v>
          </cell>
          <cell r="AP51">
            <v>632330164</v>
          </cell>
          <cell r="AQ51">
            <v>632330049</v>
          </cell>
          <cell r="AR51">
            <v>0.99999981813298411</v>
          </cell>
          <cell r="AS51">
            <v>5585343413</v>
          </cell>
          <cell r="AT51">
            <v>4226736286</v>
          </cell>
          <cell r="AU51">
            <v>0.75675495192689235</v>
          </cell>
        </row>
        <row r="52">
          <cell r="A52" t="str">
            <v>SACT 3.2.1</v>
          </cell>
          <cell r="B52" t="str">
            <v>3.2.1</v>
          </cell>
          <cell r="C52" t="str">
            <v>Formulación de Planes de Ordenamiento y Manejo de Cuenca</v>
          </cell>
          <cell r="D52" t="str">
            <v>% de avance en la formulación y/o ajuste de los POMCA
Nota: Resolución 667. % de avance en la formulación y/o ajuste de los POMCA, PMA, PMM</v>
          </cell>
          <cell r="E52" t="str">
            <v>Porcentaje</v>
          </cell>
          <cell r="F52">
            <v>1</v>
          </cell>
          <cell r="G52">
            <v>1</v>
          </cell>
          <cell r="H52">
            <v>1</v>
          </cell>
          <cell r="I52">
            <v>1</v>
          </cell>
          <cell r="J52">
            <v>0.1</v>
          </cell>
          <cell r="K52">
            <v>1.0368900000000001</v>
          </cell>
          <cell r="L52">
            <v>0</v>
          </cell>
          <cell r="M52">
            <v>0</v>
          </cell>
          <cell r="N52">
            <v>0.9</v>
          </cell>
          <cell r="O52">
            <v>0.1</v>
          </cell>
          <cell r="P52">
            <v>1</v>
          </cell>
          <cell r="Q52">
            <v>0</v>
          </cell>
          <cell r="R52">
            <v>0</v>
          </cell>
          <cell r="S52" t="str">
            <v xml:space="preserve">Se adjudicó en el mes de octubre del año 2020 al CONSORCIO POMCA CAUCA el contrato que tiene por objeto “Formular el Plan de Ordenación y Manejo de la Cuenca hidrográfica Directos Río Cauca (md) entre Río San Juan – Río Ituango (código NSS 2621-01) en jurisdicción de la Corporación Autónoma Regional del Centro de Antioquia -CORANTIOQUIA y la Corporación para el Desarrollo Sostenible del Urabá – CORPOURABA”, para la vigencia 2020 – 2021.   
Dicho contrato, a fecha de corte del 31 de diciembre de 2020 avanzó en el 50% de la fase de aprestamiento. </v>
          </cell>
          <cell r="T52" t="str">
            <v xml:space="preserve">Para el año 2021 se continuó con el proceso de formulación del POMCA Directos Río Cauca entre Río San Juan -  río Ituango (código 2621-01), Contrato 110-CNT2010-138. Teniéndose a fecha de corte del 31 de diciembre de 2021 un valor del indicador del 68%, para este proyecto; representado esto en un cumplimiento del 100% de las actividades previas, 100% de la fase de Aprestamiento, 98.50% de la fase Diagnóstico y 15% de la fase de Prospectiva y Zonificación Ambiental.
Por otro lado, se proyectó avanzar para esta misma vigencia en la formulación de los POMCA de los ríos San Bartolo y otros directos al Magdalena Medio (código 2310) y Río Guadalupe y Medio Porce (código 2701-03). 
A fecha de corte del 31 de diciembre de 2021, se tiene que el proyecto de formulación del POMCA San Bartolo y otros directos al Magdalena Medio (código 2310), fue adjudicado mediante concurso de méritos abierto al CONSORCIO POMCA MAGDALENA MEDIO (contrato 110-CNT2107-105). Este proceso cuenta con acta de inicio 110-ACT2108-3584 del 04 de agosto de 2021 y a la fecha, se encuentra surtiendo la fase de aprestamiento y diagnóstico. Se anota que, este proyecto cuenta con una interventoría externa a cargo de CONESTUDIOS S.A.S. (contrato 110-CNT2107-106).
Lo antes descrito, representa un avance del indicador para dicho proyecto del 24%, correspondiente al cumplimiento del 100% de la etapa de actividades previas y el 48.8% de la fase de Aprestamiento. 
En relación al proyecto de formulación del POMCA del Río Guadalupe y Medio Porce, se tiene un avance del 80% de las actividades previas, representado esto con la aprobación de dicho proceso por parte del Comité Directivo de Contratación No. 61 sesión 1 presencial ordinaria del 22/10/2021, como por el Comité de Dirección del 23/10/2021. A la fecha, se encuentra surtiéndose en la plataforma Secop II el concurso de méritos 110-CM2111-9 asociado a la contratación de este objeto, así como su interventoría (110-CM2111-10). Especificamente, el Concurso de Méritos 110-CM2111-10 fue declarado desierto mediante Resolución 110-RES2112-9148 del 24 de diciembre de 2021.
En relación, al avance en el rezago del año 2020 (90%), se indica que este fue surtido en su totalidad, toda vez que, dicho valor se encontraba sujeto al cumplimiento del 100% de las fases de actividades previas y aprestamiento del proyecto de formulación del POMCA Directos Río Cauca entre Río San Juan río Ituango (mi). Este porcentaje fue alcanzado para cada una de las fases antes mencionadas durante el año 2021. 
</v>
          </cell>
          <cell r="U52"/>
          <cell r="V52"/>
          <cell r="W52"/>
          <cell r="X52" t="str">
            <v>contract</v>
          </cell>
          <cell r="Y52" t="str">
            <v>No aplica</v>
          </cell>
          <cell r="Z52"/>
          <cell r="AA52"/>
          <cell r="AB52"/>
          <cell r="AC52"/>
          <cell r="AD52"/>
          <cell r="AE52"/>
          <cell r="AF52">
            <v>1</v>
          </cell>
          <cell r="AG52">
            <v>1.018445</v>
          </cell>
          <cell r="AH52">
            <v>1.018445</v>
          </cell>
          <cell r="AI52"/>
          <cell r="AJ52">
            <v>2378224533</v>
          </cell>
          <cell r="AK52">
            <v>481048322</v>
          </cell>
          <cell r="AL52">
            <v>0.20227203753263107</v>
          </cell>
          <cell r="AM52">
            <v>337182898</v>
          </cell>
          <cell r="AN52">
            <v>0.70093352908525475</v>
          </cell>
          <cell r="AO52">
            <v>144293824</v>
          </cell>
          <cell r="AP52">
            <v>144293824</v>
          </cell>
          <cell r="AQ52">
            <v>144293709</v>
          </cell>
          <cell r="AR52">
            <v>0.99999920301509226</v>
          </cell>
          <cell r="AS52">
            <v>3659021539</v>
          </cell>
          <cell r="AT52">
            <v>2924217476</v>
          </cell>
          <cell r="AU52">
            <v>0.79918017558300025</v>
          </cell>
        </row>
        <row r="53">
          <cell r="A53" t="str">
            <v>SACT 3.2.2</v>
          </cell>
          <cell r="B53" t="str">
            <v>3.2.2</v>
          </cell>
          <cell r="C53" t="str">
            <v xml:space="preserve">Adopción de Planes de ordenamiento del recurso hídrico (PORH) </v>
          </cell>
          <cell r="D53" t="str">
            <v>% de cuerpos de agua con plan de ordenamiento del recurso hídrico (PORH) adoptados
Nota: 
Resolución 667. % de cuerpos de agua con PORH adoptados.</v>
          </cell>
          <cell r="E53" t="str">
            <v>Porcentaje</v>
          </cell>
          <cell r="F53">
            <v>1</v>
          </cell>
          <cell r="G53">
            <v>1</v>
          </cell>
          <cell r="H53">
            <v>1</v>
          </cell>
          <cell r="I53">
            <v>1</v>
          </cell>
          <cell r="J53">
            <v>1.1719999999999999</v>
          </cell>
          <cell r="K53">
            <v>0.97023498694517007</v>
          </cell>
          <cell r="L53">
            <v>0</v>
          </cell>
          <cell r="M53">
            <v>0</v>
          </cell>
          <cell r="N53">
            <v>0</v>
          </cell>
          <cell r="O53">
            <v>1</v>
          </cell>
          <cell r="P53">
            <v>0.97023498694517007</v>
          </cell>
          <cell r="Q53">
            <v>0</v>
          </cell>
          <cell r="R53">
            <v>0</v>
          </cell>
          <cell r="S53" t="str">
            <v xml:space="preserve">La Corporación declaró el ordenamiento de 5 cuerpos de agua mediante resoluciones:  
040-RES2012-7295 Quebrada La Víbora  
040-RES2012-7296 Quebrada Yarumalito  
 040-RES2012-7298 Río Dolores  
040-RES2012-7299 Quebrada La Noque 
040-RES2012-7300 Quebrada Sabaletas – Trinidad </v>
          </cell>
          <cell r="T53" t="str">
            <v>La declaratoria para los cuerpos de agua objeto de ordenamiento, se realizó a través de las siguientes resoluciones radicadas el día 18 de diciembre de 2020: Resolución: 040-RES2012-7295 (Quebrada La Víbora); Resolución: 040-RES2012-7296 (Quebrada Yarumalito); Resolución: 040-RES2012-7298 (Río Dolores); Resolución: 040-RES2012-7299 (Quebrada La Noque) Resolución: 040-RES2012-7300 (Quebrada Sabaletas – Trinidad)</v>
          </cell>
          <cell r="U53"/>
          <cell r="V53"/>
          <cell r="W53"/>
          <cell r="X53" t="str">
            <v>contract</v>
          </cell>
          <cell r="Y53" t="str">
            <v>No aplica</v>
          </cell>
          <cell r="Z53"/>
          <cell r="AA53"/>
          <cell r="AB53"/>
          <cell r="AC53"/>
          <cell r="AD53"/>
          <cell r="AE53"/>
          <cell r="AF53">
            <v>1</v>
          </cell>
          <cell r="AG53">
            <v>1.0711174934725851</v>
          </cell>
          <cell r="AH53">
            <v>1.0711174934725851</v>
          </cell>
          <cell r="AI53"/>
          <cell r="AJ53">
            <v>1724364639</v>
          </cell>
          <cell r="AK53">
            <v>990476625</v>
          </cell>
          <cell r="AL53">
            <v>0.57440091416766748</v>
          </cell>
          <cell r="AM53">
            <v>709151379</v>
          </cell>
          <cell r="AN53">
            <v>0.71596982816227495</v>
          </cell>
          <cell r="AO53">
            <v>281325246</v>
          </cell>
          <cell r="AP53">
            <v>281325246</v>
          </cell>
          <cell r="AQ53">
            <v>281325246</v>
          </cell>
          <cell r="AR53">
            <v>1</v>
          </cell>
          <cell r="AS53">
            <v>887054713</v>
          </cell>
          <cell r="AT53">
            <v>882789779</v>
          </cell>
          <cell r="AU53">
            <v>0.99519202825091124</v>
          </cell>
        </row>
        <row r="54">
          <cell r="A54" t="str">
            <v>SACT 3.2.3</v>
          </cell>
          <cell r="B54" t="str">
            <v>3.2.3</v>
          </cell>
          <cell r="C54" t="str">
            <v>Formulación de Planes de Manejo de Acuíferos (PMA)</v>
          </cell>
          <cell r="D54" t="str">
            <v>Planes de Manejo de Acuíferos (PMA) formulados
Nota: Resolución 667. % de avance en la formulación y/o ajuste de los POMCA, PMA, PMM</v>
          </cell>
          <cell r="E54" t="str">
            <v>Porcentaje</v>
          </cell>
          <cell r="F54">
            <v>1</v>
          </cell>
          <cell r="G54">
            <v>1</v>
          </cell>
          <cell r="H54">
            <v>1</v>
          </cell>
          <cell r="I54">
            <v>1</v>
          </cell>
          <cell r="J54">
            <v>0</v>
          </cell>
          <cell r="K54">
            <v>1</v>
          </cell>
          <cell r="L54">
            <v>0</v>
          </cell>
          <cell r="M54">
            <v>0</v>
          </cell>
          <cell r="N54">
            <v>0</v>
          </cell>
          <cell r="O54">
            <v>0</v>
          </cell>
          <cell r="P54">
            <v>1</v>
          </cell>
          <cell r="Q54">
            <v>0</v>
          </cell>
          <cell r="R54">
            <v>0</v>
          </cell>
          <cell r="S54" t="str">
            <v xml:space="preserve">Convenio para “Aunar esfuerzos para la Exploración del potencial hidrogeológico en zonas de bosque seco en el cañón del Río Cauca en la jurisdicción de CORANTIOQUIA”, mediante el cual se adelantó una fase de aprestamiento para el estudio de investigación, enfocado en la elaboración de un inventario de puntos de agua. Esta investigación es precedente a la Formulación de un PMA de acuerdo a la guía técnica del MADS, por lo cual el avance en esta meta corporativa es 0%. </v>
          </cell>
          <cell r="T54" t="str">
            <v>El Convenio de Exploración Hidrogeológica 040-COV2011-220, se encuentra en liquidación, pero contribuyó con la información técnica al 10%, de la fase de aprestamiento del PMAA a formularse el siguiente año.</v>
          </cell>
          <cell r="U54"/>
          <cell r="V54"/>
          <cell r="W54"/>
          <cell r="X54" t="str">
            <v>contract</v>
          </cell>
          <cell r="Y54" t="str">
            <v>No aplica</v>
          </cell>
          <cell r="Z54"/>
          <cell r="AA54"/>
          <cell r="AB54"/>
          <cell r="AC54"/>
          <cell r="AD54"/>
          <cell r="AE54"/>
          <cell r="AF54">
            <v>1</v>
          </cell>
          <cell r="AG54">
            <v>0.5</v>
          </cell>
          <cell r="AH54">
            <v>0.5</v>
          </cell>
          <cell r="AI54"/>
          <cell r="AJ54">
            <v>500000000</v>
          </cell>
          <cell r="AK54">
            <v>250000000</v>
          </cell>
          <cell r="AL54">
            <v>0.5</v>
          </cell>
          <cell r="AM54">
            <v>43288906</v>
          </cell>
          <cell r="AN54">
            <v>0.17315562400000001</v>
          </cell>
          <cell r="AO54">
            <v>206711094</v>
          </cell>
          <cell r="AP54">
            <v>206711094</v>
          </cell>
          <cell r="AQ54">
            <v>206711094</v>
          </cell>
          <cell r="AR54">
            <v>1</v>
          </cell>
          <cell r="AS54">
            <v>1039267161</v>
          </cell>
          <cell r="AT54">
            <v>419729031</v>
          </cell>
          <cell r="AU54">
            <v>0.40387019502870641</v>
          </cell>
        </row>
        <row r="55">
          <cell r="A55" t="str">
            <v>SACT 3.2.4</v>
          </cell>
          <cell r="B55" t="str">
            <v>3.2.4</v>
          </cell>
          <cell r="C55" t="str">
            <v xml:space="preserve">Formulación de Planes de Manejo de Microcuencas (PMM)
</v>
          </cell>
          <cell r="D55" t="str">
            <v>Planes de Manejo de Microcuencas (PMM) formulados
Nota: Resolución 667. % de avance en la formulación y/o ajuste de los POMCA, PMA, PMM</v>
          </cell>
          <cell r="E55" t="str">
            <v>Porcentaje</v>
          </cell>
          <cell r="F55">
            <v>0</v>
          </cell>
          <cell r="G55">
            <v>0</v>
          </cell>
          <cell r="H55">
            <v>1</v>
          </cell>
          <cell r="I55">
            <v>1</v>
          </cell>
          <cell r="J55">
            <v>0</v>
          </cell>
          <cell r="K55">
            <v>0</v>
          </cell>
          <cell r="L55">
            <v>0</v>
          </cell>
          <cell r="M55">
            <v>0</v>
          </cell>
          <cell r="N55">
            <v>0</v>
          </cell>
          <cell r="O55">
            <v>0</v>
          </cell>
          <cell r="P55">
            <v>0</v>
          </cell>
          <cell r="Q55">
            <v>0</v>
          </cell>
          <cell r="R55">
            <v>0</v>
          </cell>
          <cell r="S55" t="str">
            <v>Sin meta programada para la vigencia 2020.</v>
          </cell>
          <cell r="T55" t="str">
            <v>Sin meta programa para la vigencia.</v>
          </cell>
          <cell r="U55"/>
          <cell r="V55"/>
          <cell r="W55"/>
          <cell r="X55" t="str">
            <v>contract</v>
          </cell>
          <cell r="Y55" t="str">
            <v>No aplica</v>
          </cell>
          <cell r="Z55"/>
          <cell r="AA55"/>
          <cell r="AB55"/>
          <cell r="AC55"/>
          <cell r="AD55"/>
          <cell r="AE55"/>
          <cell r="AF55">
            <v>1</v>
          </cell>
          <cell r="AG55">
            <v>0</v>
          </cell>
          <cell r="AH55">
            <v>0</v>
          </cell>
          <cell r="AI55"/>
          <cell r="AJ55">
            <v>0</v>
          </cell>
          <cell r="AK55"/>
          <cell r="AL55">
            <v>0</v>
          </cell>
          <cell r="AM55">
            <v>0</v>
          </cell>
          <cell r="AN55">
            <v>0</v>
          </cell>
          <cell r="AO55">
            <v>0</v>
          </cell>
          <cell r="AP55">
            <v>0</v>
          </cell>
          <cell r="AQ55">
            <v>0</v>
          </cell>
          <cell r="AR55" t="str">
            <v>0%</v>
          </cell>
          <cell r="AS55">
            <v>0</v>
          </cell>
          <cell r="AT55">
            <v>0</v>
          </cell>
          <cell r="AU55">
            <v>0</v>
          </cell>
        </row>
        <row r="56">
          <cell r="A56" t="str">
            <v>ACT 3.3</v>
          </cell>
          <cell r="B56" t="str">
            <v>3.3</v>
          </cell>
          <cell r="C56" t="str">
            <v>Fortalecer las capacidades de los actores para la participación en la planificación del patrimonio hídrico</v>
          </cell>
          <cell r="D56"/>
          <cell r="E56" t="str">
            <v>Porcentaje</v>
          </cell>
          <cell r="F56">
            <v>1</v>
          </cell>
          <cell r="G56">
            <v>1</v>
          </cell>
          <cell r="H56">
            <v>1</v>
          </cell>
          <cell r="I56">
            <v>1</v>
          </cell>
          <cell r="J56">
            <v>1</v>
          </cell>
          <cell r="K56">
            <v>1</v>
          </cell>
          <cell r="L56">
            <v>0</v>
          </cell>
          <cell r="M56">
            <v>0</v>
          </cell>
          <cell r="N56">
            <v>0</v>
          </cell>
          <cell r="O56">
            <v>1</v>
          </cell>
          <cell r="P56">
            <v>1</v>
          </cell>
          <cell r="Q56">
            <v>0</v>
          </cell>
          <cell r="R56">
            <v>0</v>
          </cell>
          <cell r="S56"/>
          <cell r="T56"/>
          <cell r="U56"/>
          <cell r="V56"/>
          <cell r="W56"/>
          <cell r="X56"/>
          <cell r="Y56"/>
          <cell r="Z56"/>
          <cell r="AA56"/>
          <cell r="AB56"/>
          <cell r="AC56"/>
          <cell r="AD56"/>
          <cell r="AE56"/>
          <cell r="AF56">
            <v>1</v>
          </cell>
          <cell r="AG56">
            <v>0.5</v>
          </cell>
          <cell r="AH56">
            <v>0.5</v>
          </cell>
          <cell r="AI56"/>
          <cell r="AJ56">
            <v>97498708</v>
          </cell>
          <cell r="AK56">
            <v>94121713</v>
          </cell>
          <cell r="AL56">
            <v>0.96536369487070539</v>
          </cell>
          <cell r="AM56">
            <v>93797910</v>
          </cell>
          <cell r="AN56">
            <v>0.99655974174630668</v>
          </cell>
          <cell r="AO56">
            <v>323803</v>
          </cell>
          <cell r="AP56">
            <v>0</v>
          </cell>
          <cell r="AQ56">
            <v>0</v>
          </cell>
          <cell r="AR56" t="str">
            <v>0%</v>
          </cell>
          <cell r="AS56">
            <v>116854828</v>
          </cell>
          <cell r="AT56">
            <v>97554828</v>
          </cell>
          <cell r="AU56">
            <v>0.83483780404862695</v>
          </cell>
        </row>
        <row r="57">
          <cell r="A57" t="str">
            <v>SACT 3.3.1</v>
          </cell>
          <cell r="B57" t="str">
            <v>3.3.1</v>
          </cell>
          <cell r="C57" t="str">
            <v>Fortalecimiento de las capacidades de los actores para la participación en la planificación del patrimonio hídrico</v>
          </cell>
          <cell r="D57" t="str">
            <v>Número de actores fortalecidos con capacidad de planificación del patrimonio hídrico</v>
          </cell>
          <cell r="E57" t="str">
            <v>Porcentaje</v>
          </cell>
          <cell r="F57">
            <v>2</v>
          </cell>
          <cell r="G57">
            <v>2</v>
          </cell>
          <cell r="H57">
            <v>2</v>
          </cell>
          <cell r="I57">
            <v>2</v>
          </cell>
          <cell r="J57">
            <v>2</v>
          </cell>
          <cell r="K57">
            <v>2</v>
          </cell>
          <cell r="L57">
            <v>0</v>
          </cell>
          <cell r="M57">
            <v>0</v>
          </cell>
          <cell r="N57">
            <v>0</v>
          </cell>
          <cell r="O57">
            <v>1</v>
          </cell>
          <cell r="P57">
            <v>1</v>
          </cell>
          <cell r="Q57">
            <v>0</v>
          </cell>
          <cell r="R57">
            <v>0</v>
          </cell>
          <cell r="S57" t="str">
            <v>Se pudo conocer la gestión que realizan las JAAR y las JAC de (10) municipios de la jurisdicción y a partir de sus conocimientos y experiencias previas se pudo desarrollar la ruta formativa del convenio con el INER, lo que le va a permitir a estos actores participar de forma efectiva en las diferentes reuniones relacionadas con el POMCA y los PORH en formulación, procesos liderados por la Subdirección de Gestión Ambiental</v>
          </cell>
          <cell r="T57" t="str">
            <v xml:space="preserve">En la vigencia 2021, se hicieron distintos encuentros de participación durante la formulación del POMCA San Juan Ituango y los (5) PORH en formulación, con lo cual se dio continuidad al proceso de fortalecimiento de las capacidades de diferentes actores en instrumentos de planificación del patrimonio hídrico, donde participaron representantes de las Juntas de Acción Comunal (JAC) y las Juntas Administradoras de Acueductos Rurales (JAAR).
Adicionalmente, con el convenio No. 040-COV2108-62 suscrito entre Corantioquia y el INER se logra fortalecer las JAC y JAAR de (13) municipios: Yolombó, Yalí, Vegachí, Maceo, Amalfi, Puerto Berrío, Yondó, Puerto Nare, Remedios, Carolina del Príncipe, Gómez Plata, Guadalupe y Santa Rosa de Osos. Lo anterior, para brindarles información que permita  su participación en la formulación de los POMCA de las cuencas hidrográfica del río San Bartolo y otros directos al Magdalena Medio (código 2310) y río Guadalupe y Medio Porce (código NSS 2701-03). </v>
          </cell>
          <cell r="U57"/>
          <cell r="V57"/>
          <cell r="W57"/>
          <cell r="X57" t="str">
            <v>contract</v>
          </cell>
          <cell r="Y57" t="str">
            <v>No aplica</v>
          </cell>
          <cell r="Z57"/>
          <cell r="AA57"/>
          <cell r="AB57"/>
          <cell r="AC57"/>
          <cell r="AD57"/>
          <cell r="AE57"/>
          <cell r="AF57">
            <v>2</v>
          </cell>
          <cell r="AG57">
            <v>2</v>
          </cell>
          <cell r="AH57">
            <v>1</v>
          </cell>
          <cell r="AI57"/>
          <cell r="AJ57">
            <v>97498708</v>
          </cell>
          <cell r="AK57">
            <v>94121713</v>
          </cell>
          <cell r="AL57">
            <v>0.96536369487070539</v>
          </cell>
          <cell r="AM57">
            <v>93797910</v>
          </cell>
          <cell r="AN57">
            <v>0.99655974174630668</v>
          </cell>
          <cell r="AO57">
            <v>323803</v>
          </cell>
          <cell r="AP57">
            <v>0</v>
          </cell>
          <cell r="AQ57">
            <v>0</v>
          </cell>
          <cell r="AR57" t="str">
            <v>0%</v>
          </cell>
          <cell r="AS57">
            <v>116854828</v>
          </cell>
          <cell r="AT57">
            <v>97554828</v>
          </cell>
          <cell r="AU57">
            <v>0.83483780404862695</v>
          </cell>
        </row>
        <row r="58">
          <cell r="A58" t="str">
            <v>PROY 4</v>
          </cell>
          <cell r="B58">
            <v>4</v>
          </cell>
          <cell r="C58" t="str">
            <v>Proyecto 4. Contribuyendo a la sostenibilidad del agua</v>
          </cell>
          <cell r="D58"/>
          <cell r="E58" t="str">
            <v>Porcentaje</v>
          </cell>
          <cell r="F58">
            <v>1</v>
          </cell>
          <cell r="G58">
            <v>1</v>
          </cell>
          <cell r="H58">
            <v>1</v>
          </cell>
          <cell r="I58">
            <v>1</v>
          </cell>
          <cell r="J58">
            <v>0.94799999999999995</v>
          </cell>
          <cell r="K58">
            <v>0.96052812500000007</v>
          </cell>
          <cell r="L58">
            <v>0</v>
          </cell>
          <cell r="M58">
            <v>0.39</v>
          </cell>
          <cell r="N58">
            <v>5.1999483522377432E-2</v>
          </cell>
          <cell r="O58">
            <v>0.94799999999999995</v>
          </cell>
          <cell r="P58">
            <v>0.96052812500000007</v>
          </cell>
          <cell r="Q58">
            <v>0</v>
          </cell>
          <cell r="R58">
            <v>0.39</v>
          </cell>
          <cell r="S58"/>
          <cell r="T58"/>
          <cell r="U58"/>
          <cell r="V58"/>
          <cell r="W58"/>
          <cell r="X58"/>
          <cell r="Y58"/>
          <cell r="Z58"/>
          <cell r="AA58"/>
          <cell r="AB58"/>
          <cell r="AC58"/>
          <cell r="AD58"/>
          <cell r="AE58"/>
          <cell r="AF58">
            <v>1</v>
          </cell>
          <cell r="AG58">
            <v>0.47713203125000003</v>
          </cell>
          <cell r="AH58">
            <v>0.47713203125000003</v>
          </cell>
          <cell r="AI58"/>
          <cell r="AJ58">
            <v>25679823278</v>
          </cell>
          <cell r="AK58">
            <v>22056243588</v>
          </cell>
          <cell r="AL58">
            <v>0.85889390083520034</v>
          </cell>
          <cell r="AM58">
            <v>13322762368</v>
          </cell>
          <cell r="AN58">
            <v>0.60403587378081147</v>
          </cell>
          <cell r="AO58">
            <v>8739984761.0400009</v>
          </cell>
          <cell r="AP58">
            <v>7763216849.1300011</v>
          </cell>
          <cell r="AQ58">
            <v>7013232588.1999998</v>
          </cell>
          <cell r="AR58">
            <v>0.90339259156285845</v>
          </cell>
          <cell r="AS58">
            <v>27031670351</v>
          </cell>
          <cell r="AT58">
            <v>23031795051</v>
          </cell>
          <cell r="AU58">
            <v>0.85203003558187329</v>
          </cell>
        </row>
        <row r="59">
          <cell r="A59" t="str">
            <v>ACT 4.1</v>
          </cell>
          <cell r="B59" t="str">
            <v>4.1</v>
          </cell>
          <cell r="C59" t="str">
            <v>Ejecutar los instrumentos de planificación hidrológica</v>
          </cell>
          <cell r="D59"/>
          <cell r="E59" t="str">
            <v>Porcentaje</v>
          </cell>
          <cell r="F59">
            <v>1</v>
          </cell>
          <cell r="G59">
            <v>1</v>
          </cell>
          <cell r="H59">
            <v>1</v>
          </cell>
          <cell r="I59">
            <v>1</v>
          </cell>
          <cell r="J59">
            <v>0.84299999999999997</v>
          </cell>
          <cell r="K59">
            <v>0.85264062500000004</v>
          </cell>
          <cell r="L59">
            <v>0</v>
          </cell>
          <cell r="M59">
            <v>0</v>
          </cell>
          <cell r="N59">
            <v>0.1569968812697404</v>
          </cell>
          <cell r="O59">
            <v>0.84299999999999997</v>
          </cell>
          <cell r="P59">
            <v>0.85264062500000004</v>
          </cell>
          <cell r="Q59">
            <v>0</v>
          </cell>
          <cell r="R59">
            <v>0</v>
          </cell>
          <cell r="S59"/>
          <cell r="T59"/>
          <cell r="U59"/>
          <cell r="V59"/>
          <cell r="W59"/>
          <cell r="X59"/>
          <cell r="Y59"/>
          <cell r="Z59"/>
          <cell r="AA59"/>
          <cell r="AB59"/>
          <cell r="AC59"/>
          <cell r="AD59"/>
          <cell r="AE59"/>
          <cell r="AF59">
            <v>1</v>
          </cell>
          <cell r="AG59">
            <v>0.42391015625</v>
          </cell>
          <cell r="AH59">
            <v>0.42391015625</v>
          </cell>
          <cell r="AI59"/>
          <cell r="AJ59">
            <v>3778994357</v>
          </cell>
          <cell r="AK59">
            <v>2907118130</v>
          </cell>
          <cell r="AL59">
            <v>0.76928353296294694</v>
          </cell>
          <cell r="AM59">
            <v>1809566519</v>
          </cell>
          <cell r="AN59">
            <v>0.62246060809369308</v>
          </cell>
          <cell r="AO59">
            <v>1097551610.8399999</v>
          </cell>
          <cell r="AP59">
            <v>1080211504.6599998</v>
          </cell>
          <cell r="AQ59">
            <v>918531467.65999997</v>
          </cell>
          <cell r="AR59">
            <v>0.8503255739246276</v>
          </cell>
          <cell r="AS59">
            <v>4334074515</v>
          </cell>
          <cell r="AT59">
            <v>2880526480</v>
          </cell>
          <cell r="AU59">
            <v>0.66462320156948207</v>
          </cell>
        </row>
        <row r="60">
          <cell r="A60" t="str">
            <v>SACT 4.1.1</v>
          </cell>
          <cell r="B60" t="str">
            <v>4.1.1</v>
          </cell>
          <cell r="C60" t="str">
            <v>Ejecución de planes de Ordenación y Manejo de Cuencas Hidrográficas – POMCA.
Esta subactividad tiene en consideración el indicador del PND 2018-2022: Plataformas colaborativas conformadas para la articulación de las inversiones y acciones públicas y privadas alrededor de las cuencas hidrográficas.</v>
          </cell>
          <cell r="D60" t="str">
            <v>% de planes de Ordenación y Manejo de Cuencas Hidrográficas (POMCA) en ejecución.
Nota: Resolución 667. % de Planes de Ordenación y Manejo de Cuencas (POMCAS), Planes de Manejo de Acuíferos (PMA) y Planes de Manejo de Microcuencas (PMM) en ejecución.
PND 2018-2022: Plataformas colaborativas conformadas para la articulación de las inversiones y acciones públicas y privadas alrededor de las cuencas hidrográficas</v>
          </cell>
          <cell r="E60" t="str">
            <v>Porcentaje</v>
          </cell>
          <cell r="F60">
            <v>1</v>
          </cell>
          <cell r="G60">
            <v>1</v>
          </cell>
          <cell r="H60">
            <v>1</v>
          </cell>
          <cell r="I60">
            <v>1</v>
          </cell>
          <cell r="J60">
            <v>1</v>
          </cell>
          <cell r="K60">
            <v>1</v>
          </cell>
          <cell r="L60">
            <v>0</v>
          </cell>
          <cell r="M60">
            <v>0</v>
          </cell>
          <cell r="N60">
            <v>0</v>
          </cell>
          <cell r="O60">
            <v>1</v>
          </cell>
          <cell r="P60">
            <v>1</v>
          </cell>
          <cell r="Q60">
            <v>0</v>
          </cell>
          <cell r="R60">
            <v>0</v>
          </cell>
          <cell r="S60" t="str">
            <v>A través del proyecto de Fortalecimiento de la Gobernanza del Agua ejecutado por la Fundación Con Vida, se logró reconformar dos consejos de cuenca, de acuerdo a lo establecido por la ley, se realizaron recorridos de cuenca con consejeros del Río Grande-Chico, adicionalmente se avanzó en la implementación de acuerdos protocolizados con ocho consejos comunitarios afrodescendientes con presencia en la cuenca del Río Aurra y uno en la cuenca del Río Aburrá. Se realizaron capacitaciones a funcionarios de Corantioquia sobre las determinantes ambientales del POMCA y medidas de manejo en todas las Oficinas Territoriales, se fortalecieron a miembros de las JAC y se avanza con la revisión de la implementación del componente programático por parte de las alcaldías municipales</v>
          </cell>
          <cell r="T60" t="str">
            <v>El proceso de Gobernanza del agua 2020-2021 se ejecutan acciones relacionadas con los determinantes ambientales, fortalecimiento, apoyo a comunidades y consejos de cuenca en 4 cuencas ordenadas</v>
          </cell>
          <cell r="U60"/>
          <cell r="V60"/>
          <cell r="W60"/>
          <cell r="X60" t="str">
            <v>contract</v>
          </cell>
          <cell r="Y60" t="str">
            <v>No aplica</v>
          </cell>
          <cell r="Z60"/>
          <cell r="AA60"/>
          <cell r="AB60"/>
          <cell r="AC60"/>
          <cell r="AD60"/>
          <cell r="AE60"/>
          <cell r="AF60">
            <v>1</v>
          </cell>
          <cell r="AG60">
            <v>1</v>
          </cell>
          <cell r="AH60">
            <v>1</v>
          </cell>
          <cell r="AI60"/>
          <cell r="AJ60">
            <v>1669979370</v>
          </cell>
          <cell r="AK60">
            <v>999193498</v>
          </cell>
          <cell r="AL60">
            <v>0.59832685118738926</v>
          </cell>
          <cell r="AM60">
            <v>725833394</v>
          </cell>
          <cell r="AN60">
            <v>0.72641925258004436</v>
          </cell>
          <cell r="AO60">
            <v>273360104</v>
          </cell>
          <cell r="AP60">
            <v>273342463</v>
          </cell>
          <cell r="AQ60">
            <v>259706872</v>
          </cell>
          <cell r="AR60">
            <v>0.9501153576713034</v>
          </cell>
          <cell r="AS60">
            <v>1899862602</v>
          </cell>
          <cell r="AT60">
            <v>1862448467</v>
          </cell>
          <cell r="AU60">
            <v>0.98030692590052892</v>
          </cell>
        </row>
        <row r="61">
          <cell r="A61" t="str">
            <v>SACT 4.1.2</v>
          </cell>
          <cell r="B61" t="str">
            <v>4.1.2</v>
          </cell>
          <cell r="C61" t="str">
            <v>Ejecución de Planes de Ordenamiento del Recurso Hídrico-PORH</v>
          </cell>
          <cell r="D61" t="str">
            <v>% de Planes de Ordenamiento del Recurso Hídrico (PORH) en ejecución.</v>
          </cell>
          <cell r="E61" t="str">
            <v>Porcentaje</v>
          </cell>
          <cell r="F61">
            <v>1</v>
          </cell>
          <cell r="G61">
            <v>1</v>
          </cell>
          <cell r="H61">
            <v>1</v>
          </cell>
          <cell r="I61">
            <v>1</v>
          </cell>
          <cell r="J61">
            <v>1.0589999999999999</v>
          </cell>
          <cell r="K61">
            <v>1</v>
          </cell>
          <cell r="L61">
            <v>0</v>
          </cell>
          <cell r="M61">
            <v>0</v>
          </cell>
          <cell r="N61">
            <v>0</v>
          </cell>
          <cell r="O61">
            <v>1</v>
          </cell>
          <cell r="P61">
            <v>1</v>
          </cell>
          <cell r="Q61">
            <v>0</v>
          </cell>
          <cell r="R61">
            <v>0</v>
          </cell>
          <cell r="S61" t="str">
            <v xml:space="preserve">Se implementaron acciones en los 18 PORH adoptados por la Corporación relacionadas con la determinación de la oferta, la demanda, la calidad, riesgos, fortalecimiento y gobernabilidad. </v>
          </cell>
          <cell r="T61" t="str">
            <v>Dentro del proyecto Piragua Étnico se realiza el seguimiento a los acuerdos protocolizados con estas comunidades.
Con el programa Piragua se realizó la actualización de los indicadores de oferta del Estudio Regional del Agua para el año 2021, específicamente los variables de: Precipitación, Evapotranspiración, Temperatura, Escorrentía Superficial, Oferta Hídrica total disponible, Índice del Uso del Agua e Índice de Aridez.
Con el cumplimiento de la  subactividad 4.4.1 Instalación de pozos sépticos, se está dando cumplimiento en la implementación de los 18 PORH adoptados.</v>
          </cell>
          <cell r="U61"/>
          <cell r="V61"/>
          <cell r="W61"/>
          <cell r="X61" t="str">
            <v>contract</v>
          </cell>
          <cell r="Y61" t="str">
            <v>No aplica</v>
          </cell>
          <cell r="Z61"/>
          <cell r="AA61"/>
          <cell r="AB61"/>
          <cell r="AC61"/>
          <cell r="AD61"/>
          <cell r="AE61"/>
          <cell r="AF61">
            <v>1</v>
          </cell>
          <cell r="AG61">
            <v>1.0295000000000001</v>
          </cell>
          <cell r="AH61">
            <v>1.0295000000000001</v>
          </cell>
          <cell r="AI61"/>
          <cell r="AJ61">
            <v>1334905229</v>
          </cell>
          <cell r="AK61">
            <v>1331754883</v>
          </cell>
          <cell r="AL61">
            <v>0.9976400227285348</v>
          </cell>
          <cell r="AM61">
            <v>856717516</v>
          </cell>
          <cell r="AN61">
            <v>0.64329969946879484</v>
          </cell>
          <cell r="AO61">
            <v>475037367.13999999</v>
          </cell>
          <cell r="AP61">
            <v>457714902</v>
          </cell>
          <cell r="AQ61">
            <v>457714902</v>
          </cell>
          <cell r="AR61">
            <v>1</v>
          </cell>
          <cell r="AS61">
            <v>1370000000</v>
          </cell>
          <cell r="AT61">
            <v>0</v>
          </cell>
          <cell r="AU61">
            <v>0</v>
          </cell>
        </row>
        <row r="62">
          <cell r="A62" t="str">
            <v>SACT 4.1.3</v>
          </cell>
          <cell r="B62" t="str">
            <v>4.1.3</v>
          </cell>
          <cell r="C62" t="str">
            <v>Ejecución de Planes de Manejo de Acuíferos-PMA</v>
          </cell>
          <cell r="D62" t="str">
            <v>% de Planes de Manejo de Acuíferos (PMA) en ejecución.
Nota: Resolución 667. % de Planes de Ordenación y Manejo de Cuencas (POMCAS), Planes de Manejo de Acuíferos (PMA) y Planes de Manejo de Microcuencas (PMM) en ejecución</v>
          </cell>
          <cell r="E62" t="str">
            <v>Porcentaje</v>
          </cell>
          <cell r="F62">
            <v>1</v>
          </cell>
          <cell r="G62">
            <v>1</v>
          </cell>
          <cell r="H62">
            <v>1</v>
          </cell>
          <cell r="I62">
            <v>1</v>
          </cell>
          <cell r="J62">
            <v>1</v>
          </cell>
          <cell r="K62">
            <v>1</v>
          </cell>
          <cell r="L62">
            <v>0</v>
          </cell>
          <cell r="M62">
            <v>0</v>
          </cell>
          <cell r="N62">
            <v>0</v>
          </cell>
          <cell r="O62">
            <v>1</v>
          </cell>
          <cell r="P62">
            <v>1</v>
          </cell>
          <cell r="Q62">
            <v>0</v>
          </cell>
          <cell r="R62">
            <v>0</v>
          </cell>
          <cell r="S62" t="str">
            <v xml:space="preserve">A través del programa Piragua, se priorizó para el 2020, el monitoreo de las fuentes subterráneas (pozos, aljibes, manantiales) mediante aforos, análisis de calidad fisicoquímica e hidrogeoquímica, a través del desarrollo de una campaña de monitoreo en 140 puntos de la jurisdicción, identificados dentro de la formulación de los PMAA de Bajo Cauca, Occidente y Magdalena Medio, igualmente, se contempló la Instrumentación de 6 pozos que se adicionarán a la red piezométrica del Programa Piragua, la cual consiste en la instalación y puesta en marcha de 3 estaciones remotas y 3 no remotas. Se realizó la socialización de los PMAA como instrumento para regular el consumo y avances en la implementación de los mismos, de carácter virtual en 9 municipios.  </v>
          </cell>
          <cell r="T62" t="str">
            <v>Con la ejecución programa Piragua (Actividad 9 del convenio  040-COV2106-23), se ejecutó para el año 2021, el monitoreo de fuentes subterráneas con el fin de contar con información primaria de los sistemas acuíferos de Bajo Cauca, Magdalena Medio, Occidente antioqueño, Suroeste y Aburrá sur. También se llevó a cabo la jornada de limpieza en pozos y aljibes en comunidades étnicas. Se orientó a las comunidades que hacen parte del programa que se encuentran ubicadas en las subregiones: Bajo Cauca, Magdalena Medio y Occidente Antioqueño sobre las restricciones de prácticas y/o actividades en los perímetros de protección definidos, y sobre las medidas de protección necesarias en cuanto a infraestructura. Por último, se llevaron a cabo socializaciones con las administraciones municipales y las oficinas territoriales sobre la importancia de la implementación de los PMAA y el uso de los modelos numéricos, también se realizaron pruebas de bombeo en todos los sistemas acuíferos para conocer su oferta</v>
          </cell>
          <cell r="U62"/>
          <cell r="V62"/>
          <cell r="W62"/>
          <cell r="X62" t="str">
            <v>contract</v>
          </cell>
          <cell r="Y62" t="str">
            <v>No aplica</v>
          </cell>
          <cell r="Z62"/>
          <cell r="AA62"/>
          <cell r="AB62"/>
          <cell r="AC62"/>
          <cell r="AD62"/>
          <cell r="AE62"/>
          <cell r="AF62">
            <v>1</v>
          </cell>
          <cell r="AG62">
            <v>1</v>
          </cell>
          <cell r="AH62">
            <v>1</v>
          </cell>
          <cell r="AI62"/>
          <cell r="AJ62">
            <v>0</v>
          </cell>
          <cell r="AK62"/>
          <cell r="AL62">
            <v>0</v>
          </cell>
          <cell r="AM62">
            <v>0</v>
          </cell>
          <cell r="AN62">
            <v>0</v>
          </cell>
          <cell r="AO62">
            <v>0</v>
          </cell>
          <cell r="AP62">
            <v>0</v>
          </cell>
          <cell r="AQ62">
            <v>0</v>
          </cell>
          <cell r="AR62" t="str">
            <v>0%</v>
          </cell>
          <cell r="AS62">
            <v>315000000</v>
          </cell>
          <cell r="AT62">
            <v>315000000</v>
          </cell>
          <cell r="AU62">
            <v>1</v>
          </cell>
        </row>
        <row r="63">
          <cell r="A63" t="str">
            <v>SACT 4.1.4</v>
          </cell>
          <cell r="B63" t="str">
            <v>4.1.4</v>
          </cell>
          <cell r="C63" t="str">
            <v xml:space="preserve">Implementación de acciones de manejo en cuencas abastecedoras 
</v>
          </cell>
          <cell r="D63" t="str">
            <v>Hectáreas de las cuencas abastecedoras con acciones de manejo
Nota: las acciones de reforestación en cuencas abastecedoras se realizaran a través del proyecto 2. Conectando ecosistemas naturales.</v>
          </cell>
          <cell r="E63" t="str">
            <v>Porcentaje</v>
          </cell>
          <cell r="F63">
            <v>800</v>
          </cell>
          <cell r="G63">
            <v>800</v>
          </cell>
          <cell r="H63">
            <v>800</v>
          </cell>
          <cell r="I63">
            <v>800</v>
          </cell>
          <cell r="J63">
            <v>296.58499999999998</v>
          </cell>
          <cell r="K63">
            <v>328.45000000000005</v>
          </cell>
          <cell r="L63">
            <v>0</v>
          </cell>
          <cell r="M63">
            <v>0</v>
          </cell>
          <cell r="N63">
            <v>503.4</v>
          </cell>
          <cell r="O63">
            <v>0.37073124999999996</v>
          </cell>
          <cell r="P63">
            <v>0.41056250000000005</v>
          </cell>
          <cell r="Q63">
            <v>0</v>
          </cell>
          <cell r="R63">
            <v>0</v>
          </cell>
          <cell r="S63" t="str">
            <v xml:space="preserve">Durante el III y IV trimestre de 2020, se suscribieron convenios con los municipios de Yondó, Anorí, Bello, Girardota, Vegachí y Segovia, lo que representaría la siembra de 22.300 árboles y la conservación de 1295,5 hectáreas en cuencas abastecedoras de acueductos y Ecosistemas Estratégicos; sin embargo, hubo ejecución física en tres municipios.
Adicionalmente, para esta subactividad, se suman 35,91 ha de restauración asistida como pago en especie a beneficiarios de PSA en los ecosistemas estratégicos, Parque Natural Regional Corredor de las Alegrías (PNRCA), Distrito de Manejo Integrado (DMI) de los Recursos Naturales Renovables Cuchilla Jardín - Támesis y en las cuencas de Río Grande - Río Chico. </v>
          </cell>
          <cell r="T63" t="str">
            <v>Para la vigencia 2021 mediante los convenios de restauración con los municipios de Carolina del Príncipe, Liborina, El Bagre, Titiribí y Vegachí, de la jurisdicción corporativa se pretende restaurar 69,9 ha y cercar 69900 metros lineales, conservando así tentativamente 459,58 ha.
El municipio de El Bagre se encuentra en proceso de firma del acta de inicio  así empezar su ejecución.
Se logró avanzar en reuniones con los municipios  para reiterar las obligaciones contractuales  en sus distintos alcances y actividades relacionadas en la ejecución de los procesos pactados por las partes.</v>
          </cell>
          <cell r="U63"/>
          <cell r="V63"/>
          <cell r="W63"/>
          <cell r="X63" t="str">
            <v>contract</v>
          </cell>
          <cell r="Y63" t="str">
            <v>No aplica</v>
          </cell>
          <cell r="Z63"/>
          <cell r="AA63"/>
          <cell r="AB63"/>
          <cell r="AC63"/>
          <cell r="AD63"/>
          <cell r="AE63"/>
          <cell r="AF63">
            <v>3200</v>
          </cell>
          <cell r="AG63">
            <v>1128.4349999999999</v>
          </cell>
          <cell r="AH63">
            <v>0.3526359375</v>
          </cell>
          <cell r="AI63"/>
          <cell r="AJ63">
            <v>774109758</v>
          </cell>
          <cell r="AK63">
            <v>576169749</v>
          </cell>
          <cell r="AL63">
            <v>0.74429981413565904</v>
          </cell>
          <cell r="AM63">
            <v>227015609</v>
          </cell>
          <cell r="AN63">
            <v>0.394008205731051</v>
          </cell>
          <cell r="AO63">
            <v>349154139.69999999</v>
          </cell>
          <cell r="AP63">
            <v>349154139.66000003</v>
          </cell>
          <cell r="AQ63">
            <v>201109693.66</v>
          </cell>
          <cell r="AR63">
            <v>0.57599114779460148</v>
          </cell>
          <cell r="AS63">
            <v>749211913</v>
          </cell>
          <cell r="AT63">
            <v>703078013</v>
          </cell>
          <cell r="AU63">
            <v>0.93842342974063198</v>
          </cell>
        </row>
        <row r="64">
          <cell r="A64" t="str">
            <v>ACT 4.2</v>
          </cell>
          <cell r="B64" t="str">
            <v>4.2</v>
          </cell>
          <cell r="C64" t="str">
            <v>Implementar estrategia para la apropiación social y gestión corresponsable del patrimonio hídrico</v>
          </cell>
          <cell r="D64"/>
          <cell r="E64" t="str">
            <v>Porcentaje</v>
          </cell>
          <cell r="F64">
            <v>1</v>
          </cell>
          <cell r="G64">
            <v>1</v>
          </cell>
          <cell r="H64">
            <v>1</v>
          </cell>
          <cell r="I64">
            <v>1</v>
          </cell>
          <cell r="J64">
            <v>1</v>
          </cell>
          <cell r="K64">
            <v>1</v>
          </cell>
          <cell r="L64">
            <v>0</v>
          </cell>
          <cell r="M64">
            <v>0</v>
          </cell>
          <cell r="N64">
            <v>0</v>
          </cell>
          <cell r="O64">
            <v>1</v>
          </cell>
          <cell r="P64">
            <v>1</v>
          </cell>
          <cell r="Q64">
            <v>0</v>
          </cell>
          <cell r="R64">
            <v>0</v>
          </cell>
          <cell r="S64"/>
          <cell r="T64"/>
          <cell r="U64"/>
          <cell r="V64"/>
          <cell r="W64"/>
          <cell r="X64"/>
          <cell r="Y64"/>
          <cell r="Z64"/>
          <cell r="AA64"/>
          <cell r="AB64"/>
          <cell r="AC64"/>
          <cell r="AD64"/>
          <cell r="AE64"/>
          <cell r="AF64">
            <v>1</v>
          </cell>
          <cell r="AG64">
            <v>0.5</v>
          </cell>
          <cell r="AH64">
            <v>0.5</v>
          </cell>
          <cell r="AI64"/>
          <cell r="AJ64">
            <v>108819420</v>
          </cell>
          <cell r="AK64">
            <v>104691142</v>
          </cell>
          <cell r="AL64">
            <v>0.96206303985079134</v>
          </cell>
          <cell r="AM64">
            <v>98570128</v>
          </cell>
          <cell r="AN64">
            <v>0.94153264657290681</v>
          </cell>
          <cell r="AO64">
            <v>6121014</v>
          </cell>
          <cell r="AP64">
            <v>6121014</v>
          </cell>
          <cell r="AQ64">
            <v>2003225</v>
          </cell>
          <cell r="AR64">
            <v>0.32727012223791679</v>
          </cell>
          <cell r="AS64">
            <v>115000000</v>
          </cell>
          <cell r="AT64">
            <v>95252000</v>
          </cell>
          <cell r="AU64">
            <v>0.82827826086956524</v>
          </cell>
        </row>
        <row r="65">
          <cell r="A65" t="str">
            <v>SACT 4.2.1</v>
          </cell>
          <cell r="B65" t="str">
            <v>4.2.1</v>
          </cell>
          <cell r="C65" t="str">
            <v>Implementación de la estrategia para la apropiación social y gestión corresponsable del patrimonio hídrico</v>
          </cell>
          <cell r="D65" t="str">
            <v>% implementación de la estrategia de apropiación social y gestión corresponsable del patrimonio hídrico</v>
          </cell>
          <cell r="E65" t="str">
            <v>Porcentaje</v>
          </cell>
          <cell r="F65">
            <v>0.25</v>
          </cell>
          <cell r="G65">
            <v>0.5</v>
          </cell>
          <cell r="H65">
            <v>0.75</v>
          </cell>
          <cell r="I65">
            <v>1</v>
          </cell>
          <cell r="J65">
            <v>0.25</v>
          </cell>
          <cell r="K65">
            <v>0.5</v>
          </cell>
          <cell r="L65">
            <v>0</v>
          </cell>
          <cell r="M65">
            <v>0</v>
          </cell>
          <cell r="N65">
            <v>0</v>
          </cell>
          <cell r="O65">
            <v>1</v>
          </cell>
          <cell r="P65">
            <v>1</v>
          </cell>
          <cell r="Q65">
            <v>0</v>
          </cell>
          <cell r="R65">
            <v>0</v>
          </cell>
          <cell r="S65" t="str">
            <v>En la vigencia 2020 se logra realizar un ejercicio participativo para el diseño de la Estrategia de Apropiación Social y Gestión Corresponsable del Patrimonio Hídrico desde un proceso de caracterización de los conocimientos y experiencias de diferentes actores y comunidades, lo que corresponde a la primera etapa (ET1), es decir, el primer 25% de la subactividad. </v>
          </cell>
          <cell r="T65" t="str">
            <v>En la vigencia 2021 se hizo el desarrollo y sistematización en 26 municipios, con lo cual se logra alcanzar el 25% estimado como meta para la vigencia 2021 y el 50% de la meta total definida en el Plan de Acción Corporativo para el cuatrienio 2020-2023.
Los municipios con los cuales se logra el despliegue de la estrategia en su segunda etapa son: Amagá, Andes, Angelópolis, Belmira, Betania, Caramanta, Ciudad Bolivar, Concordia, Ebéjico, Entrerríos, Fredonia, Heliconia, Jardín, Jericó, Liborina, Olaya, Sabanalarga, Salgar, San Andrés de Cuerquia, San Jerónimo, San José de la Montaña, San Pedro de los Milagros, Sopetrán, Támesis, Tarso y Venecia.</v>
          </cell>
          <cell r="U65"/>
          <cell r="V65"/>
          <cell r="W65"/>
          <cell r="X65" t="str">
            <v>contract</v>
          </cell>
          <cell r="Y65" t="str">
            <v>No aplica</v>
          </cell>
          <cell r="Z65"/>
          <cell r="AA65"/>
          <cell r="AB65"/>
          <cell r="AC65"/>
          <cell r="AD65"/>
          <cell r="AE65"/>
          <cell r="AF65">
            <v>1</v>
          </cell>
          <cell r="AG65">
            <v>0.5</v>
          </cell>
          <cell r="AH65">
            <v>0.5</v>
          </cell>
          <cell r="AI65"/>
          <cell r="AJ65">
            <v>108819420</v>
          </cell>
          <cell r="AK65">
            <v>104691142</v>
          </cell>
          <cell r="AL65">
            <v>0.96206303985079134</v>
          </cell>
          <cell r="AM65">
            <v>98570128</v>
          </cell>
          <cell r="AN65">
            <v>0.94153264657290681</v>
          </cell>
          <cell r="AO65">
            <v>6121014</v>
          </cell>
          <cell r="AP65">
            <v>6121014</v>
          </cell>
          <cell r="AQ65">
            <v>2003225</v>
          </cell>
          <cell r="AR65">
            <v>0.32727012223791679</v>
          </cell>
          <cell r="AS65">
            <v>115000000</v>
          </cell>
          <cell r="AT65">
            <v>95252000</v>
          </cell>
          <cell r="AU65">
            <v>0.82827826086956524</v>
          </cell>
        </row>
        <row r="66">
          <cell r="A66" t="str">
            <v>ACT 4.3</v>
          </cell>
          <cell r="B66" t="str">
            <v>4.3</v>
          </cell>
          <cell r="C66" t="str">
            <v>Apoyar el mejoramiento al acceso a agua potable para las comunidades étnicas</v>
          </cell>
          <cell r="D66"/>
          <cell r="E66" t="str">
            <v>Porcentaje</v>
          </cell>
          <cell r="F66">
            <v>0</v>
          </cell>
          <cell r="G66">
            <v>1</v>
          </cell>
          <cell r="H66">
            <v>1</v>
          </cell>
          <cell r="I66">
            <v>1</v>
          </cell>
          <cell r="J66">
            <v>0</v>
          </cell>
          <cell r="K66">
            <v>0.95</v>
          </cell>
          <cell r="L66">
            <v>0</v>
          </cell>
          <cell r="M66">
            <v>0.95</v>
          </cell>
          <cell r="N66">
            <v>0</v>
          </cell>
          <cell r="O66">
            <v>0</v>
          </cell>
          <cell r="P66">
            <v>0.95</v>
          </cell>
          <cell r="Q66">
            <v>0</v>
          </cell>
          <cell r="R66">
            <v>0.95</v>
          </cell>
          <cell r="S66"/>
          <cell r="T66"/>
          <cell r="U66"/>
          <cell r="V66"/>
          <cell r="W66"/>
          <cell r="X66"/>
          <cell r="Y66"/>
          <cell r="Z66"/>
          <cell r="AA66"/>
          <cell r="AB66"/>
          <cell r="AC66"/>
          <cell r="AD66"/>
          <cell r="AE66"/>
          <cell r="AF66">
            <v>1</v>
          </cell>
          <cell r="AG66">
            <v>0.23749999999999999</v>
          </cell>
          <cell r="AH66">
            <v>0.23749999999999999</v>
          </cell>
          <cell r="AI66"/>
          <cell r="AJ66">
            <v>0</v>
          </cell>
          <cell r="AK66">
            <v>0</v>
          </cell>
          <cell r="AL66">
            <v>0</v>
          </cell>
          <cell r="AM66">
            <v>0</v>
          </cell>
          <cell r="AN66">
            <v>0</v>
          </cell>
          <cell r="AO66">
            <v>0</v>
          </cell>
          <cell r="AP66">
            <v>0</v>
          </cell>
          <cell r="AQ66">
            <v>0</v>
          </cell>
          <cell r="AR66" t="str">
            <v>0%</v>
          </cell>
          <cell r="AS66">
            <v>750000000</v>
          </cell>
          <cell r="AT66">
            <v>682767066</v>
          </cell>
          <cell r="AU66">
            <v>0.91035608800000001</v>
          </cell>
        </row>
        <row r="67">
          <cell r="A67" t="str">
            <v>SACT 4.3.1</v>
          </cell>
          <cell r="B67" t="str">
            <v>4.3.1</v>
          </cell>
          <cell r="C67" t="str">
            <v>Mejoramiento del acceso al agua potable para las comunidades étnicas</v>
          </cell>
          <cell r="D67" t="str">
            <v>Sistemas de tratamiento de agua implementados en comunidades étnicas</v>
          </cell>
          <cell r="E67" t="str">
            <v>Porcentaje</v>
          </cell>
          <cell r="F67">
            <v>0</v>
          </cell>
          <cell r="G67">
            <v>1</v>
          </cell>
          <cell r="H67">
            <v>1</v>
          </cell>
          <cell r="I67">
            <v>1</v>
          </cell>
          <cell r="J67">
            <v>0</v>
          </cell>
          <cell r="K67">
            <v>0.95</v>
          </cell>
          <cell r="L67">
            <v>0</v>
          </cell>
          <cell r="M67">
            <v>0</v>
          </cell>
          <cell r="N67">
            <v>0</v>
          </cell>
          <cell r="O67">
            <v>0</v>
          </cell>
          <cell r="P67">
            <v>0.95</v>
          </cell>
          <cell r="Q67">
            <v>0</v>
          </cell>
          <cell r="R67">
            <v>0</v>
          </cell>
          <cell r="S67" t="str">
            <v>Sin meta programada para la vigencia 2020.</v>
          </cell>
          <cell r="T67" t="str">
            <v xml:space="preserve">Se realiza informe de priorización, el cual se encuentra en el J/calidad ambiental/Saneamiento hídrico/urbano/Agua Potable
Se realizaron las visitas de diagnóstico de los sistemas de abastecimiento en el resguardo indígena Hermeregildo Chiakiama localizado en el Corregimiento Farallones, municipio de Ciudad Bolívar y en el Consejo Comunitario San Nicolás, en el municipio de Sopetrán.
Se elaboraron los estudios previos para ambos proyectos, los cuales fueron aprobados por los comités de contratación y de Dirección.  
Actualmente, están en elaboración las minutas de ambos procesos.
  </v>
          </cell>
          <cell r="U67"/>
          <cell r="V67"/>
          <cell r="W67"/>
          <cell r="X67" t="str">
            <v>contract</v>
          </cell>
          <cell r="Y67" t="str">
            <v>No aplica</v>
          </cell>
          <cell r="Z67"/>
          <cell r="AA67"/>
          <cell r="AB67"/>
          <cell r="AC67"/>
          <cell r="AD67"/>
          <cell r="AE67"/>
          <cell r="AF67">
            <v>3</v>
          </cell>
          <cell r="AG67">
            <v>0.95</v>
          </cell>
          <cell r="AH67">
            <v>0.31666666666666665</v>
          </cell>
          <cell r="AI67"/>
          <cell r="AJ67">
            <v>0</v>
          </cell>
          <cell r="AK67"/>
          <cell r="AL67">
            <v>0</v>
          </cell>
          <cell r="AM67">
            <v>0</v>
          </cell>
          <cell r="AN67">
            <v>0</v>
          </cell>
          <cell r="AO67">
            <v>0</v>
          </cell>
          <cell r="AP67">
            <v>0</v>
          </cell>
          <cell r="AQ67">
            <v>0</v>
          </cell>
          <cell r="AR67" t="str">
            <v>0%</v>
          </cell>
          <cell r="AS67">
            <v>750000000</v>
          </cell>
          <cell r="AT67">
            <v>682767066</v>
          </cell>
          <cell r="AU67">
            <v>0.91035608800000001</v>
          </cell>
        </row>
        <row r="68">
          <cell r="A68" t="str">
            <v>ACT 4.4</v>
          </cell>
          <cell r="B68" t="str">
            <v>4.4</v>
          </cell>
          <cell r="C68" t="str">
            <v>Proveer infraestructura y tecnología para la descontaminación del agua</v>
          </cell>
          <cell r="D68"/>
          <cell r="E68" t="str">
            <v>Porcentaje</v>
          </cell>
          <cell r="F68">
            <v>1</v>
          </cell>
          <cell r="G68">
            <v>1</v>
          </cell>
          <cell r="H68">
            <v>1</v>
          </cell>
          <cell r="I68">
            <v>1</v>
          </cell>
          <cell r="J68">
            <v>0.95</v>
          </cell>
          <cell r="K68">
            <v>1</v>
          </cell>
          <cell r="L68">
            <v>0</v>
          </cell>
          <cell r="M68">
            <v>1</v>
          </cell>
          <cell r="N68">
            <v>5.0000000000000044E-2</v>
          </cell>
          <cell r="O68">
            <v>0.95</v>
          </cell>
          <cell r="P68">
            <v>1</v>
          </cell>
          <cell r="Q68">
            <v>0</v>
          </cell>
          <cell r="R68">
            <v>1</v>
          </cell>
          <cell r="S68"/>
          <cell r="T68"/>
          <cell r="U68"/>
          <cell r="V68"/>
          <cell r="W68"/>
          <cell r="X68"/>
          <cell r="Y68"/>
          <cell r="Z68"/>
          <cell r="AA68"/>
          <cell r="AB68"/>
          <cell r="AC68"/>
          <cell r="AD68"/>
          <cell r="AE68"/>
          <cell r="AF68">
            <v>1</v>
          </cell>
          <cell r="AG68">
            <v>0.48749999999999999</v>
          </cell>
          <cell r="AH68">
            <v>0.48749999999999999</v>
          </cell>
          <cell r="AI68"/>
          <cell r="AJ68">
            <v>14321375508</v>
          </cell>
          <cell r="AK68">
            <v>12320251929</v>
          </cell>
          <cell r="AL68">
            <v>0.86027015506421423</v>
          </cell>
          <cell r="AM68">
            <v>5989217877</v>
          </cell>
          <cell r="AN68">
            <v>0.48612787396841228</v>
          </cell>
          <cell r="AO68">
            <v>6337537592.8999996</v>
          </cell>
          <cell r="AP68">
            <v>5429703696.1700001</v>
          </cell>
          <cell r="AQ68">
            <v>4899215144.54</v>
          </cell>
          <cell r="AR68">
            <v>0.90229880278656904</v>
          </cell>
          <cell r="AS68">
            <v>14019473245</v>
          </cell>
          <cell r="AT68">
            <v>12634456348</v>
          </cell>
          <cell r="AU68">
            <v>0.9012076364927647</v>
          </cell>
        </row>
        <row r="69">
          <cell r="A69" t="str">
            <v>SACT 4.4.1</v>
          </cell>
          <cell r="B69" t="str">
            <v>4.4.1</v>
          </cell>
          <cell r="C69" t="str">
            <v>Instalación de pozos sépticos</v>
          </cell>
          <cell r="D69" t="str">
            <v>Número de pozos instalados</v>
          </cell>
          <cell r="E69" t="str">
            <v>Porcentaje</v>
          </cell>
          <cell r="F69">
            <v>1200</v>
          </cell>
          <cell r="G69">
            <v>1200</v>
          </cell>
          <cell r="H69">
            <v>1200</v>
          </cell>
          <cell r="I69">
            <v>1200</v>
          </cell>
          <cell r="J69">
            <v>1207</v>
          </cell>
          <cell r="K69">
            <v>1281</v>
          </cell>
          <cell r="L69">
            <v>0</v>
          </cell>
          <cell r="M69">
            <v>0</v>
          </cell>
          <cell r="N69">
            <v>0</v>
          </cell>
          <cell r="O69">
            <v>1</v>
          </cell>
          <cell r="P69">
            <v>1</v>
          </cell>
          <cell r="Q69">
            <v>0</v>
          </cell>
          <cell r="R69">
            <v>0</v>
          </cell>
          <cell r="S69" t="str">
            <v xml:space="preserve">Se celebraron 36 convenios con municipios y 1 con OIA para el suministro e instalación de 1342 tanques sépticos.  </v>
          </cell>
          <cell r="T69" t="str">
            <v xml:space="preserve">El Fondo de Inversión Regional para la Descontaminación Hídrica aprobó la destinación de recursos por un valor de $8.849.075.679 para cofinanciar el suministro e instalación de sistemas sépticos en el área rural de los municipios de la jurisdicción de Corantioquia. Para lo cual se firmaron 40 convenios con municipios, para un total de 1.583 tanques sépticos, con los cuales se obtiene una remoción de DBO de 133.157,475 Kg/año y SST de 127.831,176 Kg/año, para beneficiar a 8.107 habitantes, logrando un porcentaje de ejecución del 100% en el cumplimiento del indicador de la subactividad 4.4.1 establecido en el Plan de Acción. De estos contratos suscritos, al cierre de la vigencia, se han reportado la instalación de 1.281 pozos séptico. </v>
          </cell>
          <cell r="U69"/>
          <cell r="V69"/>
          <cell r="W69"/>
          <cell r="X69" t="str">
            <v>contract</v>
          </cell>
          <cell r="Y69" t="str">
            <v>No aplica</v>
          </cell>
          <cell r="Z69"/>
          <cell r="AA69"/>
          <cell r="AB69"/>
          <cell r="AC69"/>
          <cell r="AD69"/>
          <cell r="AE69"/>
          <cell r="AF69">
            <v>4800</v>
          </cell>
          <cell r="AG69">
            <v>2488</v>
          </cell>
          <cell r="AH69">
            <v>0.51833333333333331</v>
          </cell>
          <cell r="AI69"/>
          <cell r="AJ69">
            <v>9267376378</v>
          </cell>
          <cell r="AK69">
            <v>8227444234</v>
          </cell>
          <cell r="AL69">
            <v>0.88778570098127074</v>
          </cell>
          <cell r="AM69">
            <v>3083065687</v>
          </cell>
          <cell r="AN69">
            <v>0.37472945416745562</v>
          </cell>
          <cell r="AO69">
            <v>5150882087.8999996</v>
          </cell>
          <cell r="AP69">
            <v>4499312219.1700001</v>
          </cell>
          <cell r="AQ69">
            <v>4065177436.54</v>
          </cell>
          <cell r="AR69">
            <v>0.90351085644150164</v>
          </cell>
          <cell r="AS69">
            <v>10054246100</v>
          </cell>
          <cell r="AT69">
            <v>8813573575</v>
          </cell>
          <cell r="AU69">
            <v>0.87660213280436805</v>
          </cell>
        </row>
        <row r="70">
          <cell r="A70" t="str">
            <v>SACT 4.4.2</v>
          </cell>
          <cell r="B70" t="str">
            <v>4.4.2</v>
          </cell>
          <cell r="C70" t="str">
            <v>Construcción de plantas de tratamiento de agua residual</v>
          </cell>
          <cell r="D70" t="str">
            <v>Número de plantas de tratamiento de agua residual construidas</v>
          </cell>
          <cell r="E70" t="str">
            <v>Porcentaje</v>
          </cell>
          <cell r="F70">
            <v>3</v>
          </cell>
          <cell r="G70">
            <v>3</v>
          </cell>
          <cell r="H70">
            <v>3</v>
          </cell>
          <cell r="I70">
            <v>3</v>
          </cell>
          <cell r="J70">
            <v>2.7</v>
          </cell>
          <cell r="K70">
            <v>3.850000000000001</v>
          </cell>
          <cell r="L70">
            <v>0</v>
          </cell>
          <cell r="M70">
            <v>0</v>
          </cell>
          <cell r="N70">
            <v>0.3</v>
          </cell>
          <cell r="O70">
            <v>0.9</v>
          </cell>
          <cell r="P70">
            <v>1</v>
          </cell>
          <cell r="Q70">
            <v>0</v>
          </cell>
          <cell r="R70">
            <v>0</v>
          </cell>
          <cell r="S70" t="str">
            <v>Se celebraron 5 convenios para la construcción de colectores y plantas de tratamiento de agua residual:  
Proyecto PTAR Santa Rosa de Osos 
Proyecto PTAR Buriticá 
Proyecto Colector Betulia 
Proyecto PTAR Corregimiento Córdoba 
Proyecto colector San José de la Montaña</v>
          </cell>
          <cell r="T70" t="str">
            <v xml:space="preserve">El Fondo de Inversión Regional para la Descontaminación Hídrica de la Corporación aprobó la destinación de recursos por un valor de $3.850.000.000 con el fin de cofinanciar la construcción de Colectores y Plantas de Tratamiento de Aguas Residuales Domésticas (PTARD), en los municipios de Ciudad Bolívar, Liborina, Vegachí y Concordia, con los cuales se logrará la instalación de 4.2 km de colectores, beneficiando a una población de 2347 habitantes y eliminando 112 puntos de vertimiento a las quebradas La Cascada (Corregimiento San Bernardo de los Farallones, Ciudad Bolívar), Juan García (Liborina), Gazapa y el matadero (Corregimiento El Tigre, Vegachí) y el establo (Concordia). Igualmente, se realizó seguimiento a la ejecución de los convenios para las vigencias, 2019 y 2020. 
 </v>
          </cell>
          <cell r="U70"/>
          <cell r="V70"/>
          <cell r="W70"/>
          <cell r="X70" t="str">
            <v>contract</v>
          </cell>
          <cell r="Y70" t="str">
            <v>No aplica</v>
          </cell>
          <cell r="Z70"/>
          <cell r="AA70"/>
          <cell r="AB70"/>
          <cell r="AC70"/>
          <cell r="AD70"/>
          <cell r="AE70"/>
          <cell r="AF70">
            <v>12</v>
          </cell>
          <cell r="AG70">
            <v>6.8500000000000005</v>
          </cell>
          <cell r="AH70">
            <v>0.57083333333333341</v>
          </cell>
          <cell r="AI70"/>
          <cell r="AJ70">
            <v>5053999130</v>
          </cell>
          <cell r="AK70">
            <v>4092807695</v>
          </cell>
          <cell r="AL70">
            <v>0.80981567066474747</v>
          </cell>
          <cell r="AM70">
            <v>2906152190</v>
          </cell>
          <cell r="AN70">
            <v>0.71006321492952529</v>
          </cell>
          <cell r="AO70">
            <v>1186655505</v>
          </cell>
          <cell r="AP70">
            <v>930391477</v>
          </cell>
          <cell r="AQ70">
            <v>834037708</v>
          </cell>
          <cell r="AR70">
            <v>0.8964373907307408</v>
          </cell>
          <cell r="AS70">
            <v>3965227145</v>
          </cell>
          <cell r="AT70">
            <v>3820882773</v>
          </cell>
          <cell r="AU70">
            <v>0.96359745186804424</v>
          </cell>
        </row>
        <row r="71">
          <cell r="A71" t="str">
            <v>ACT 4.5</v>
          </cell>
          <cell r="B71" t="str">
            <v>4.5</v>
          </cell>
          <cell r="C71" t="str">
            <v>Realizar seguimiento y monitoreo al agua con enfoque participativo</v>
          </cell>
          <cell r="D71"/>
          <cell r="E71" t="str">
            <v>Porcentaje</v>
          </cell>
          <cell r="F71">
            <v>1</v>
          </cell>
          <cell r="G71">
            <v>1</v>
          </cell>
          <cell r="H71">
            <v>1</v>
          </cell>
          <cell r="I71">
            <v>1</v>
          </cell>
          <cell r="J71">
            <v>1</v>
          </cell>
          <cell r="K71">
            <v>1</v>
          </cell>
          <cell r="L71">
            <v>0</v>
          </cell>
          <cell r="M71">
            <v>0</v>
          </cell>
          <cell r="N71">
            <v>0</v>
          </cell>
          <cell r="O71">
            <v>1</v>
          </cell>
          <cell r="P71">
            <v>1</v>
          </cell>
          <cell r="Q71">
            <v>0</v>
          </cell>
          <cell r="R71">
            <v>0</v>
          </cell>
          <cell r="S71"/>
          <cell r="T71"/>
          <cell r="U71"/>
          <cell r="V71"/>
          <cell r="W71"/>
          <cell r="X71"/>
          <cell r="Y71"/>
          <cell r="Z71"/>
          <cell r="AA71"/>
          <cell r="AB71"/>
          <cell r="AC71"/>
          <cell r="AD71"/>
          <cell r="AE71"/>
          <cell r="AF71">
            <v>1</v>
          </cell>
          <cell r="AG71">
            <v>0.5</v>
          </cell>
          <cell r="AH71">
            <v>0.5</v>
          </cell>
          <cell r="AI71"/>
          <cell r="AJ71">
            <v>7470633993</v>
          </cell>
          <cell r="AK71">
            <v>6724182387</v>
          </cell>
          <cell r="AL71">
            <v>0.90008189308973952</v>
          </cell>
          <cell r="AM71">
            <v>5425407844</v>
          </cell>
          <cell r="AN71">
            <v>0.80685019110859524</v>
          </cell>
          <cell r="AO71">
            <v>1298774543.3</v>
          </cell>
          <cell r="AP71">
            <v>1247180634.3</v>
          </cell>
          <cell r="AQ71">
            <v>1193482751</v>
          </cell>
          <cell r="AR71">
            <v>0.95694458218545164</v>
          </cell>
          <cell r="AS71">
            <v>7813122591</v>
          </cell>
          <cell r="AT71">
            <v>6738793157</v>
          </cell>
          <cell r="AU71">
            <v>0.86249679030538584</v>
          </cell>
        </row>
        <row r="72">
          <cell r="A72" t="str">
            <v>SACT 4.5.1</v>
          </cell>
          <cell r="B72" t="str">
            <v>4.5.1</v>
          </cell>
          <cell r="C72" t="str">
            <v>Operación de redes y estaciones de monitoreo del recurso hídrico</v>
          </cell>
          <cell r="D72" t="str">
            <v>% de redes y estaciones de monitoreo en operación (del recurso agua)</v>
          </cell>
          <cell r="E72" t="str">
            <v>Porcentaje</v>
          </cell>
          <cell r="F72">
            <v>0.92</v>
          </cell>
          <cell r="G72">
            <v>0.92</v>
          </cell>
          <cell r="H72">
            <v>0.92</v>
          </cell>
          <cell r="I72">
            <v>0.92</v>
          </cell>
          <cell r="J72">
            <v>0.92</v>
          </cell>
          <cell r="K72">
            <v>0.97624951841976382</v>
          </cell>
          <cell r="L72">
            <v>0</v>
          </cell>
          <cell r="M72">
            <v>0</v>
          </cell>
          <cell r="N72">
            <v>0</v>
          </cell>
          <cell r="O72">
            <v>1</v>
          </cell>
          <cell r="P72">
            <v>1</v>
          </cell>
          <cell r="Q72">
            <v>0</v>
          </cell>
          <cell r="R72">
            <v>0</v>
          </cell>
          <cell r="S72" t="str">
            <v xml:space="preserve">Se celebra el convenio 040-COV2008-75, que tiene por objeto: “Aunar esfuerzos para red de monitoreo del recurso agua y la red de calidad del aire que brinde información oportuna y confiable de las variables atmosféricas, hidrológicas y meteorológicas” y el contrato 110-CNT2008-119, que tiene por objeto: “Monitoreo y seguimiento a objetivos de calidad-ODC- y a usuarios generadores de vertimientos en la jurisdicción de Corantioquia”, mediante los cuales se logra la ejecución de la meta de operación de redes de monitoreo a través del programa PIRAGUA. </v>
          </cell>
          <cell r="T72" t="str">
            <v>La red de monitoreo aporta datos para valorar el estado y la dinámica de la oferta de las aguas lluvias y superficiales a nivel de la jurisdicción; en el mismo sentido, aporta datos para el conocimiento de las aguas subterráneas y el estado de la oferta del recurso hídrico en áreas estratégicas.  El propósito de la red es aportar datos de referencia para estimar la dimensión y las posibles causas de las variaciones espacio-temporales de la cantidad y calidad del agua, la afectación de la oferta y calidad y las condiciones para la gestión integral del recurso hídrico. La red opera en los 80 municipios de la jurisdicción y en las 34 cuencas de Nivel Subsiguiente 1 – NSS1. Esta red manual realiza monitoreo a las fuentes hídricas con Objetivos de Calidad - ODC adoptados, Clase I (no admite vertimientos) y Clase II (admite vertimientos), receptoras de vertimientos y los vertimientos puntuales al agua del sector doméstico e industrial, también a través de la implementación y ejecución del Programa Integral Red Agua –PIRAGUA, se hace el monitoreo de: 325 fuentes abastecedoras, 140 puntos en pozos o aljibes, 3 áreas protegidas, 5 complejos cenagosos y 325 puntos de ODC, Objetivos de Calidad y PTARD. Se cuenta con con la participación de 153 grupos Piragüeros, de los cuales 22 son grupos étnicos (afros e indígenas) y 50 empresas participantes del programa, también se creó el primer grupo fuera de la jurisdicción que se autogestionará a través del aplicativo móvil y la universidad del conocimiento de Corantioquia</v>
          </cell>
          <cell r="U72"/>
          <cell r="V72"/>
          <cell r="W72"/>
          <cell r="X72" t="str">
            <v>contract</v>
          </cell>
          <cell r="Y72" t="str">
            <v>No aplica</v>
          </cell>
          <cell r="Z72"/>
          <cell r="AA72"/>
          <cell r="AB72"/>
          <cell r="AC72"/>
          <cell r="AD72"/>
          <cell r="AE72"/>
          <cell r="AF72">
            <v>0.92</v>
          </cell>
          <cell r="AG72">
            <v>0.94812475920988193</v>
          </cell>
          <cell r="AH72">
            <v>1.0305703904455239</v>
          </cell>
          <cell r="AI72"/>
          <cell r="AJ72">
            <v>6880633993</v>
          </cell>
          <cell r="AK72">
            <v>6613739833</v>
          </cell>
          <cell r="AL72">
            <v>0.96121081861474911</v>
          </cell>
          <cell r="AM72">
            <v>5362943358</v>
          </cell>
          <cell r="AN72">
            <v>0.81087909313290341</v>
          </cell>
          <cell r="AO72">
            <v>1250796475.3</v>
          </cell>
          <cell r="AP72">
            <v>1199202566.3</v>
          </cell>
          <cell r="AQ72">
            <v>1193482751</v>
          </cell>
          <cell r="AR72">
            <v>0.99523031766213799</v>
          </cell>
          <cell r="AS72">
            <v>7053522591</v>
          </cell>
          <cell r="AT72">
            <v>6073006222</v>
          </cell>
          <cell r="AU72">
            <v>0.86098912191036325</v>
          </cell>
        </row>
        <row r="73">
          <cell r="A73" t="str">
            <v>SACT 4.5.2</v>
          </cell>
          <cell r="B73" t="str">
            <v>4.5.2</v>
          </cell>
          <cell r="C73" t="str">
            <v>Seguimiento a planes de saneamiento y manejo de vertimientos (PSMV)</v>
          </cell>
          <cell r="D73" t="str">
            <v>% de planes de saneamiento y manejo de vertimientos (PSMV) con seguimiento</v>
          </cell>
          <cell r="E73" t="str">
            <v>Porcentaje</v>
          </cell>
          <cell r="F73">
            <v>1</v>
          </cell>
          <cell r="G73">
            <v>1</v>
          </cell>
          <cell r="H73">
            <v>1</v>
          </cell>
          <cell r="I73">
            <v>1</v>
          </cell>
          <cell r="J73">
            <v>1</v>
          </cell>
          <cell r="K73">
            <v>1</v>
          </cell>
          <cell r="L73">
            <v>0</v>
          </cell>
          <cell r="M73">
            <v>0</v>
          </cell>
          <cell r="N73">
            <v>0</v>
          </cell>
          <cell r="O73">
            <v>1</v>
          </cell>
          <cell r="P73">
            <v>1</v>
          </cell>
          <cell r="Q73">
            <v>0</v>
          </cell>
          <cell r="R73">
            <v>0</v>
          </cell>
          <cell r="S73" t="str">
            <v>Se adjudicó el contrato 110-CNT2008-119 con acta de inicio del 31 de agosto de 2020, entre Corantioquia y el Consorcio Ingesuelos, el cual en su alcance N°2, contempló la elaboración de informes técnicos y actuaciones jurídicas de seguimiento y control a los Planes de Saneamiento y Manejo de Vertimiento – PSMV vigentes, y de evaluación a la actualización y/o formulación de los nuevos PSMV, con el cual se logró dar cumplimiento al 100% del indicador (Amagá, Jericó, Montebello, Támesis, Betulia, Concordia, Buriticá, Caicedo, Olaya, Sabanalarga, Sopetrán, El Bagre, Nechí, Zaragoza, Angostura, Belmira, Campamento, Entrerríos, Ituango, San Andrés de Cuerquia, Toledo, Caracolí, Cisneros, Maceo, Puerto Nare, Segovia, Vegachí, Yolombó, Yondó).</v>
          </cell>
          <cell r="T73" t="str">
            <v xml:space="preserve"> Para la vigencia 2021 se contaba con una línea base de 31 PSMV aprobados, de los cuales, se logró realizar con ciclo completo (actuación técnico-jurídica), el 100% de los PSMV vigentes.</v>
          </cell>
          <cell r="U73"/>
          <cell r="V73"/>
          <cell r="W73"/>
          <cell r="X73" t="str">
            <v>contract</v>
          </cell>
          <cell r="Y73" t="str">
            <v>No aplica</v>
          </cell>
          <cell r="Z73"/>
          <cell r="AA73"/>
          <cell r="AB73"/>
          <cell r="AC73"/>
          <cell r="AD73"/>
          <cell r="AE73"/>
          <cell r="AF73">
            <v>1</v>
          </cell>
          <cell r="AG73">
            <v>1</v>
          </cell>
          <cell r="AH73">
            <v>1</v>
          </cell>
          <cell r="AI73"/>
          <cell r="AJ73">
            <v>490000000</v>
          </cell>
          <cell r="AK73">
            <v>10442554</v>
          </cell>
          <cell r="AL73">
            <v>2.131133469387755E-2</v>
          </cell>
          <cell r="AM73">
            <v>10442554</v>
          </cell>
          <cell r="AN73">
            <v>1</v>
          </cell>
          <cell r="AO73">
            <v>0</v>
          </cell>
          <cell r="AP73">
            <v>0</v>
          </cell>
          <cell r="AQ73">
            <v>0</v>
          </cell>
          <cell r="AR73" t="str">
            <v>0%</v>
          </cell>
          <cell r="AS73">
            <v>509600000</v>
          </cell>
          <cell r="AT73">
            <v>415786935</v>
          </cell>
          <cell r="AU73">
            <v>0.81590842817896392</v>
          </cell>
        </row>
        <row r="74">
          <cell r="A74" t="str">
            <v>SACT 4.5.3</v>
          </cell>
          <cell r="B74" t="str">
            <v>4.5.3</v>
          </cell>
          <cell r="C74" t="str">
            <v>Seguimiento a programas de uso eficiente y ahorro del agua (PUEAA)</v>
          </cell>
          <cell r="D74" t="str">
            <v>% de programas de uso eficiente y ahorro del agua (PUEAA) con seguimiento</v>
          </cell>
          <cell r="E74" t="str">
            <v>Porcentaje</v>
          </cell>
          <cell r="F74">
            <v>1</v>
          </cell>
          <cell r="G74">
            <v>1</v>
          </cell>
          <cell r="H74">
            <v>1</v>
          </cell>
          <cell r="I74">
            <v>1</v>
          </cell>
          <cell r="J74">
            <v>1</v>
          </cell>
          <cell r="K74">
            <v>1</v>
          </cell>
          <cell r="L74">
            <v>0</v>
          </cell>
          <cell r="M74">
            <v>0</v>
          </cell>
          <cell r="N74">
            <v>0</v>
          </cell>
          <cell r="O74">
            <v>1</v>
          </cell>
          <cell r="P74">
            <v>1</v>
          </cell>
          <cell r="Q74">
            <v>0</v>
          </cell>
          <cell r="R74">
            <v>0</v>
          </cell>
          <cell r="S74" t="str">
            <v>Se adicionó el alcance N°4, al convenio interadministrativo N° 040-COV2007-49 con acta de inicio del 23 de julio de 2020, con objeto aunar esfuerzos para el ejercicio de autoridad ambiental, integrando en el control y seguimiento a las concesiones de aguas el seguimiento a los PUEAA aprobados, con lo cual se logró dar cumplimiento al 100% del indicado (la corporación contó con 126 PUEAA aprobados a 31 de diciembre de 2019, que corresponden a la línea base establecida para el primer año del plan de acción; en lo transcurrido del año se realizó control y seguimiento a los 126 programados)</v>
          </cell>
          <cell r="T74" t="str">
            <v xml:space="preserve">Se logra el cumplimineto del 100% de la meta del indicador, donde se logró realizar seguimiento a 239 PUEAAs. La mayor parte de los PUEAAs aprobados con control y seguimiento para la vigencia 2021, se concentran en las oficinas territoriales de Cartáma (32%), Citará (23%) y Aburrá Sur (20%), en un menor porcentaje encontramos PUEAA aprobados en oficias territoriales de Aburrá norte (9%), Hevéxicos (6%), Tahamíes (6%) y Panzenú y Zenufaná (2%).   </v>
          </cell>
          <cell r="U74"/>
          <cell r="V74"/>
          <cell r="W74"/>
          <cell r="X74" t="str">
            <v>contract</v>
          </cell>
          <cell r="Y74" t="str">
            <v>No aplica</v>
          </cell>
          <cell r="Z74"/>
          <cell r="AA74"/>
          <cell r="AB74"/>
          <cell r="AC74"/>
          <cell r="AD74"/>
          <cell r="AE74"/>
          <cell r="AF74">
            <v>1</v>
          </cell>
          <cell r="AG74">
            <v>1</v>
          </cell>
          <cell r="AH74">
            <v>1</v>
          </cell>
          <cell r="AI74"/>
          <cell r="AJ74">
            <v>100000000</v>
          </cell>
          <cell r="AK74">
            <v>100000000</v>
          </cell>
          <cell r="AL74">
            <v>1</v>
          </cell>
          <cell r="AM74">
            <v>52021932</v>
          </cell>
          <cell r="AN74">
            <v>0.52021932000000004</v>
          </cell>
          <cell r="AO74">
            <v>47978068</v>
          </cell>
          <cell r="AP74">
            <v>47978068</v>
          </cell>
          <cell r="AQ74">
            <v>0</v>
          </cell>
          <cell r="AR74">
            <v>0</v>
          </cell>
          <cell r="AS74">
            <v>250000000</v>
          </cell>
          <cell r="AT74">
            <v>250000000</v>
          </cell>
          <cell r="AU74">
            <v>1</v>
          </cell>
        </row>
        <row r="75">
          <cell r="A75" t="str">
            <v>PROG III</v>
          </cell>
          <cell r="B75" t="str">
            <v>III</v>
          </cell>
          <cell r="C75" t="str">
            <v>Programa III. Modelo de ocupación sostenible</v>
          </cell>
          <cell r="D75"/>
          <cell r="E75" t="str">
            <v>Porcentaje</v>
          </cell>
          <cell r="F75">
            <v>1</v>
          </cell>
          <cell r="G75">
            <v>1</v>
          </cell>
          <cell r="H75">
            <v>1</v>
          </cell>
          <cell r="I75">
            <v>1</v>
          </cell>
          <cell r="J75">
            <v>0.97799999999999998</v>
          </cell>
          <cell r="K75">
            <v>0.90798850574712642</v>
          </cell>
          <cell r="L75">
            <v>0.17291666666666666</v>
          </cell>
          <cell r="M75">
            <v>0.23480392156862745</v>
          </cell>
          <cell r="N75">
            <v>0</v>
          </cell>
          <cell r="O75">
            <v>0.97799999999999998</v>
          </cell>
          <cell r="P75">
            <v>0.90798850574712642</v>
          </cell>
          <cell r="Q75">
            <v>0.17291666666666666</v>
          </cell>
          <cell r="R75">
            <v>0.23480392156862745</v>
          </cell>
          <cell r="S75"/>
          <cell r="T75"/>
          <cell r="U75"/>
          <cell r="V75"/>
          <cell r="W75"/>
          <cell r="X75"/>
          <cell r="Y75"/>
          <cell r="Z75"/>
          <cell r="AA75"/>
          <cell r="AB75"/>
          <cell r="AC75"/>
          <cell r="AD75"/>
          <cell r="AE75"/>
          <cell r="AF75">
            <v>1</v>
          </cell>
          <cell r="AG75">
            <v>0.4714971264367816</v>
          </cell>
          <cell r="AH75">
            <v>0.4714971264367816</v>
          </cell>
          <cell r="AI75"/>
          <cell r="AJ75">
            <v>4046538830</v>
          </cell>
          <cell r="AK75">
            <v>3144954012</v>
          </cell>
          <cell r="AL75">
            <v>0.77719605423877769</v>
          </cell>
          <cell r="AM75">
            <v>1833571349</v>
          </cell>
          <cell r="AN75">
            <v>0.58302008296584273</v>
          </cell>
          <cell r="AO75">
            <v>1313782663.3299999</v>
          </cell>
          <cell r="AP75">
            <v>1306666117.3299999</v>
          </cell>
          <cell r="AQ75">
            <v>1207080364.6900001</v>
          </cell>
          <cell r="AR75">
            <v>0.9237863817548968</v>
          </cell>
          <cell r="AS75">
            <v>3790363499</v>
          </cell>
          <cell r="AT75">
            <v>3278795310</v>
          </cell>
          <cell r="AU75">
            <v>0.86503453055756641</v>
          </cell>
        </row>
        <row r="76">
          <cell r="A76" t="str">
            <v>PROY 5</v>
          </cell>
          <cell r="B76">
            <v>5</v>
          </cell>
          <cell r="C76" t="str">
            <v>Proyecto 5. Direccionando la ocupación del territorio</v>
          </cell>
          <cell r="D76"/>
          <cell r="E76" t="str">
            <v>Porcentaje</v>
          </cell>
          <cell r="F76">
            <v>1</v>
          </cell>
          <cell r="G76">
            <v>1</v>
          </cell>
          <cell r="H76">
            <v>1</v>
          </cell>
          <cell r="I76">
            <v>1</v>
          </cell>
          <cell r="J76">
            <v>1</v>
          </cell>
          <cell r="K76">
            <v>0.83666666666666656</v>
          </cell>
          <cell r="L76">
            <v>0</v>
          </cell>
          <cell r="M76">
            <v>0.16666666666666666</v>
          </cell>
          <cell r="N76">
            <v>0</v>
          </cell>
          <cell r="O76">
            <v>1</v>
          </cell>
          <cell r="P76">
            <v>0.83666666666666656</v>
          </cell>
          <cell r="Q76">
            <v>0</v>
          </cell>
          <cell r="R76">
            <v>0.16666666666666666</v>
          </cell>
          <cell r="S76"/>
          <cell r="T76"/>
          <cell r="U76"/>
          <cell r="V76"/>
          <cell r="W76"/>
          <cell r="X76"/>
          <cell r="Y76"/>
          <cell r="Z76"/>
          <cell r="AA76"/>
          <cell r="AB76"/>
          <cell r="AC76"/>
          <cell r="AD76"/>
          <cell r="AE76"/>
          <cell r="AF76">
            <v>1</v>
          </cell>
          <cell r="AG76">
            <v>0.45916666666666661</v>
          </cell>
          <cell r="AH76">
            <v>0.45916666666666661</v>
          </cell>
          <cell r="AI76"/>
          <cell r="AJ76">
            <v>1280471944</v>
          </cell>
          <cell r="AK76">
            <v>1048836729</v>
          </cell>
          <cell r="AL76">
            <v>0.81910168662000771</v>
          </cell>
          <cell r="AM76">
            <v>1003582112</v>
          </cell>
          <cell r="AN76">
            <v>0.95685256270234986</v>
          </cell>
          <cell r="AO76">
            <v>45254617.329999998</v>
          </cell>
          <cell r="AP76">
            <v>44967196.329999998</v>
          </cell>
          <cell r="AQ76">
            <v>32975729.689999998</v>
          </cell>
          <cell r="AR76">
            <v>0.7333285679632231</v>
          </cell>
          <cell r="AS76">
            <v>1487086483</v>
          </cell>
          <cell r="AT76">
            <v>1257504860</v>
          </cell>
          <cell r="AU76">
            <v>0.84561649532524197</v>
          </cell>
        </row>
        <row r="77">
          <cell r="A77" t="str">
            <v>ACT 5.1</v>
          </cell>
          <cell r="B77" t="str">
            <v>5.1</v>
          </cell>
          <cell r="C77" t="str">
            <v>Definir modelo de ocupación regional sostenible, con enfoque diferencial, en articulación interinstitucional</v>
          </cell>
          <cell r="D77"/>
          <cell r="E77" t="str">
            <v>Porcentaje</v>
          </cell>
          <cell r="F77">
            <v>1</v>
          </cell>
          <cell r="G77">
            <v>1</v>
          </cell>
          <cell r="H77">
            <v>1</v>
          </cell>
          <cell r="I77">
            <v>1</v>
          </cell>
          <cell r="J77">
            <v>1</v>
          </cell>
          <cell r="K77">
            <v>0.02</v>
          </cell>
          <cell r="L77">
            <v>0</v>
          </cell>
          <cell r="M77">
            <v>0</v>
          </cell>
          <cell r="N77">
            <v>0</v>
          </cell>
          <cell r="O77">
            <v>1</v>
          </cell>
          <cell r="P77">
            <v>0.02</v>
          </cell>
          <cell r="Q77">
            <v>0</v>
          </cell>
          <cell r="R77">
            <v>0</v>
          </cell>
          <cell r="S77"/>
          <cell r="T77"/>
          <cell r="U77"/>
          <cell r="V77"/>
          <cell r="W77"/>
          <cell r="X77"/>
          <cell r="Y77"/>
          <cell r="Z77"/>
          <cell r="AA77"/>
          <cell r="AB77"/>
          <cell r="AC77"/>
          <cell r="AD77"/>
          <cell r="AE77"/>
          <cell r="AF77">
            <v>1</v>
          </cell>
          <cell r="AG77">
            <v>0.255</v>
          </cell>
          <cell r="AH77">
            <v>0.255</v>
          </cell>
          <cell r="AI77"/>
          <cell r="AJ77">
            <v>4259911</v>
          </cell>
          <cell r="AK77">
            <v>2956378</v>
          </cell>
          <cell r="AL77">
            <v>0.69399994506927487</v>
          </cell>
          <cell r="AM77">
            <v>2956378</v>
          </cell>
          <cell r="AN77">
            <v>1</v>
          </cell>
          <cell r="AO77">
            <v>0</v>
          </cell>
          <cell r="AP77">
            <v>0</v>
          </cell>
          <cell r="AQ77">
            <v>0</v>
          </cell>
          <cell r="AR77" t="str">
            <v>0%</v>
          </cell>
          <cell r="AS77">
            <v>111000000</v>
          </cell>
          <cell r="AT77">
            <v>95875890</v>
          </cell>
          <cell r="AU77">
            <v>0.86374675675675672</v>
          </cell>
        </row>
        <row r="78">
          <cell r="A78" t="str">
            <v>SACT 5.1.1</v>
          </cell>
          <cell r="B78" t="str">
            <v>5.1.1</v>
          </cell>
          <cell r="C78" t="str">
            <v>Definición del modelo de ocupación regional sostenible, con enfoque diferencial, en articulación interinstitucional</v>
          </cell>
          <cell r="D78" t="str">
            <v>Modelo de ocupación regional sostenible definido.</v>
          </cell>
          <cell r="E78" t="str">
            <v>Porcentaje</v>
          </cell>
          <cell r="F78">
            <v>1</v>
          </cell>
          <cell r="G78">
            <v>0</v>
          </cell>
          <cell r="H78">
            <v>0</v>
          </cell>
          <cell r="I78">
            <v>0</v>
          </cell>
          <cell r="J78">
            <v>1</v>
          </cell>
          <cell r="K78">
            <v>0</v>
          </cell>
          <cell r="L78">
            <v>0</v>
          </cell>
          <cell r="M78">
            <v>0</v>
          </cell>
          <cell r="N78">
            <v>0</v>
          </cell>
          <cell r="O78">
            <v>1</v>
          </cell>
          <cell r="P78">
            <v>0</v>
          </cell>
          <cell r="Q78">
            <v>0</v>
          </cell>
          <cell r="R78">
            <v>0</v>
          </cell>
          <cell r="S78" t="str">
            <v xml:space="preserve">Se entregó un documento denominado “Hacia la consolidación del modelo de ocupación regional sostenible”, en la jurisdicción de Corantioquia, el cual se dio a conocer en cuatro (4) encuentros por Territoriales realizados en el mes de diciembre del 2020 de forma virtual. En dicha socialización participaron alcaldes, jefes de planeación y presidentes de concejos municipales y consejos territoriales de planeación de los 80 municipios de la jurisdicción de Corantioquia. </v>
          </cell>
          <cell r="T78" t="str">
            <v>Solo tenía meta para el 2020. Se ejecutó el 100% en el año 2020.</v>
          </cell>
          <cell r="U78"/>
          <cell r="V78"/>
          <cell r="W78"/>
          <cell r="X78" t="str">
            <v>contract</v>
          </cell>
          <cell r="Y78" t="str">
            <v>No aplica</v>
          </cell>
          <cell r="Z78"/>
          <cell r="AA78"/>
          <cell r="AB78"/>
          <cell r="AC78"/>
          <cell r="AD78"/>
          <cell r="AE78"/>
          <cell r="AF78">
            <v>1</v>
          </cell>
          <cell r="AG78">
            <v>1</v>
          </cell>
          <cell r="AH78">
            <v>1</v>
          </cell>
          <cell r="AI78"/>
          <cell r="AJ78">
            <v>4259911</v>
          </cell>
          <cell r="AK78">
            <v>2956378</v>
          </cell>
          <cell r="AL78">
            <v>0.69399994506927487</v>
          </cell>
          <cell r="AM78">
            <v>2956378</v>
          </cell>
          <cell r="AN78">
            <v>1</v>
          </cell>
          <cell r="AO78">
            <v>0</v>
          </cell>
          <cell r="AP78">
            <v>0</v>
          </cell>
          <cell r="AQ78">
            <v>0</v>
          </cell>
          <cell r="AR78" t="str">
            <v>0%</v>
          </cell>
          <cell r="AS78">
            <v>111000000</v>
          </cell>
          <cell r="AT78">
            <v>95875890</v>
          </cell>
          <cell r="AU78">
            <v>0.86374675675675672</v>
          </cell>
        </row>
        <row r="79">
          <cell r="A79" t="str">
            <v>SACT 5.1.2</v>
          </cell>
          <cell r="B79" t="str">
            <v>5.1.2</v>
          </cell>
          <cell r="C79" t="str">
            <v>Priorización, delimitación y regulación Rondas hídricas</v>
          </cell>
          <cell r="D79" t="str">
            <v>Número de rondas hídricas priorizadas delimitadas y reguladas</v>
          </cell>
          <cell r="E79" t="str">
            <v>Porcentaje</v>
          </cell>
          <cell r="F79">
            <v>0</v>
          </cell>
          <cell r="G79">
            <v>4</v>
          </cell>
          <cell r="H79">
            <v>8</v>
          </cell>
          <cell r="I79">
            <v>12</v>
          </cell>
          <cell r="J79">
            <v>0</v>
          </cell>
          <cell r="K79">
            <v>0.08</v>
          </cell>
          <cell r="L79">
            <v>0</v>
          </cell>
          <cell r="M79">
            <v>0</v>
          </cell>
          <cell r="N79">
            <v>0</v>
          </cell>
          <cell r="O79">
            <v>0</v>
          </cell>
          <cell r="P79">
            <v>0.02</v>
          </cell>
          <cell r="Q79">
            <v>0</v>
          </cell>
          <cell r="R79">
            <v>0</v>
          </cell>
          <cell r="S79" t="str">
            <v>Sin meta programada para la vigencia 2020.</v>
          </cell>
          <cell r="T79" t="str">
            <v xml:space="preserve">Considerando lo establecido en la guía técnica de acotamiento de las rondas hídricas, se estableció que la fase 0 del proceso incluyera únicamente las acciones preliminares para el acotamiento de rondas hídricas, y en este sentido, en los alcances técnicos del Contrato 110-CNT2009-127, se estableció que como punto de partida se debía considerar la información oficial de cuerpos de agua lóticos (indiferente si son permanentes, estacionales o efímeros) y lénticos a escala de trabajo, como mínimo en una escala de 1:25000 dentro la respectiva subzona hidrográfica o nivel subsiguiente de la zonificación hidrográfica nacional, y que la red de drenaje se debía también estructurar hasta el nivel que sea identificable en la escala de trabajo, teniendo en cuenta los casos particulares que surjan en el proceso de priorización.Es por ello que, como acciones preliminares para el acotamiento de las rondas hídricas, Corantioquia valida la selección de 50 corrientes hídricas identificadas y sujetas a acotamiento a partir de la información suministrada por la Gobernación de Antioquia en el documento “EVALUACIÓN DE LA SUSCEPTIBILIDAD, VULNERABILIDAD Y RIESGO ANTE AVENIDAS TORRENCIALES EN EL DEPARTAMENTO DE ANTIOQUIA Y DEFINIR UMBRALES CRÍTICOS DE LLUVIA PARA UN SISTEMA DE ALERTA TEMPRANA”. </v>
          </cell>
          <cell r="U79"/>
          <cell r="V79"/>
          <cell r="W79"/>
          <cell r="X79" t="str">
            <v>contract</v>
          </cell>
          <cell r="Y79" t="str">
            <v>No aplica</v>
          </cell>
          <cell r="Z79"/>
          <cell r="AA79"/>
          <cell r="AB79"/>
          <cell r="AC79"/>
          <cell r="AD79"/>
          <cell r="AE79"/>
          <cell r="AF79">
            <v>12</v>
          </cell>
          <cell r="AG79">
            <v>0.08</v>
          </cell>
          <cell r="AH79">
            <v>6.6666666666666671E-3</v>
          </cell>
          <cell r="AI79"/>
          <cell r="AJ79">
            <v>0</v>
          </cell>
          <cell r="AK79"/>
          <cell r="AL79">
            <v>0</v>
          </cell>
          <cell r="AM79">
            <v>0</v>
          </cell>
          <cell r="AN79">
            <v>0</v>
          </cell>
          <cell r="AO79">
            <v>0</v>
          </cell>
          <cell r="AP79">
            <v>0</v>
          </cell>
          <cell r="AQ79">
            <v>0</v>
          </cell>
          <cell r="AR79" t="str">
            <v>0%</v>
          </cell>
          <cell r="AS79">
            <v>0</v>
          </cell>
          <cell r="AT79">
            <v>0</v>
          </cell>
          <cell r="AU79">
            <v>0</v>
          </cell>
        </row>
        <row r="80">
          <cell r="A80" t="str">
            <v>ACT 5.2</v>
          </cell>
          <cell r="B80" t="str">
            <v>5.2</v>
          </cell>
          <cell r="C80" t="str">
            <v>Implementar estrategia de gestión del conocimiento social, y apropiación de la planificación ambiental del territorio para que los actores incidan en las decisiones de los usos del suelo y generen acciones corresponsables</v>
          </cell>
          <cell r="D80"/>
          <cell r="E80" t="str">
            <v>Porcentaje</v>
          </cell>
          <cell r="F80">
            <v>1</v>
          </cell>
          <cell r="G80">
            <v>1</v>
          </cell>
          <cell r="H80">
            <v>1</v>
          </cell>
          <cell r="I80">
            <v>1</v>
          </cell>
          <cell r="J80">
            <v>1</v>
          </cell>
          <cell r="K80">
            <v>1</v>
          </cell>
          <cell r="L80">
            <v>0</v>
          </cell>
          <cell r="M80">
            <v>0</v>
          </cell>
          <cell r="N80">
            <v>0</v>
          </cell>
          <cell r="O80">
            <v>1</v>
          </cell>
          <cell r="P80">
            <v>1</v>
          </cell>
          <cell r="Q80">
            <v>0</v>
          </cell>
          <cell r="R80">
            <v>0</v>
          </cell>
          <cell r="S80"/>
          <cell r="T80"/>
          <cell r="U80"/>
          <cell r="V80"/>
          <cell r="W80"/>
          <cell r="X80"/>
          <cell r="Y80"/>
          <cell r="Z80"/>
          <cell r="AA80"/>
          <cell r="AB80"/>
          <cell r="AC80"/>
          <cell r="AD80"/>
          <cell r="AE80"/>
          <cell r="AF80">
            <v>1</v>
          </cell>
          <cell r="AG80">
            <v>0.5</v>
          </cell>
          <cell r="AH80">
            <v>0.5</v>
          </cell>
          <cell r="AI80"/>
          <cell r="AJ80">
            <v>4472906</v>
          </cell>
          <cell r="AK80">
            <v>1456306</v>
          </cell>
          <cell r="AL80">
            <v>0.32558385979942345</v>
          </cell>
          <cell r="AM80">
            <v>1183400</v>
          </cell>
          <cell r="AN80">
            <v>0.81260394450067497</v>
          </cell>
          <cell r="AO80">
            <v>272906</v>
          </cell>
          <cell r="AP80">
            <v>272906</v>
          </cell>
          <cell r="AQ80">
            <v>0</v>
          </cell>
          <cell r="AR80">
            <v>0</v>
          </cell>
          <cell r="AS80">
            <v>74200000</v>
          </cell>
          <cell r="AT80">
            <v>70596000</v>
          </cell>
          <cell r="AU80">
            <v>0.9514285714285714</v>
          </cell>
        </row>
        <row r="81">
          <cell r="A81" t="str">
            <v>SACT 5.2.1</v>
          </cell>
          <cell r="B81" t="str">
            <v>5.2.1</v>
          </cell>
          <cell r="C81" t="str">
            <v>Implementación de la estrategia de gestión del conocimiento social, y apropiación de la planificación ambiental del territorio para que los actores incidan en las decisiones de los usos del suelo y generen acciones corresponsables</v>
          </cell>
          <cell r="D81" t="str">
            <v>% de la aplicación de la estrategia de gestión del conocimiento social, y apropiación de la planificación ambiental del territorio</v>
          </cell>
          <cell r="E81" t="str">
            <v>Porcentaje</v>
          </cell>
          <cell r="F81">
            <v>0.25</v>
          </cell>
          <cell r="G81">
            <v>0.5</v>
          </cell>
          <cell r="H81">
            <v>0.75</v>
          </cell>
          <cell r="I81">
            <v>1</v>
          </cell>
          <cell r="J81">
            <v>0.25</v>
          </cell>
          <cell r="K81">
            <v>0.5</v>
          </cell>
          <cell r="L81">
            <v>0</v>
          </cell>
          <cell r="M81">
            <v>0</v>
          </cell>
          <cell r="N81">
            <v>0</v>
          </cell>
          <cell r="O81">
            <v>1</v>
          </cell>
          <cell r="P81">
            <v>1</v>
          </cell>
          <cell r="Q81">
            <v>0</v>
          </cell>
          <cell r="R81">
            <v>0</v>
          </cell>
          <cell r="S81" t="str">
            <v>Se han realizado 3 apoyos a la revisión de los instrumentos de planificación territorial en temáticas de participación, diversidad cultural y espacio público, para el EOT de Sabanalarga, el EOT Titiribí y el EOT de Entrerríos.  
Se realizó un análisis de los elementos normativos en cuanto a las: Normatividad en la Planificación; en participación en la Planificación; Planes de Vida y planes de Etnodesarrollo. De los elementos conceptuales en torno a la planificación ambiental territorial.  
Se realizó un Foro de “Participación Social y Diversidad Cultural en el Ordenamiento Territorial”</v>
          </cell>
          <cell r="T81" t="str">
            <v xml:space="preserve">Desde los procesos de educación ambiental, participación y gestión de la Diversidad Cultural, se ha construido y puesto en marcha esta estrategia para robustecer la capacidad de los actores de gestionar el conocimiento social hacia la ordenación y ocupación sostenible del territorio, en un marco de gobernanza territorial y corresponsabilidad.   Mediante el Convenio 040-COV2108-62 se realizó proceso formativo (diplomado) en apropiación de la planificación ambiental del territorio con énfasis en investigación participativa en Planificación Ambiental y Ordenamiento Ambiental Territorial”. Este proceso formativo buscó apropiar a los actores priorizados en la “Gestión del Conocimiento Social, y Apropiación de la Planificación Ambiental del Territorio”.  La ruta de formación debe estar guiada por el modelo de Participación GOTA “Gobernanza Territorial Ambiental para la participación ciudadana”. Se graduaran 35 actores en Participación y Gestión del Conocimiento Social para la Planificación Ambiental de 13 municipios: Montebello, Puerto Nare, Zaragoza, Anorí, Ituango; Belmira, Santa Rosa de Osos, Támesis, Medellín, Briceño, Girardota, Santa Bárbara, Cáceres. También se realizó  5 apoyos desde la Subdirección de Participación y Cultura Ambiental a la revisión de los instrumentos de planificación territorial en temáticas de participación, diversidad cultural y espacio público, para el EOT de Carolina del Príncipe, el EOT Buriticá, PBOT de Girardota y el EOT de Angostura.  Se realizó acompañamiento en Formación en  Gestión del Conocimiento Social, y apropiación de la Planificación Ambiental del Territorio al Concejo Municipal de Amaga y Caramanta al CIDEAM.  Se acompañó y participó en la Mesa de Articulación de Instrumentos de Planificación Ambiental - MAPA.  se apoya en la revisión y ajuste del Documento de asuntos y determinantes ambientales para el Ordenamiento Territorial de la Jurisdicción de Corantioquia. 
 </v>
          </cell>
          <cell r="U81"/>
          <cell r="V81"/>
          <cell r="W81"/>
          <cell r="X81" t="str">
            <v>contract</v>
          </cell>
          <cell r="Y81" t="str">
            <v>No aplica</v>
          </cell>
          <cell r="Z81"/>
          <cell r="AA81"/>
          <cell r="AB81"/>
          <cell r="AC81"/>
          <cell r="AD81"/>
          <cell r="AE81"/>
          <cell r="AF81">
            <v>1</v>
          </cell>
          <cell r="AG81">
            <v>0.5</v>
          </cell>
          <cell r="AH81">
            <v>0.5</v>
          </cell>
          <cell r="AI81"/>
          <cell r="AJ81">
            <v>4472906</v>
          </cell>
          <cell r="AK81">
            <v>1456306</v>
          </cell>
          <cell r="AL81">
            <v>0.32558385979942345</v>
          </cell>
          <cell r="AM81">
            <v>1183400</v>
          </cell>
          <cell r="AN81">
            <v>0.81260394450067497</v>
          </cell>
          <cell r="AO81">
            <v>272906</v>
          </cell>
          <cell r="AP81">
            <v>272906</v>
          </cell>
          <cell r="AQ81">
            <v>0</v>
          </cell>
          <cell r="AR81">
            <v>0</v>
          </cell>
          <cell r="AS81">
            <v>74200000</v>
          </cell>
          <cell r="AT81">
            <v>70596000</v>
          </cell>
          <cell r="AU81">
            <v>0.9514285714285714</v>
          </cell>
        </row>
        <row r="82">
          <cell r="A82" t="str">
            <v>ACT 5.3</v>
          </cell>
          <cell r="B82" t="str">
            <v>5.3</v>
          </cell>
          <cell r="C82" t="str">
            <v>Asesorar a los municipios en la definición de su modelo de ocupación territorial, a partir del modelo de ocupación regional definido</v>
          </cell>
          <cell r="D82"/>
          <cell r="E82" t="str">
            <v>Porcentaje</v>
          </cell>
          <cell r="F82">
            <v>0</v>
          </cell>
          <cell r="G82">
            <v>1</v>
          </cell>
          <cell r="H82">
            <v>1</v>
          </cell>
          <cell r="I82">
            <v>1</v>
          </cell>
          <cell r="J82">
            <v>0</v>
          </cell>
          <cell r="K82">
            <v>1</v>
          </cell>
          <cell r="L82">
            <v>0</v>
          </cell>
          <cell r="M82">
            <v>0.5</v>
          </cell>
          <cell r="N82">
            <v>0</v>
          </cell>
          <cell r="O82">
            <v>0</v>
          </cell>
          <cell r="P82">
            <v>1</v>
          </cell>
          <cell r="Q82">
            <v>0</v>
          </cell>
          <cell r="R82">
            <v>0.5</v>
          </cell>
          <cell r="S82"/>
          <cell r="T82"/>
          <cell r="U82"/>
          <cell r="V82"/>
          <cell r="W82"/>
          <cell r="X82"/>
          <cell r="Y82"/>
          <cell r="Z82"/>
          <cell r="AA82"/>
          <cell r="AB82"/>
          <cell r="AC82"/>
          <cell r="AD82"/>
          <cell r="AE82"/>
          <cell r="AF82">
            <v>1</v>
          </cell>
          <cell r="AG82">
            <v>0.25</v>
          </cell>
          <cell r="AH82">
            <v>0.25</v>
          </cell>
          <cell r="AI82"/>
          <cell r="AJ82">
            <v>290400501</v>
          </cell>
          <cell r="AK82">
            <v>239357566</v>
          </cell>
          <cell r="AL82">
            <v>0.82423262072815773</v>
          </cell>
          <cell r="AM82">
            <v>238199419</v>
          </cell>
          <cell r="AN82">
            <v>0.99516143559046721</v>
          </cell>
          <cell r="AO82">
            <v>1158147</v>
          </cell>
          <cell r="AP82">
            <v>1072595</v>
          </cell>
          <cell r="AQ82">
            <v>27894</v>
          </cell>
          <cell r="AR82">
            <v>2.6006088038821738E-2</v>
          </cell>
          <cell r="AS82">
            <v>282771512</v>
          </cell>
          <cell r="AT82">
            <v>277401689</v>
          </cell>
          <cell r="AU82">
            <v>0.98101002833694229</v>
          </cell>
        </row>
        <row r="83">
          <cell r="A83" t="str">
            <v>SACT 5.3.1</v>
          </cell>
          <cell r="B83" t="str">
            <v>5.3.1</v>
          </cell>
          <cell r="C83" t="str">
            <v>Asesoramiento a los municipios en la definición de su modelo de ocupación territorial, a partir del modelo de ocupación regional definido</v>
          </cell>
          <cell r="D83" t="str">
            <v>Municipios asesorados en la definición de su modelo de ocupación
Nota: incluye territorios étnicos, de acuerdo con la competencia de la Corporación.</v>
          </cell>
          <cell r="E83" t="str">
            <v>Porcentaje</v>
          </cell>
          <cell r="F83">
            <v>0</v>
          </cell>
          <cell r="G83">
            <v>17</v>
          </cell>
          <cell r="H83">
            <v>29</v>
          </cell>
          <cell r="I83">
            <v>34</v>
          </cell>
          <cell r="J83">
            <v>0</v>
          </cell>
          <cell r="K83">
            <v>65</v>
          </cell>
          <cell r="L83">
            <v>0</v>
          </cell>
          <cell r="M83">
            <v>89</v>
          </cell>
          <cell r="N83">
            <v>0</v>
          </cell>
          <cell r="O83">
            <v>0</v>
          </cell>
          <cell r="P83">
            <v>1</v>
          </cell>
          <cell r="Q83">
            <v>0</v>
          </cell>
          <cell r="R83">
            <v>1</v>
          </cell>
          <cell r="S83" t="str">
            <v>Sin meta programada para la vigencia 2020.</v>
          </cell>
          <cell r="T83" t="str">
            <v xml:space="preserve">Se realizaron asesorías a total de sesenta y cinco (65) municipios:  
mediante reuniones virtuales  y presenciales de forma general y con temáticas específicas, para la presentación por parte de los municipios de los avances en la revisión y ajustes de los POT, lo anterior, a Veintinueve (29) municipios (Santa Rosa de Osos, Segovia, Venecia, Ebéjico, Buriticá, Yarumal, Betulia, Puerto Berrio, Armenia, Carolina del Príncipe, Yalí, Itagüí, La Estrella, Amagá, Girardota, Liborina, Olaya, Amalfi, Sopetrán, Caldas, Támesis, Fredonia, Betania, Montebello, La Pintada, Tarso, Salgar, Copacabana y Briceño) estas asesorías se realizaron con la participación de los funcionarios de la Gobernación de Antioquia, Municipios, equipo consultor de los municipios y CORANTIOQUIA.  Para el caso de los municipios del Valle de Aburrá asesoría conjunta con el Área Metropolitana del Valle de Aburrá - AMVA.
En el tema de las densidades máximas de vivienda rural, se validó el modelo construido en el 2016-2017, para ocho (8) municipios: El Bagre, Nechí, Tarazá, Cáceres, Zaragoza, Caucasia y Valdivia, para el municipio de Medellín., Información que se entregó en reuniones realizadas con los municipios en el año 2021.
Conjuntamente con la Gobernación de Antioquia, para la vigencia 2021, se realizó una matriz de los municipios de la jurisdicción de CORANTIOQUIA, en la cual se esboza, entre otros aspectos: el estado actual de los POT, la solicitud por parte de los municipios en el acompañamiento para la revisión y ajuste de los mismos, municipios apoyados en la realización de estudios para la Gestión del Riesgo y las entidades interesadas en su cofinanciación. 
Se realizó el segundo y tercer encuentro “Hacia un modelo de ocupación Regional sostenible” dirigido a los alcaldes, secretarios de planeación, concejos municipales y consejos territoriales de planeación de los municipios de la jurisdicción. Asistieron 42 y 43 municipios respectivamente para cada uno de los encuentros.
La jornada del segundo encuentro realizada el 22 de junio, contó con el apoyo de los Ministerios de Ambiente y Desarrollo Sostenible; Ministerio de Vivienda y Desarrollo Territorial, la UPRA (Unidad de Planificación Rural Agropecuaria) y el IGAC (Instituto Geográfico Agustín Codazzi).
Se realizó mesa técnica entre el IGAC, Gobernación de Antioquia y CORANTIOQUIA, para impulsar la entrega por parte de los municipios de la información relacionada con los POT vigentes para el Sistema de Información Geográfico para el Ordenamiento Territorial -SIGOT.
</v>
          </cell>
          <cell r="U83"/>
          <cell r="V83"/>
          <cell r="W83"/>
          <cell r="X83" t="str">
            <v>contract</v>
          </cell>
          <cell r="Y83" t="str">
            <v>No aplica</v>
          </cell>
          <cell r="Z83"/>
          <cell r="AA83"/>
          <cell r="AB83"/>
          <cell r="AC83"/>
          <cell r="AD83"/>
          <cell r="AE83"/>
          <cell r="AF83">
            <v>80</v>
          </cell>
          <cell r="AG83">
            <v>65</v>
          </cell>
          <cell r="AH83">
            <v>0.8125</v>
          </cell>
          <cell r="AI83"/>
          <cell r="AJ83">
            <v>290400501</v>
          </cell>
          <cell r="AK83">
            <v>239357566</v>
          </cell>
          <cell r="AL83">
            <v>0.82423262072815773</v>
          </cell>
          <cell r="AM83">
            <v>238199419</v>
          </cell>
          <cell r="AN83">
            <v>0.99516143559046721</v>
          </cell>
          <cell r="AO83">
            <v>1158147</v>
          </cell>
          <cell r="AP83">
            <v>1072595</v>
          </cell>
          <cell r="AQ83">
            <v>27894</v>
          </cell>
          <cell r="AR83">
            <v>2.6006088038821738E-2</v>
          </cell>
          <cell r="AS83">
            <v>282771512</v>
          </cell>
          <cell r="AT83">
            <v>277401689</v>
          </cell>
          <cell r="AU83">
            <v>0.98101002833694229</v>
          </cell>
        </row>
        <row r="84">
          <cell r="A84" t="str">
            <v>SACT 5.3.2</v>
          </cell>
          <cell r="B84" t="str">
            <v>5.3.2</v>
          </cell>
          <cell r="C84" t="str">
            <v>Conformación de esquemas asociativos municipales que aportan a la protección del patrimonio natural a partir de la formulación y ejecución de planes de acción ambiental de orden regional o provincial que contienen el escenario de sostenibilidad, protegen su patrimonio ecológico regional y aportan a la consolidación del escenario de sostenibilidad regional del PGAR (%)</v>
          </cell>
          <cell r="D84" t="str">
            <v>% de esquemas asociativos municipales conformados que aportan a la protección del patrimonio natural a partir de la formulación y ejecución de planes de acción ambiental de orden regional o provincial que contienen el escenario de sostenibilidad, protegen su patrimonio ecológico regional y aportan a la consolidación del escenario de sostenibilidad regional del PGAR</v>
          </cell>
          <cell r="E84" t="str">
            <v>Porcentaje</v>
          </cell>
          <cell r="F84">
            <v>0</v>
          </cell>
          <cell r="G84">
            <v>0.5</v>
          </cell>
          <cell r="H84">
            <v>0.75</v>
          </cell>
          <cell r="I84">
            <v>1</v>
          </cell>
          <cell r="J84">
            <v>0</v>
          </cell>
          <cell r="K84">
            <v>0.5</v>
          </cell>
          <cell r="L84">
            <v>0</v>
          </cell>
          <cell r="M84">
            <v>0</v>
          </cell>
          <cell r="N84">
            <v>0</v>
          </cell>
          <cell r="O84">
            <v>0</v>
          </cell>
          <cell r="P84">
            <v>1</v>
          </cell>
          <cell r="Q84">
            <v>0</v>
          </cell>
          <cell r="R84">
            <v>0</v>
          </cell>
          <cell r="S84" t="str">
            <v>Sin meta programada para la vigencia 2020.</v>
          </cell>
          <cell r="T84" t="str">
            <v xml:space="preserve">Definición línea base: Para el desarrollo de esta subactividad se trabajará con los esquemas asociativos Área Metropolitana y con las provincias definidas para la Jurisdicción de Corantioquia: 1. Provincia Cartama (Caramanta, Fredonia, Jericó, La Pintada, Montebello, Pueblo Rico, Santa Bárbara, Támesis, Tarso, Valparaíso y Venecia). Ordenanza No. 054 de 2016. 2. Provincia San Juan (Andes, Betania, Ciudad Bolívar, Hispania, Jardín y Salgar). Ordenanza 05 de 2018. 3. Provincia penderisco - Sinifaná (Anzá, Caicedo, Amagá, Angelópolis, Betulia Concorida, Titiribí y Urrao). Ordenanza 04 de 2018. 4. Provincia Minero -agroecológica (Vegachí, Yalí, Yolombó, Remedios y Segovia). Ordenanza 30 de 2019. 
Priorización año 2021: Mediante reuniones realizadas conjuntamente, y con la información aportada por la Gobernación de Antioquia, se realizó un análisis del estado actual de cada una de las provincias y los municipios que la conforman y se priorizó la Provincia Cartama y el esquema asociativo Área Metropolitana del Valle de Aburrá-AMVA, para la vigencia 2021. 
Gestión para la formulación de planes de acción ambiental de orden regional o provincial que contienen el escenario de sostenibilidad: Se realizó el cruce de las determinantes ambientales que le aplica a todos los esquemas asociativos. Así mismo la preparación de la información, invitaciones, E-card y otras actividades para los encuentros realizados en los meses de octubre y noviembre, a los cuales asistieron los municipios que hacen parte de los dos (2) esquemas asociativos priorizados (Provincia Cartama y Área Metropolitana del Valle de Aburrá - AMVA). Convoca Gobernación de Antioquia y CORANTIOQUIA, con el apoyo del AMVA.
</v>
          </cell>
          <cell r="U84"/>
          <cell r="V84"/>
          <cell r="W84"/>
          <cell r="X84" t="str">
            <v>contract</v>
          </cell>
          <cell r="Y84" t="str">
            <v>No aplica</v>
          </cell>
          <cell r="Z84"/>
          <cell r="AA84"/>
          <cell r="AB84"/>
          <cell r="AC84"/>
          <cell r="AD84"/>
          <cell r="AE84"/>
          <cell r="AF84">
            <v>1</v>
          </cell>
          <cell r="AG84">
            <v>0.5</v>
          </cell>
          <cell r="AH84">
            <v>0.5</v>
          </cell>
          <cell r="AI84"/>
          <cell r="AJ84">
            <v>0</v>
          </cell>
          <cell r="AK84"/>
          <cell r="AL84">
            <v>0</v>
          </cell>
          <cell r="AM84">
            <v>0</v>
          </cell>
          <cell r="AN84">
            <v>0</v>
          </cell>
          <cell r="AO84">
            <v>0</v>
          </cell>
          <cell r="AP84">
            <v>0</v>
          </cell>
          <cell r="AQ84">
            <v>0</v>
          </cell>
          <cell r="AR84" t="str">
            <v>0%</v>
          </cell>
          <cell r="AS84">
            <v>0</v>
          </cell>
          <cell r="AT84">
            <v>0</v>
          </cell>
          <cell r="AU84">
            <v>0</v>
          </cell>
        </row>
        <row r="85">
          <cell r="A85" t="str">
            <v>ACT 5.4</v>
          </cell>
          <cell r="B85" t="str">
            <v>5.4</v>
          </cell>
          <cell r="C85" t="str">
            <v>Acompañar a los municipios en la formulación de instrumentos de planificación (POT, EOT, PBOT, planes de desarrollo)</v>
          </cell>
          <cell r="D85"/>
          <cell r="E85" t="str">
            <v>Porcentaje</v>
          </cell>
          <cell r="F85">
            <v>1</v>
          </cell>
          <cell r="G85">
            <v>1</v>
          </cell>
          <cell r="H85">
            <v>1</v>
          </cell>
          <cell r="I85">
            <v>1</v>
          </cell>
          <cell r="J85">
            <v>1</v>
          </cell>
          <cell r="K85">
            <v>1</v>
          </cell>
          <cell r="L85">
            <v>0</v>
          </cell>
          <cell r="M85">
            <v>0</v>
          </cell>
          <cell r="N85">
            <v>0</v>
          </cell>
          <cell r="O85">
            <v>1</v>
          </cell>
          <cell r="P85">
            <v>1</v>
          </cell>
          <cell r="Q85">
            <v>0</v>
          </cell>
          <cell r="R85">
            <v>0</v>
          </cell>
          <cell r="S85"/>
          <cell r="T85"/>
          <cell r="U85"/>
          <cell r="V85"/>
          <cell r="W85"/>
          <cell r="X85"/>
          <cell r="Y85"/>
          <cell r="Z85"/>
          <cell r="AA85"/>
          <cell r="AB85"/>
          <cell r="AC85"/>
          <cell r="AD85"/>
          <cell r="AE85"/>
          <cell r="AF85">
            <v>1</v>
          </cell>
          <cell r="AG85">
            <v>0.5</v>
          </cell>
          <cell r="AH85">
            <v>0.5</v>
          </cell>
          <cell r="AI85"/>
          <cell r="AJ85">
            <v>128692203</v>
          </cell>
          <cell r="AK85">
            <v>100664374</v>
          </cell>
          <cell r="AL85">
            <v>0.78221035659790517</v>
          </cell>
          <cell r="AM85">
            <v>95698264</v>
          </cell>
          <cell r="AN85">
            <v>0.950666657898255</v>
          </cell>
          <cell r="AO85">
            <v>4966110</v>
          </cell>
          <cell r="AP85">
            <v>4966110</v>
          </cell>
          <cell r="AQ85">
            <v>4966110</v>
          </cell>
          <cell r="AR85">
            <v>1</v>
          </cell>
          <cell r="AS85">
            <v>125200386</v>
          </cell>
          <cell r="AT85">
            <v>118200966</v>
          </cell>
          <cell r="AU85">
            <v>0.9440942618180107</v>
          </cell>
        </row>
        <row r="86">
          <cell r="A86" t="str">
            <v>SACT 5.4.1</v>
          </cell>
          <cell r="B86" t="str">
            <v>5.4.1</v>
          </cell>
          <cell r="C86" t="str">
            <v>Asesoramiento a los municipios en la definición de su modelo de ocupación que contenga el escenario de sostenibilidad, protejan su patrimonio ecológico municipal, integren planificación de grupos étnicos y aporten a la consolidación del escenario de sostenibilidad regional del PGAR</v>
          </cell>
          <cell r="D86" t="str">
            <v>% de municipios priorizados con modelos de ocupación que contienen el escenario de sostenibilidad, protegen su patrimonio ecológico municipal, integran planificación de grupos étnicos y aportan a la consolidación del escenario de sostenibilidad regional del PGAR (%)
Nota: Resolución 667 de 2016. % de municipios asesorados o asistidos en la incorporación del componente ambiental en los procesos de planificación y ordenamiento territorial, con énfasis en la incorporación de las determinantes ambientales para la revisión y ajuste de los POT.</v>
          </cell>
          <cell r="E86" t="str">
            <v>Porcentaje</v>
          </cell>
          <cell r="F86">
            <v>0.03</v>
          </cell>
          <cell r="G86">
            <v>0.05</v>
          </cell>
          <cell r="H86">
            <v>0.08</v>
          </cell>
          <cell r="I86">
            <v>0.1</v>
          </cell>
          <cell r="J86">
            <v>0.09</v>
          </cell>
          <cell r="K86">
            <v>0.05</v>
          </cell>
          <cell r="L86">
            <v>0</v>
          </cell>
          <cell r="M86">
            <v>0</v>
          </cell>
          <cell r="N86">
            <v>0</v>
          </cell>
          <cell r="O86">
            <v>1</v>
          </cell>
          <cell r="P86">
            <v>1</v>
          </cell>
          <cell r="Q86">
            <v>0</v>
          </cell>
          <cell r="R86">
            <v>0</v>
          </cell>
          <cell r="S86" t="str">
            <v>La Corporación realiza a lo largo del año asesoría y acompañamiento sobre la incorporación de las determinantes y asuntos ambientales en los Planes de Ordenamiento Territorial de 17 municipios, con 4 (cuatro) de ellos se logró la concertación de los asuntos estrictamente ambientales, los cuales fueron: Tarazá, Fredonia, Entrerríos e Hispania, para el caso de los cuatro municipios se trata de revisiones de largo plazo, es decir que contaban todavía con los POT de primera generación, en las jornadas de trabajo de acompañamiento para 5 (cinco) de los municipios se logró trabajar de forma articulada con la Gobernación de Antioquia y se pudo aportar al municipio con elementos para la incorporación del modelo de ocupación que contenga el escenario de sostenibilidad y se articule con el modelo de ocupación regional sostenible estos municipios son: Segovia, Sabanalarga, Hispania, Entrerríos y Andes.</v>
          </cell>
          <cell r="T86" t="str">
            <v xml:space="preserve">En el periodo, se realizaron siete (7) procesos de concertación de los asuntos exclusivamente ambientales, con seis (6) municipios de la jurisdicción, verificando la adecuada incorporación de las determinantes y asuntos ambientales y el escenario de sostenibilidad regional del PGAR, aunado con el trabajo realizado en el Modelo de Ocupación Regional Sostenible durante el año 2020: Titiribí, Carolina del Príncipe, Angostura, Girardota, Buriticá y Segovia.  CONCERTADOS: Titiribí, Segovia y Carolina del Príncipe
</v>
          </cell>
          <cell r="U86"/>
          <cell r="V86"/>
          <cell r="W86"/>
          <cell r="X86" t="str">
            <v>contract</v>
          </cell>
          <cell r="Y86" t="str">
            <v>No aplica</v>
          </cell>
          <cell r="Z86"/>
          <cell r="AA86"/>
          <cell r="AB86"/>
          <cell r="AC86"/>
          <cell r="AD86"/>
          <cell r="AE86"/>
          <cell r="AF86">
            <v>0.1</v>
          </cell>
          <cell r="AG86">
            <v>0.05</v>
          </cell>
          <cell r="AH86">
            <v>0.5</v>
          </cell>
          <cell r="AI86"/>
          <cell r="AJ86">
            <v>128692203</v>
          </cell>
          <cell r="AK86">
            <v>100664374</v>
          </cell>
          <cell r="AL86">
            <v>0.78221035659790517</v>
          </cell>
          <cell r="AM86">
            <v>95698264</v>
          </cell>
          <cell r="AN86">
            <v>0.950666657898255</v>
          </cell>
          <cell r="AO86">
            <v>4966110</v>
          </cell>
          <cell r="AP86">
            <v>4966110</v>
          </cell>
          <cell r="AQ86">
            <v>4966110</v>
          </cell>
          <cell r="AR86">
            <v>1</v>
          </cell>
          <cell r="AS86">
            <v>125200386</v>
          </cell>
          <cell r="AT86">
            <v>118200966</v>
          </cell>
          <cell r="AU86">
            <v>0.9440942618180107</v>
          </cell>
        </row>
        <row r="87">
          <cell r="A87" t="str">
            <v>SACT 5.4.2</v>
          </cell>
          <cell r="B87" t="str">
            <v>5.4.2</v>
          </cell>
          <cell r="C87" t="str">
            <v xml:space="preserve">Asesoramiento en la incorporación de los planes de desarrollo de decisiones de planeación territorial de los municipios fundamentados en los POT actualizados y en las determinantes ambientales adoptadas a la fecha (%) </v>
          </cell>
          <cell r="D87" t="str">
            <v>% de planes de desarrollo que incorporan decisiones de planeación territorial de los municipios fundamentados en los POT actualizados y en las determinantes ambientales adoptadas a la fecha</v>
          </cell>
          <cell r="E87" t="str">
            <v>Porcentaje</v>
          </cell>
          <cell r="F87">
            <v>1</v>
          </cell>
          <cell r="G87">
            <v>0</v>
          </cell>
          <cell r="H87">
            <v>0</v>
          </cell>
          <cell r="I87">
            <v>0</v>
          </cell>
          <cell r="J87">
            <v>1</v>
          </cell>
          <cell r="K87">
            <v>0</v>
          </cell>
          <cell r="L87">
            <v>0</v>
          </cell>
          <cell r="M87">
            <v>0</v>
          </cell>
          <cell r="N87">
            <v>0</v>
          </cell>
          <cell r="O87">
            <v>1</v>
          </cell>
          <cell r="P87">
            <v>0</v>
          </cell>
          <cell r="Q87">
            <v>0</v>
          </cell>
          <cell r="R87">
            <v>0</v>
          </cell>
          <cell r="S87" t="str">
            <v>La Corporación adelanto el 16 de enero de la presente vigencia una capacitación a los alcaldes municipales elegidos para el periodo 2020-2023 y a sus equipos de trabajo con el fin de orientar aquellos elementos que desde el componente ambiental deben de ser priorizados en sus Planes de Desarrollo Municipal  y que la planificación  territorial se fundamentará en unos Planes de Ordenamiento Territorial actualizados a partir de la incorporación de las determinantes ambientales que a cada municipio aplique (180 personas aproximadamente).
De igual manera, con la intención de construir escenarios de sostenibilidad para el territorio de los 80 municipios que conforman la jurisdicción de CORANTIOQUIA, se puso a disposición de los mandatarios elegidos para el periodo 2020-2023 y la comunidad en general, el documento denominado “Referentes ambientales para los mandatarios elegidos (periodo 2020-2023) y la comunidad en general de la jurisdicción de CORANTIOQUIA”. 
En el mes febrero se reforzaron estas orientaciones con dos sesiones de trabajo realizadas con los Secretarios o Jefes de Planeación de los municipios de la jurisdicción.
De igual manera y acorde al numeral 3 del Artículo 2.2.8.6.1.2. del Decreto 1076 de 2015, a Corantioquia le corresponde revisar técnicamente y constatar la armonización de la gestión ambiental de los Planes de Desarrollo Municipal con los demás planes de la región. Los 80 municipios de la jurisdicción enviaron a la Corporación sus proyectos de Planes de Desarrollo y se emitieron estos conceptos de armonización de estos instrumentos</v>
          </cell>
          <cell r="T87" t="str">
            <v>Sin meta programa para la vigencia.</v>
          </cell>
          <cell r="U87"/>
          <cell r="V87"/>
          <cell r="W87"/>
          <cell r="X87" t="str">
            <v>contract</v>
          </cell>
          <cell r="Y87" t="str">
            <v>No aplica</v>
          </cell>
          <cell r="Z87"/>
          <cell r="AA87"/>
          <cell r="AB87"/>
          <cell r="AC87"/>
          <cell r="AD87"/>
          <cell r="AE87"/>
          <cell r="AF87">
            <v>1</v>
          </cell>
          <cell r="AG87">
            <v>1</v>
          </cell>
          <cell r="AH87">
            <v>1</v>
          </cell>
          <cell r="AI87"/>
          <cell r="AJ87">
            <v>0</v>
          </cell>
          <cell r="AK87"/>
          <cell r="AL87">
            <v>0</v>
          </cell>
          <cell r="AM87">
            <v>0</v>
          </cell>
          <cell r="AN87">
            <v>0</v>
          </cell>
          <cell r="AO87">
            <v>0</v>
          </cell>
          <cell r="AP87">
            <v>0</v>
          </cell>
          <cell r="AQ87">
            <v>0</v>
          </cell>
          <cell r="AR87" t="str">
            <v>0%</v>
          </cell>
          <cell r="AS87">
            <v>0</v>
          </cell>
          <cell r="AT87">
            <v>0</v>
          </cell>
          <cell r="AU87">
            <v>0</v>
          </cell>
        </row>
        <row r="88">
          <cell r="A88" t="str">
            <v>ACT 5.5</v>
          </cell>
          <cell r="B88" t="str">
            <v>5.5</v>
          </cell>
          <cell r="C88" t="str">
            <v>Realizar seguimiento y monitoreo a los instrumentos de planificación territorial concertados en el cuatrienio</v>
          </cell>
          <cell r="D88"/>
          <cell r="E88" t="str">
            <v>Porcentaje</v>
          </cell>
          <cell r="F88">
            <v>0</v>
          </cell>
          <cell r="G88">
            <v>1</v>
          </cell>
          <cell r="H88">
            <v>1</v>
          </cell>
          <cell r="I88">
            <v>1</v>
          </cell>
          <cell r="J88">
            <v>0</v>
          </cell>
          <cell r="K88">
            <v>1</v>
          </cell>
          <cell r="L88">
            <v>0</v>
          </cell>
          <cell r="M88">
            <v>0</v>
          </cell>
          <cell r="N88">
            <v>0</v>
          </cell>
          <cell r="O88">
            <v>0</v>
          </cell>
          <cell r="P88">
            <v>1</v>
          </cell>
          <cell r="Q88">
            <v>0</v>
          </cell>
          <cell r="R88">
            <v>0</v>
          </cell>
          <cell r="S88"/>
          <cell r="T88"/>
          <cell r="U88"/>
          <cell r="V88"/>
          <cell r="W88"/>
          <cell r="X88"/>
          <cell r="Y88"/>
          <cell r="Z88"/>
          <cell r="AA88"/>
          <cell r="AB88"/>
          <cell r="AC88"/>
          <cell r="AD88"/>
          <cell r="AE88"/>
          <cell r="AF88">
            <v>1</v>
          </cell>
          <cell r="AG88">
            <v>0.25</v>
          </cell>
          <cell r="AH88">
            <v>0.25</v>
          </cell>
          <cell r="AI88"/>
          <cell r="AJ88">
            <v>154920232</v>
          </cell>
          <cell r="AK88">
            <v>149497023</v>
          </cell>
          <cell r="AL88">
            <v>0.96499353938483645</v>
          </cell>
          <cell r="AM88">
            <v>149497023</v>
          </cell>
          <cell r="AN88">
            <v>1</v>
          </cell>
          <cell r="AO88">
            <v>0</v>
          </cell>
          <cell r="AP88">
            <v>0</v>
          </cell>
          <cell r="AQ88">
            <v>0</v>
          </cell>
          <cell r="AR88" t="str">
            <v>0%</v>
          </cell>
          <cell r="AS88">
            <v>150850398</v>
          </cell>
          <cell r="AT88">
            <v>128944955</v>
          </cell>
          <cell r="AU88">
            <v>0.85478697245465673</v>
          </cell>
        </row>
        <row r="89">
          <cell r="A89" t="str">
            <v>SACT 5.5.1</v>
          </cell>
          <cell r="B89" t="str">
            <v>5.5.1</v>
          </cell>
          <cell r="C89" t="str">
            <v>Definición e implementación de metodología para el seguimiento y monitoreo a los instrumentos de planificación concertados en el cuatrienio</v>
          </cell>
          <cell r="D89" t="str">
            <v>% de municipios con seguimiento y monitoreo a los instrumentos de planificación concertados en el cuatrienio</v>
          </cell>
          <cell r="E89" t="str">
            <v>Porcentaje</v>
          </cell>
          <cell r="F89">
            <v>0</v>
          </cell>
          <cell r="G89">
            <v>0.03</v>
          </cell>
          <cell r="H89">
            <v>0.05</v>
          </cell>
          <cell r="I89">
            <v>0.08</v>
          </cell>
          <cell r="J89">
            <v>0</v>
          </cell>
          <cell r="K89">
            <v>0.03</v>
          </cell>
          <cell r="L89">
            <v>0</v>
          </cell>
          <cell r="M89">
            <v>0</v>
          </cell>
          <cell r="N89">
            <v>0</v>
          </cell>
          <cell r="O89">
            <v>0</v>
          </cell>
          <cell r="P89">
            <v>1</v>
          </cell>
          <cell r="Q89">
            <v>0</v>
          </cell>
          <cell r="R89">
            <v>0</v>
          </cell>
          <cell r="S89" t="str">
            <v>Sin meta programada para la vigencia 2020.</v>
          </cell>
          <cell r="T89" t="str">
            <v xml:space="preserve">Con el fin de realizar seguimiento y monitoreo a los POT concertados con la Corporación se realizó la verificación a los POT de seis (6) municipios que finalizaron la etapa de adopción de los POT (Guadalupe, Cisneros, San Jerónimo, Hispania, Yolombó y Entrerrios), el municipio hace la entrega de la información adoptada. Actualmente, se avanzó en el mes de diciembre en la verificación de Titiribí, que aportaron la información en el mes de septiembre de 2021.  
Se elaboró un protocolo con el paso a paso de las tareas a desarrollar y a partir de la entrega del POT adoptado por parte del municipio, para la verificación con relación a lo concertado.
</v>
          </cell>
          <cell r="U89"/>
          <cell r="V89"/>
          <cell r="W89"/>
          <cell r="X89" t="str">
            <v>contract</v>
          </cell>
          <cell r="Y89" t="str">
            <v>No aplica</v>
          </cell>
          <cell r="Z89"/>
          <cell r="AA89"/>
          <cell r="AB89"/>
          <cell r="AC89"/>
          <cell r="AD89"/>
          <cell r="AE89"/>
          <cell r="AF89">
            <v>0.08</v>
          </cell>
          <cell r="AG89">
            <v>0.03</v>
          </cell>
          <cell r="AH89">
            <v>0.375</v>
          </cell>
          <cell r="AI89"/>
          <cell r="AJ89">
            <v>154920232</v>
          </cell>
          <cell r="AK89">
            <v>149497023</v>
          </cell>
          <cell r="AL89">
            <v>0.96499353938483645</v>
          </cell>
          <cell r="AM89">
            <v>149497023</v>
          </cell>
          <cell r="AN89">
            <v>1</v>
          </cell>
          <cell r="AO89">
            <v>0</v>
          </cell>
          <cell r="AP89">
            <v>0</v>
          </cell>
          <cell r="AQ89">
            <v>0</v>
          </cell>
          <cell r="AR89" t="str">
            <v>0%</v>
          </cell>
          <cell r="AS89">
            <v>150850398</v>
          </cell>
          <cell r="AT89">
            <v>128944955</v>
          </cell>
          <cell r="AU89">
            <v>0.85478697245465673</v>
          </cell>
        </row>
        <row r="90">
          <cell r="A90" t="str">
            <v>ACT 5.6</v>
          </cell>
          <cell r="B90" t="str">
            <v>5.6</v>
          </cell>
          <cell r="C90" t="str">
            <v>Construir e implementar portafolio institucional de acciones a ejecutar en el marco del plan de acción</v>
          </cell>
          <cell r="D90"/>
          <cell r="E90" t="str">
            <v>Porcentaje</v>
          </cell>
          <cell r="F90">
            <v>1</v>
          </cell>
          <cell r="G90">
            <v>1</v>
          </cell>
          <cell r="H90">
            <v>1</v>
          </cell>
          <cell r="I90">
            <v>1</v>
          </cell>
          <cell r="J90">
            <v>1</v>
          </cell>
          <cell r="K90">
            <v>1</v>
          </cell>
          <cell r="L90">
            <v>0</v>
          </cell>
          <cell r="M90">
            <v>0.5</v>
          </cell>
          <cell r="N90">
            <v>0</v>
          </cell>
          <cell r="O90">
            <v>1</v>
          </cell>
          <cell r="P90">
            <v>1</v>
          </cell>
          <cell r="Q90">
            <v>0</v>
          </cell>
          <cell r="R90">
            <v>0.5</v>
          </cell>
          <cell r="S90"/>
          <cell r="T90"/>
          <cell r="U90"/>
          <cell r="V90"/>
          <cell r="W90"/>
          <cell r="X90"/>
          <cell r="Y90"/>
          <cell r="Z90"/>
          <cell r="AA90"/>
          <cell r="AB90"/>
          <cell r="AC90"/>
          <cell r="AD90"/>
          <cell r="AE90"/>
          <cell r="AF90">
            <v>1</v>
          </cell>
          <cell r="AG90">
            <v>0.5</v>
          </cell>
          <cell r="AH90">
            <v>0.5</v>
          </cell>
          <cell r="AI90"/>
          <cell r="AJ90">
            <v>697726191</v>
          </cell>
          <cell r="AK90">
            <v>554905082</v>
          </cell>
          <cell r="AL90">
            <v>0.79530493359392895</v>
          </cell>
          <cell r="AM90">
            <v>516047628</v>
          </cell>
          <cell r="AN90">
            <v>0.92997459338460342</v>
          </cell>
          <cell r="AO90">
            <v>38857454.329999998</v>
          </cell>
          <cell r="AP90">
            <v>38655585.329999998</v>
          </cell>
          <cell r="AQ90">
            <v>27981725.689999998</v>
          </cell>
          <cell r="AR90">
            <v>0.72387277158325203</v>
          </cell>
          <cell r="AS90">
            <v>743064187</v>
          </cell>
          <cell r="AT90">
            <v>566485360</v>
          </cell>
          <cell r="AU90">
            <v>0.76236396520076133</v>
          </cell>
        </row>
        <row r="91">
          <cell r="A91" t="str">
            <v>SACT 5.6.1</v>
          </cell>
          <cell r="B91" t="str">
            <v>5.6.1</v>
          </cell>
          <cell r="C91" t="str">
            <v>Armonización de los componentes programáticos de instrumentos de planificación</v>
          </cell>
          <cell r="D91" t="str">
            <v>Componentes programáticos de instrumentos de planificación armonizados (%).
Nota: aplica para los instrumentos de planificación de Corantioquia, los cuales pueden ser propios o compartidos (comisiones conjuntas).</v>
          </cell>
          <cell r="E91" t="str">
            <v>Porcentaje</v>
          </cell>
          <cell r="F91">
            <v>0.125</v>
          </cell>
          <cell r="G91">
            <v>0.38</v>
          </cell>
          <cell r="H91">
            <v>0.63</v>
          </cell>
          <cell r="I91">
            <v>1</v>
          </cell>
          <cell r="J91">
            <v>0.14000000000000001</v>
          </cell>
          <cell r="K91">
            <v>0.38</v>
          </cell>
          <cell r="L91">
            <v>0</v>
          </cell>
          <cell r="M91">
            <v>1</v>
          </cell>
          <cell r="N91">
            <v>0</v>
          </cell>
          <cell r="O91">
            <v>1</v>
          </cell>
          <cell r="P91">
            <v>1</v>
          </cell>
          <cell r="Q91">
            <v>0</v>
          </cell>
          <cell r="R91">
            <v>1</v>
          </cell>
          <cell r="S91" t="str">
            <v>Los instrumentos que han sido armonizados para sacar este porcentaje, corresponden a 4 PORH (Ité, Anorí, Taraza y San Andres) y 3 PMAP (Bajo Cauca, Magdalena medio, PMAA Occidente) los cuales han sido articulados con el Plan de acción y PGAR de la Corporación.</v>
          </cell>
          <cell r="T91" t="str">
            <v xml:space="preserve">El año pasado fueron armonizados 4 PORH (Ité, Anorí, Taraza y San Andrés) y 3 PMAP (Bajo Cauca, Magdalena medio, PMAA Occidente) los cuales han sido articulados con el Plan de acción y PGAR de la Corporación. En el primer semestre de este año, se avanzó en la armonización de 7 instrumentos de planificación: PMAA aburra, PMAP DRMI Cacica Noria, PMAP DRMI Cuchilla Cerro Plateado Alto de San José, PMAP DRMI Cuchilla Jardín Támesis, PMAP DRMI Nubes Trocha Capota, PMAP DRMI Divisoria Valle de Aburrá - Río Cauca y PMAP DRMI Ríos Barroso y San Juan, avanzado así en un 74% de la meta de este año. Durante el tercer trimestre se realizó la articulación de 3 POMCA (ABURRÁ, AMAGÁ y ARMA) para un porcentaje de cumplimiento del 89% de la meta de este año.  </v>
          </cell>
          <cell r="U91"/>
          <cell r="V91"/>
          <cell r="W91"/>
          <cell r="X91" t="str">
            <v>contract</v>
          </cell>
          <cell r="Y91" t="str">
            <v>No aplica</v>
          </cell>
          <cell r="Z91"/>
          <cell r="AA91"/>
          <cell r="AB91"/>
          <cell r="AC91"/>
          <cell r="AD91"/>
          <cell r="AE91"/>
          <cell r="AF91">
            <v>1</v>
          </cell>
          <cell r="AG91">
            <v>0.38</v>
          </cell>
          <cell r="AH91">
            <v>0.38</v>
          </cell>
          <cell r="AI91"/>
          <cell r="AJ91">
            <v>669726191</v>
          </cell>
          <cell r="AK91">
            <v>530113244</v>
          </cell>
          <cell r="AL91">
            <v>0.79153727467110513</v>
          </cell>
          <cell r="AM91">
            <v>513255790</v>
          </cell>
          <cell r="AN91">
            <v>0.96820027759955385</v>
          </cell>
          <cell r="AO91">
            <v>16857454.329999998</v>
          </cell>
          <cell r="AP91">
            <v>16655585.329999998</v>
          </cell>
          <cell r="AQ91">
            <v>5981725.6899999995</v>
          </cell>
          <cell r="AR91">
            <v>0.35914232802288432</v>
          </cell>
          <cell r="AS91">
            <v>714064187</v>
          </cell>
          <cell r="AT91">
            <v>561869518</v>
          </cell>
          <cell r="AU91">
            <v>0.78686136096613957</v>
          </cell>
        </row>
        <row r="92">
          <cell r="A92" t="str">
            <v>SACT 5.6.2</v>
          </cell>
          <cell r="B92" t="str">
            <v>5.6.2</v>
          </cell>
          <cell r="C92" t="str">
            <v>Armonización de los instrumentos de Planificación Ambiental presentes en el territorio y orientados a una gestión articulada con las demás autoridades ambientales hacia la sostenibilidad ambiental del territorio (%)</v>
          </cell>
          <cell r="D92" t="str">
            <v>% de instrumentos de Planificación Ambiental presentes en el territorio armonizados y orientados a una gestión articulada con las demás autoridades ambientales hacia la sostenibilidad ambiental del territorio (%)</v>
          </cell>
          <cell r="E92" t="str">
            <v>Porcentaje</v>
          </cell>
          <cell r="F92">
            <v>0.25</v>
          </cell>
          <cell r="G92">
            <v>0.5</v>
          </cell>
          <cell r="H92">
            <v>0.75</v>
          </cell>
          <cell r="I92">
            <v>1</v>
          </cell>
          <cell r="J92">
            <v>0.3</v>
          </cell>
          <cell r="K92">
            <v>0.6</v>
          </cell>
          <cell r="L92">
            <v>0</v>
          </cell>
          <cell r="M92">
            <v>0</v>
          </cell>
          <cell r="N92">
            <v>0</v>
          </cell>
          <cell r="O92">
            <v>1</v>
          </cell>
          <cell r="P92">
            <v>1</v>
          </cell>
          <cell r="Q92">
            <v>0</v>
          </cell>
          <cell r="R92">
            <v>0</v>
          </cell>
          <cell r="S92" t="str">
            <v>Identificación de los componentes programáticos de los instrumentos de planificación ambiental presentes en el territorio, de cada una de las Corporaciones vecinas, esto como actividad previa a la labor de articulación con el PGAR y el Plan de acción Corporativo.
Se realizó la articulación del PGAR y el PA de 3 corporaciones con el Plan de acción y el PGAR de CORANTIOQUIA. Con Esta articulación se logra un indicador del 30%, superando así la meta anual del 25% para el presente año; Los instrumentos armonizados fueron el Plan de Acción y el PGAR de CORPOURABA, AMVA y CORPOCALDAS.</v>
          </cell>
          <cell r="T92" t="str">
            <v xml:space="preserve">El año pasado se realizó la articulación del PGAR y el PA de 3 corporaciones con el Plan de acción y el PGAR de CORANTIOQUIA. En este año, se avanzó en la articulación del plan de acción y PGAR de la CARDER, CODECHOCO y la CAS, con esta articulación se logra avanzar en un 100% de la meta del indicador para este año que corresponde a 50%. </v>
          </cell>
          <cell r="U92"/>
          <cell r="V92"/>
          <cell r="W92"/>
          <cell r="X92" t="str">
            <v>contract</v>
          </cell>
          <cell r="Y92" t="str">
            <v>No aplica</v>
          </cell>
          <cell r="Z92"/>
          <cell r="AA92"/>
          <cell r="AB92"/>
          <cell r="AC92"/>
          <cell r="AD92"/>
          <cell r="AE92"/>
          <cell r="AF92">
            <v>1</v>
          </cell>
          <cell r="AG92">
            <v>0.6</v>
          </cell>
          <cell r="AH92">
            <v>0.6</v>
          </cell>
          <cell r="AI92"/>
          <cell r="AJ92">
            <v>28000000</v>
          </cell>
          <cell r="AK92">
            <v>24791838</v>
          </cell>
          <cell r="AL92">
            <v>0</v>
          </cell>
          <cell r="AM92">
            <v>2791838</v>
          </cell>
          <cell r="AN92">
            <v>0.11261117469386497</v>
          </cell>
          <cell r="AO92">
            <v>22000000</v>
          </cell>
          <cell r="AP92">
            <v>22000000</v>
          </cell>
          <cell r="AQ92">
            <v>22000000</v>
          </cell>
          <cell r="AR92">
            <v>1</v>
          </cell>
          <cell r="AS92">
            <v>29000000</v>
          </cell>
          <cell r="AT92">
            <v>4615842</v>
          </cell>
          <cell r="AU92">
            <v>0.15916696551724138</v>
          </cell>
        </row>
        <row r="93">
          <cell r="A93" t="str">
            <v>PROY 6</v>
          </cell>
          <cell r="B93">
            <v>6</v>
          </cell>
          <cell r="C93" t="str">
            <v>Proyecto 6. Construyendo territorios resilientes</v>
          </cell>
          <cell r="D93"/>
          <cell r="E93" t="str">
            <v>Porcentaje</v>
          </cell>
          <cell r="F93">
            <v>1</v>
          </cell>
          <cell r="G93">
            <v>1</v>
          </cell>
          <cell r="H93">
            <v>1</v>
          </cell>
          <cell r="I93">
            <v>1</v>
          </cell>
          <cell r="J93">
            <v>0.95499999999999996</v>
          </cell>
          <cell r="K93">
            <v>0.97931034482758617</v>
          </cell>
          <cell r="L93">
            <v>0.34583333333333333</v>
          </cell>
          <cell r="M93">
            <v>0.30294117647058821</v>
          </cell>
          <cell r="N93">
            <v>0</v>
          </cell>
          <cell r="O93">
            <v>0.95499999999999996</v>
          </cell>
          <cell r="P93">
            <v>0.97931034482758617</v>
          </cell>
          <cell r="Q93">
            <v>0.34583333333333333</v>
          </cell>
          <cell r="R93">
            <v>0.30294117647058821</v>
          </cell>
          <cell r="S93"/>
          <cell r="T93"/>
          <cell r="U93"/>
          <cell r="V93"/>
          <cell r="W93"/>
          <cell r="X93"/>
          <cell r="Y93"/>
          <cell r="Z93"/>
          <cell r="AA93"/>
          <cell r="AB93"/>
          <cell r="AC93"/>
          <cell r="AD93"/>
          <cell r="AE93"/>
          <cell r="AF93">
            <v>1</v>
          </cell>
          <cell r="AG93">
            <v>0.4835775862068965</v>
          </cell>
          <cell r="AH93">
            <v>0.4835775862068965</v>
          </cell>
          <cell r="AI93"/>
          <cell r="AJ93">
            <v>2766066886</v>
          </cell>
          <cell r="AK93">
            <v>2096117283</v>
          </cell>
          <cell r="AL93">
            <v>0.75779703434112833</v>
          </cell>
          <cell r="AM93">
            <v>829989237</v>
          </cell>
          <cell r="AN93">
            <v>0.39596507491799543</v>
          </cell>
          <cell r="AO93">
            <v>1268528046</v>
          </cell>
          <cell r="AP93">
            <v>1261698921</v>
          </cell>
          <cell r="AQ93">
            <v>1174104635</v>
          </cell>
          <cell r="AR93">
            <v>0.93057433549156532</v>
          </cell>
          <cell r="AS93">
            <v>2303277016</v>
          </cell>
          <cell r="AT93">
            <v>2021290450</v>
          </cell>
          <cell r="AU93">
            <v>0.87757157995276069</v>
          </cell>
        </row>
        <row r="94">
          <cell r="A94" t="str">
            <v>ACT 6.1</v>
          </cell>
          <cell r="B94" t="str">
            <v>6.1</v>
          </cell>
          <cell r="C94" t="str">
            <v>Realizar estudios de conocimiento de amenaza y riesgo</v>
          </cell>
          <cell r="D94"/>
          <cell r="E94" t="str">
            <v>Porcentaje</v>
          </cell>
          <cell r="F94">
            <v>1</v>
          </cell>
          <cell r="G94">
            <v>1</v>
          </cell>
          <cell r="H94">
            <v>1</v>
          </cell>
          <cell r="I94">
            <v>1</v>
          </cell>
          <cell r="J94">
            <v>1</v>
          </cell>
          <cell r="K94">
            <v>1</v>
          </cell>
          <cell r="L94">
            <v>1</v>
          </cell>
          <cell r="M94">
            <v>1</v>
          </cell>
          <cell r="N94">
            <v>0</v>
          </cell>
          <cell r="O94">
            <v>1</v>
          </cell>
          <cell r="P94">
            <v>1</v>
          </cell>
          <cell r="Q94">
            <v>1</v>
          </cell>
          <cell r="R94">
            <v>1</v>
          </cell>
          <cell r="S94"/>
          <cell r="T94"/>
          <cell r="U94"/>
          <cell r="V94"/>
          <cell r="W94"/>
          <cell r="X94"/>
          <cell r="Y94"/>
          <cell r="Z94"/>
          <cell r="AA94"/>
          <cell r="AB94"/>
          <cell r="AC94"/>
          <cell r="AD94"/>
          <cell r="AE94"/>
          <cell r="AF94">
            <v>1</v>
          </cell>
          <cell r="AG94">
            <v>0.5</v>
          </cell>
          <cell r="AH94">
            <v>0.5</v>
          </cell>
          <cell r="AI94"/>
          <cell r="AJ94">
            <v>437283502</v>
          </cell>
          <cell r="AK94">
            <v>313046756</v>
          </cell>
          <cell r="AL94">
            <v>0.71588970214568026</v>
          </cell>
          <cell r="AM94">
            <v>145523261</v>
          </cell>
          <cell r="AN94">
            <v>0.46486110528486041</v>
          </cell>
          <cell r="AO94">
            <v>167523495</v>
          </cell>
          <cell r="AP94">
            <v>167523495</v>
          </cell>
          <cell r="AQ94">
            <v>167523495</v>
          </cell>
          <cell r="AR94">
            <v>1</v>
          </cell>
          <cell r="AS94">
            <v>414322305</v>
          </cell>
          <cell r="AT94">
            <v>399682458</v>
          </cell>
          <cell r="AU94">
            <v>0.96466555909897245</v>
          </cell>
        </row>
        <row r="95">
          <cell r="A95" t="str">
            <v>SACT 6.1.1</v>
          </cell>
          <cell r="B95" t="str">
            <v>6.1.1</v>
          </cell>
          <cell r="C95" t="str">
            <v>Realización de estudios de conocimiento y amenaza del riesgo realizados en los municipios de la jurisdicción</v>
          </cell>
          <cell r="D95" t="str">
            <v>% de estudios de conocimiento y amenaza del riesgo apoyados en los municipios de la jurisdicción</v>
          </cell>
          <cell r="E95" t="str">
            <v>Porcentaje</v>
          </cell>
          <cell r="F95">
            <v>0.03</v>
          </cell>
          <cell r="G95">
            <v>7.0000000000000007E-2</v>
          </cell>
          <cell r="H95">
            <v>0.12</v>
          </cell>
          <cell r="I95">
            <v>0.17</v>
          </cell>
          <cell r="J95">
            <v>8.7999999999999995E-2</v>
          </cell>
          <cell r="K95">
            <v>0.1875</v>
          </cell>
          <cell r="L95">
            <v>0.1875</v>
          </cell>
          <cell r="M95">
            <v>0.1875</v>
          </cell>
          <cell r="N95">
            <v>0</v>
          </cell>
          <cell r="O95">
            <v>1</v>
          </cell>
          <cell r="P95">
            <v>1</v>
          </cell>
          <cell r="Q95">
            <v>1</v>
          </cell>
          <cell r="R95">
            <v>1</v>
          </cell>
          <cell r="S95" t="str">
            <v xml:space="preserve">Se Implementaron 5 estudios mediante la concertación de los EOT de los municipios de Fredonia, Tarazá, Sabanalarga, Entrerríos e Hispania, se realizó el estudio Básico de Amenazas de Briceño y se realizó el estudio detallado de riesgo por inundación en Vegachí. </v>
          </cell>
          <cell r="T95" t="str">
            <v xml:space="preserve">Se Implementaron 3 estudios mediante la concertación de los EOT de los municipios de Titiribí, Segovia y Carolina del Príncipe, se realizó el estudio Básico de Amenazas de Montebello y  mediante Resolución 040-RES2106-3217 del 02 junio de 2021, del POMCA del río San Juan -código 2619-, se realizaron los estudios de amenaza a escala 1:25.000 para los municipios de Andes, Ciudad Bolívar, Jardín, Betania e Hispania. </v>
          </cell>
          <cell r="U95"/>
          <cell r="V95"/>
          <cell r="W95"/>
          <cell r="X95" t="str">
            <v>contract</v>
          </cell>
          <cell r="Y95" t="str">
            <v>No aplica</v>
          </cell>
          <cell r="Z95"/>
          <cell r="AA95"/>
          <cell r="AB95"/>
          <cell r="AC95"/>
          <cell r="AD95"/>
          <cell r="AE95"/>
          <cell r="AF95">
            <v>0.17</v>
          </cell>
          <cell r="AG95">
            <v>0.1875</v>
          </cell>
          <cell r="AH95">
            <v>1.1029411764705881</v>
          </cell>
          <cell r="AI95"/>
          <cell r="AJ95">
            <v>437283502</v>
          </cell>
          <cell r="AK95">
            <v>313046756</v>
          </cell>
          <cell r="AL95">
            <v>0.71588970214568026</v>
          </cell>
          <cell r="AM95">
            <v>145523261</v>
          </cell>
          <cell r="AN95">
            <v>0.46486110528486041</v>
          </cell>
          <cell r="AO95">
            <v>167523495</v>
          </cell>
          <cell r="AP95">
            <v>167523495</v>
          </cell>
          <cell r="AQ95">
            <v>167523495</v>
          </cell>
          <cell r="AR95">
            <v>1</v>
          </cell>
          <cell r="AS95">
            <v>414322305</v>
          </cell>
          <cell r="AT95">
            <v>399682458</v>
          </cell>
          <cell r="AU95">
            <v>0.96466555909897245</v>
          </cell>
        </row>
        <row r="96">
          <cell r="A96" t="str">
            <v>ACT 6.2</v>
          </cell>
          <cell r="B96" t="str">
            <v>6.2</v>
          </cell>
          <cell r="C96" t="str">
            <v>Asesorar a los municipios en la incorporación de lineamientos de adaptación al cambio climático y gestión del riesgo en sus instrumentos de planificación</v>
          </cell>
          <cell r="D96"/>
          <cell r="E96" t="str">
            <v>Porcentaje</v>
          </cell>
          <cell r="F96">
            <v>1</v>
          </cell>
          <cell r="G96">
            <v>1</v>
          </cell>
          <cell r="H96">
            <v>1</v>
          </cell>
          <cell r="I96">
            <v>1</v>
          </cell>
          <cell r="J96">
            <v>1</v>
          </cell>
          <cell r="K96">
            <v>1</v>
          </cell>
          <cell r="L96">
            <v>0.72916666666666663</v>
          </cell>
          <cell r="M96">
            <v>0.51470588235294112</v>
          </cell>
          <cell r="N96">
            <v>0</v>
          </cell>
          <cell r="O96">
            <v>1</v>
          </cell>
          <cell r="P96">
            <v>1</v>
          </cell>
          <cell r="Q96">
            <v>0.72916666666666663</v>
          </cell>
          <cell r="R96">
            <v>0.51470588235294112</v>
          </cell>
          <cell r="S96"/>
          <cell r="T96"/>
          <cell r="U96"/>
          <cell r="V96"/>
          <cell r="W96"/>
          <cell r="X96"/>
          <cell r="Y96"/>
          <cell r="Z96"/>
          <cell r="AA96"/>
          <cell r="AB96"/>
          <cell r="AC96"/>
          <cell r="AD96"/>
          <cell r="AE96"/>
          <cell r="AF96">
            <v>1</v>
          </cell>
          <cell r="AG96">
            <v>0.5</v>
          </cell>
          <cell r="AH96">
            <v>0.5</v>
          </cell>
          <cell r="AI96"/>
          <cell r="AJ96">
            <v>585815732</v>
          </cell>
          <cell r="AK96">
            <v>344442424</v>
          </cell>
          <cell r="AL96">
            <v>0.58797059413897745</v>
          </cell>
          <cell r="AM96">
            <v>213464528</v>
          </cell>
          <cell r="AN96">
            <v>0.61973936172275923</v>
          </cell>
          <cell r="AO96">
            <v>130977896</v>
          </cell>
          <cell r="AP96">
            <v>124482896</v>
          </cell>
          <cell r="AQ96">
            <v>49155216</v>
          </cell>
          <cell r="AR96">
            <v>0.39487526061411682</v>
          </cell>
          <cell r="AS96">
            <v>810688479</v>
          </cell>
          <cell r="AT96">
            <v>773592504</v>
          </cell>
          <cell r="AU96">
            <v>0.954241393629081</v>
          </cell>
        </row>
        <row r="97">
          <cell r="A97" t="str">
            <v>SACT 6.2.1</v>
          </cell>
          <cell r="B97" t="str">
            <v>6.2.1</v>
          </cell>
          <cell r="C97" t="str">
            <v>Asesoramiento a las entidades territoriales de la jurisdicción en la formulación e incorporación de acciones de adaptación y mitigación del cambio climático en sus instrumentos de planificación, en ejecución y en concordancia con los 8 PIGCCS o los que se hayan formulados a la fecha(%)</v>
          </cell>
          <cell r="D97" t="str">
            <v>% de entidades territoriales de la jurisdicción con acciones de adaptación y mitigación del cambio climático formuladas e incorporadas en sus instrumentos de planificación, en ejecución y en concordancia con los 8 PIGCCS o los que se hayan formulados a la fecha(%)
Nota: 
PND 2018-2022. Porcentaje de departamentos que implementan iniciativas de adaptación al cambio climático orientadas por las autoridades ambientales
Resolución 667 % de entes territoriales asesorados en la incorporación, planificación y ejecución de acciones relacionadas con cambio climático en el marco de los instrumentos de planificación territorial</v>
          </cell>
          <cell r="E97" t="str">
            <v>Porcentaje</v>
          </cell>
          <cell r="F97">
            <v>0.03</v>
          </cell>
          <cell r="G97">
            <v>7.0000000000000007E-2</v>
          </cell>
          <cell r="H97">
            <v>0.12</v>
          </cell>
          <cell r="I97">
            <v>0.17</v>
          </cell>
          <cell r="J97">
            <v>7.4999999999999997E-2</v>
          </cell>
          <cell r="K97">
            <v>8.7499999999999994E-2</v>
          </cell>
          <cell r="L97">
            <v>8.7499999999999994E-2</v>
          </cell>
          <cell r="M97">
            <v>8.7499999999999994E-2</v>
          </cell>
          <cell r="N97">
            <v>0</v>
          </cell>
          <cell r="O97">
            <v>1</v>
          </cell>
          <cell r="P97">
            <v>1</v>
          </cell>
          <cell r="Q97">
            <v>0.72916666666666663</v>
          </cell>
          <cell r="R97">
            <v>0.51470588235294112</v>
          </cell>
          <cell r="S97" t="str">
            <v>Se actualizaron los Planes Municipales de Gestión del Riesgo (PMGRD y la Estrategía Municipal de respuesta a Emergencias (EMRE) de los municipios de Angostura, Yalí, Yarumal, Guadalupe, Anzá y Ciudad Bolivar y se incorporó al PMGRD el Cambio climático como un escenario de riesgo.</v>
          </cell>
          <cell r="T97" t="str">
            <v xml:space="preserve">Se actualizaron los Planes Municipales de Gestión del Riesgo (PMGRD y la Estrategia Municipal de respuesta a Emergencias (EMRE) de los municipios de Ituango, Barbosa, Salgar, Buriticá, Titiribí, Fredonia y Támesis y se incorporó al PMGRD el Cambio climático como un escenario de riesgo. </v>
          </cell>
          <cell r="U97"/>
          <cell r="V97"/>
          <cell r="W97"/>
          <cell r="X97" t="str">
            <v>contract</v>
          </cell>
          <cell r="Y97" t="str">
            <v>No aplica</v>
          </cell>
          <cell r="Z97"/>
          <cell r="AA97"/>
          <cell r="AB97"/>
          <cell r="AC97"/>
          <cell r="AD97"/>
          <cell r="AE97"/>
          <cell r="AF97">
            <v>0.17</v>
          </cell>
          <cell r="AG97">
            <v>8.7499999999999994E-2</v>
          </cell>
          <cell r="AH97">
            <v>0.51470588235294112</v>
          </cell>
          <cell r="AI97"/>
          <cell r="AJ97">
            <v>585815732</v>
          </cell>
          <cell r="AK97">
            <v>344442424</v>
          </cell>
          <cell r="AL97">
            <v>0.58797059413897745</v>
          </cell>
          <cell r="AM97">
            <v>213464528</v>
          </cell>
          <cell r="AN97">
            <v>0.61973936172275923</v>
          </cell>
          <cell r="AO97">
            <v>130977896</v>
          </cell>
          <cell r="AP97">
            <v>124482896</v>
          </cell>
          <cell r="AQ97">
            <v>49155216</v>
          </cell>
          <cell r="AR97">
            <v>0.39487526061411682</v>
          </cell>
          <cell r="AS97">
            <v>810688479</v>
          </cell>
          <cell r="AT97">
            <v>773592504</v>
          </cell>
          <cell r="AU97">
            <v>0.954241393629081</v>
          </cell>
        </row>
        <row r="98">
          <cell r="A98" t="str">
            <v>ACT 6.3</v>
          </cell>
          <cell r="B98" t="str">
            <v>6.3</v>
          </cell>
          <cell r="C98" t="str">
            <v>Coordinar con los sectores formuladores de los PIGCCS de la ejecución de medidas de adaptación y mitigación de cambio climático en articulación con entidades territoriales</v>
          </cell>
          <cell r="D98"/>
          <cell r="E98" t="str">
            <v>Porcentaje</v>
          </cell>
          <cell r="F98">
            <v>1</v>
          </cell>
          <cell r="G98">
            <v>1</v>
          </cell>
          <cell r="H98">
            <v>1</v>
          </cell>
          <cell r="I98">
            <v>1</v>
          </cell>
          <cell r="J98">
            <v>1</v>
          </cell>
          <cell r="K98">
            <v>1</v>
          </cell>
          <cell r="L98">
            <v>0</v>
          </cell>
          <cell r="M98">
            <v>0</v>
          </cell>
          <cell r="N98">
            <v>0</v>
          </cell>
          <cell r="O98">
            <v>1</v>
          </cell>
          <cell r="P98">
            <v>1</v>
          </cell>
          <cell r="Q98">
            <v>0</v>
          </cell>
          <cell r="R98">
            <v>0</v>
          </cell>
          <cell r="S98"/>
          <cell r="T98"/>
          <cell r="U98"/>
          <cell r="V98"/>
          <cell r="W98"/>
          <cell r="X98"/>
          <cell r="Y98"/>
          <cell r="Z98"/>
          <cell r="AA98"/>
          <cell r="AB98"/>
          <cell r="AC98"/>
          <cell r="AD98"/>
          <cell r="AE98"/>
          <cell r="AF98">
            <v>1</v>
          </cell>
          <cell r="AG98">
            <v>0.5</v>
          </cell>
          <cell r="AH98">
            <v>0.5</v>
          </cell>
          <cell r="AI98"/>
          <cell r="AJ98">
            <v>914112413</v>
          </cell>
          <cell r="AK98">
            <v>894594056</v>
          </cell>
          <cell r="AL98">
            <v>0.97864774974891411</v>
          </cell>
          <cell r="AM98">
            <v>223874201</v>
          </cell>
          <cell r="AN98">
            <v>0.25025227867152294</v>
          </cell>
          <cell r="AO98">
            <v>673119855</v>
          </cell>
          <cell r="AP98">
            <v>672785730</v>
          </cell>
          <cell r="AQ98">
            <v>661840731</v>
          </cell>
          <cell r="AR98">
            <v>0.98373182053073571</v>
          </cell>
          <cell r="AS98">
            <v>793040126</v>
          </cell>
          <cell r="AT98">
            <v>568736583</v>
          </cell>
          <cell r="AU98">
            <v>0.71715990698811116</v>
          </cell>
        </row>
        <row r="99">
          <cell r="A99" t="str">
            <v>SACT 6.3.1</v>
          </cell>
          <cell r="B99" t="str">
            <v>6.3.1</v>
          </cell>
          <cell r="C99" t="str">
            <v>Coordinación con los sectores formuladores de los PIGCCS de la ejecución de medidas de adaptación y mitigación de cambio climático en articulación con entidades territoriales</v>
          </cell>
          <cell r="D99" t="str">
            <v>% de sectores formuladores de los PIGCCS que han ejecutado medidas de adaptación y mitigación de Cambio Climático en coordinación con entidades territoriales</v>
          </cell>
          <cell r="E99" t="str">
            <v>Porcentaje</v>
          </cell>
          <cell r="F99">
            <v>0.125</v>
          </cell>
          <cell r="G99">
            <v>0.125</v>
          </cell>
          <cell r="H99">
            <v>0.25</v>
          </cell>
          <cell r="I99">
            <v>0.25</v>
          </cell>
          <cell r="J99">
            <v>0.125</v>
          </cell>
          <cell r="K99">
            <v>0.125</v>
          </cell>
          <cell r="L99">
            <v>0</v>
          </cell>
          <cell r="M99">
            <v>0</v>
          </cell>
          <cell r="N99">
            <v>0</v>
          </cell>
          <cell r="O99">
            <v>1</v>
          </cell>
          <cell r="P99">
            <v>1</v>
          </cell>
          <cell r="Q99">
            <v>0</v>
          </cell>
          <cell r="R99">
            <v>0</v>
          </cell>
          <cell r="S99" t="str">
            <v xml:space="preserve">La ejecución de medidas de gestión del riesgo, adaptación y mitigación de cambio climático en articulación con entidades territoriales en coordinación con los PIGCCS se realizó en los 80 municipios de la jurisdicción corporativa. </v>
          </cell>
          <cell r="T99" t="str">
            <v>La ejecución de medidas de gestión del riesgo, adaptación y mitigación de cambio climático en articulación con entidades territoriales en coordinación con los PIGCCS se realizó en los 80 municipios de la jurisdicción corporativa.</v>
          </cell>
          <cell r="U99"/>
          <cell r="V99"/>
          <cell r="W99"/>
          <cell r="X99" t="str">
            <v>contract</v>
          </cell>
          <cell r="Y99" t="str">
            <v>No aplica</v>
          </cell>
          <cell r="Z99"/>
          <cell r="AA99"/>
          <cell r="AB99"/>
          <cell r="AC99"/>
          <cell r="AD99"/>
          <cell r="AE99"/>
          <cell r="AF99">
            <v>0.25</v>
          </cell>
          <cell r="AG99">
            <v>0.125</v>
          </cell>
          <cell r="AH99">
            <v>0.5</v>
          </cell>
          <cell r="AI99"/>
          <cell r="AJ99">
            <v>914112413</v>
          </cell>
          <cell r="AK99">
            <v>894594056</v>
          </cell>
          <cell r="AL99">
            <v>0.97864774974891411</v>
          </cell>
          <cell r="AM99">
            <v>223874201</v>
          </cell>
          <cell r="AN99">
            <v>0.25025227867152294</v>
          </cell>
          <cell r="AO99">
            <v>673119855</v>
          </cell>
          <cell r="AP99">
            <v>672785730</v>
          </cell>
          <cell r="AQ99">
            <v>661840731</v>
          </cell>
          <cell r="AR99">
            <v>0.98373182053073571</v>
          </cell>
          <cell r="AS99">
            <v>793040126</v>
          </cell>
          <cell r="AT99">
            <v>568736583</v>
          </cell>
          <cell r="AU99">
            <v>0.71715990698811116</v>
          </cell>
        </row>
        <row r="100">
          <cell r="A100" t="str">
            <v>ACT 6.4</v>
          </cell>
          <cell r="B100" t="str">
            <v>6.4</v>
          </cell>
          <cell r="C100" t="str">
            <v>Implementar la estrategia de reconocimiento de la memoria adaptativa del territorio y apropiación socio-cultural de herramientas de participación y educación para la adaptación al cambio climático y la gestión del riesgo</v>
          </cell>
          <cell r="D100"/>
          <cell r="E100" t="str">
            <v>Porcentaje</v>
          </cell>
          <cell r="F100">
            <v>1</v>
          </cell>
          <cell r="G100">
            <v>1</v>
          </cell>
          <cell r="H100">
            <v>1</v>
          </cell>
          <cell r="I100">
            <v>1</v>
          </cell>
          <cell r="J100">
            <v>1</v>
          </cell>
          <cell r="K100">
            <v>1</v>
          </cell>
          <cell r="L100">
            <v>0</v>
          </cell>
          <cell r="M100">
            <v>0</v>
          </cell>
          <cell r="N100">
            <v>0</v>
          </cell>
          <cell r="O100">
            <v>1</v>
          </cell>
          <cell r="P100">
            <v>1</v>
          </cell>
          <cell r="Q100">
            <v>0</v>
          </cell>
          <cell r="R100">
            <v>0</v>
          </cell>
          <cell r="S100"/>
          <cell r="T100"/>
          <cell r="U100"/>
          <cell r="V100"/>
          <cell r="W100"/>
          <cell r="X100"/>
          <cell r="Y100"/>
          <cell r="Z100"/>
          <cell r="AA100"/>
          <cell r="AB100"/>
          <cell r="AC100"/>
          <cell r="AD100"/>
          <cell r="AE100"/>
          <cell r="AF100">
            <v>1</v>
          </cell>
          <cell r="AG100">
            <v>0.5</v>
          </cell>
          <cell r="AH100">
            <v>0.5</v>
          </cell>
          <cell r="AI100"/>
          <cell r="AJ100">
            <v>240148557</v>
          </cell>
          <cell r="AK100">
            <v>201544111</v>
          </cell>
          <cell r="AL100">
            <v>0.83924764536478147</v>
          </cell>
          <cell r="AM100">
            <v>113481034</v>
          </cell>
          <cell r="AN100">
            <v>0.56305804936171022</v>
          </cell>
          <cell r="AO100">
            <v>88063077</v>
          </cell>
          <cell r="AP100">
            <v>88063077</v>
          </cell>
          <cell r="AQ100">
            <v>88063077</v>
          </cell>
          <cell r="AR100">
            <v>1</v>
          </cell>
          <cell r="AS100">
            <v>283226106</v>
          </cell>
          <cell r="AT100">
            <v>277490905</v>
          </cell>
          <cell r="AU100">
            <v>0.97975045068762134</v>
          </cell>
        </row>
        <row r="101">
          <cell r="A101" t="str">
            <v>SACT 6.4.1</v>
          </cell>
          <cell r="B101" t="str">
            <v>6.4.1</v>
          </cell>
          <cell r="C101" t="str">
            <v>Implementación de la estrategia de reconocimiento de la memoria adaptativa del territorio y apropiación socio-cultural de herramientas de participación y educación para la adaptación al cambio climático y la gestión del riesgo</v>
          </cell>
          <cell r="D101" t="str">
            <v>% de implementación de la estrategia de reconocimiento de la memoria adaptativa del territorio y apropiación socio-cultural de herramientas de participación y educación para la adaptación al cambio climático y la gestión del riesgo</v>
          </cell>
          <cell r="E101" t="str">
            <v>Porcentaje</v>
          </cell>
          <cell r="F101">
            <v>0.1</v>
          </cell>
          <cell r="G101">
            <v>0.2</v>
          </cell>
          <cell r="H101">
            <v>0.3</v>
          </cell>
          <cell r="I101">
            <v>0.4</v>
          </cell>
          <cell r="J101">
            <v>0.1</v>
          </cell>
          <cell r="K101">
            <v>0.23499999999999999</v>
          </cell>
          <cell r="L101">
            <v>0</v>
          </cell>
          <cell r="M101">
            <v>0</v>
          </cell>
          <cell r="N101">
            <v>0</v>
          </cell>
          <cell r="O101">
            <v>1</v>
          </cell>
          <cell r="P101">
            <v>1</v>
          </cell>
          <cell r="Q101">
            <v>0</v>
          </cell>
          <cell r="R101">
            <v>0</v>
          </cell>
          <cell r="S101" t="str">
            <v xml:space="preserve">En cumplimiento de la actividad que tenía como proyección para el 2020, el diseño metodológico con la revisión de información de fuentes primarias y secundarias así como la caracterización y priorización de actores, se logró construir una propuesta metodológica enmarcada en la Estrategia de Gestión de la Cultura Ambiental y la Educación Ambiental en la jurisdicción de CORANTIOQUIA “El Territorio como Zona de Vida”. 
El concepto de memoria adaptativa que integra la Estrategia El Territorio como Zona de Vida, es el elemento transversal que busca apropiar socialmente conocimiento acerca del cambio climático y global desde la perspectiva socioecosistémica y de gestión del riesgo, así mismo busca mediante la sistematización de las experiencias de adaptación de las comunidades y actores del territorio a eventos climáticos y naturales extremos, gestionar el conocimiento de manera que permita el análisis y comprensión de la capacidad adaptativa de actores y comunidades y así mismo la percepción y respuesta al riesgo en el territorio, con ello se espera nutrir la estrategia el Territorio como Zona de Vida y su aplicación en la formación de actores estratégicos. 
 </v>
          </cell>
          <cell r="T101" t="str">
            <v xml:space="preserve">El indicador se cumplió a partir de lossiguientes procesos:
Se culminó la ejecución del Contrato 140-CNT2010-144, en el marco del cual, se realizó un proceso piloto de creación y dinamización de La Red Mujeres Tierra y Vida, con la construcción de nodos de cambio climático liderados por mujeres en 13 municipios priorizados, donde participaron 166 mujeres, dentro de las principales conclusiones de este ejercicio piloto, se destaca el papel de las mujeres en la comprensión de los cambios y la capacidad de reconstruir la memoria del paisaje y de las formas de respuesta social frente a los cambios, hallándose en ellas una capacidad de adaptación y resiliencia que les permite ser agentes dinamizadoras de cambio y adaptación en sus comunidades y territorios. 
Convenio 040-COV2108-82 que tiene como propósito aunar esfuerzos entre CORANTIOQUIA y la Oficina de las Naciones Unidas Contra la Droga y el Delito - UNODC, en la implementación de estrategias de desarrollo alternativo con enfoque de género que contribuyan a la adaptación al cambio climático y al fortalecimiento y transformación de las condiciones de vida de las mujeres en la jurisdicción de CORANTIOQUIA en los territorios seleccionados para ser intervenidos, entre ellos los municipios de Barbosa, Medellín, Amaga, Caldas, Heliconia, Titiribí, Fredonia, Jericó, Montebello, Támesis, Venecia, Andes, Betulia, Concordia, Salgar, Anzá, Buriticá, Caicedo, Ebéjico, Santa Fé de Antioquia, Cáceres, Caucasia, El Bagre, Nechí, Zaragoza, Anorí, Belmira, Carolina del Príncipe, Don Matías, Gómez Plata, Guadalupe, Ituango, Santa Rosa de Osos, San Andrés de Cuerquia, Cisneros, Puerto Berrio, Remedios, Segovia, Yolombó, Yondó. En 2021, se inició con la estructuración de un diploma para fortalecer y ampliar la red a 280 mujeres, 7 por municipio, a partir de la experiencia del proceso piloto y con la integración de la metodología de la UNODC. 
En desarrollo del Proceso Educativo Ambiental Hogares Ecológicos, se revisaron y actualizaron los lineamientos pedagógicos para fortalecer la incorporación de conocimiento y espacios de diálogo acerca del cambio climático y sus posibles efectos en los sistemas de agricultura familiar y comunitaria, del mismo modo, se orientó al equipo técnico que hace parte del Convenio 040-COV2106-35 celebrado con el Programa Mundial de Alimentos, para el fortalecimiento de Hogares Ecológicos, adoptar medidas de adaptación basada en ecosistemas para fortalecer las prácticas sostenibles en los sistemas productivos familiares y el manejo agroecológico de fincas, predios y parcelas, basados en diagnósticos y aplicación participativa de indicadores de sustentabilidad que permiten identificar posibles riesgos a escala veredal y las medidas de adaptación pertinentes. En este proceso educativo participan 1150 Hogares Ecológicos, de los cuales 500 Hogares son nuevos y 650 de fortalecimiento en 65 veredas, en más de 50 municipios, principalmente comunidades campesinas, étnicas, rurales y urbanas en la Jurisdicción de Corantioquia. 
De igual manera, el proceso educativo desarrollado para la formación de comunidades Guardaciénagas en convenios 040-COV1906-133 con EPM y 040-COV1906-187 con la Universidad de Antioquia, apropió la estrategia de reconocimiento de la memoria adaptativa para entender los cambios en los sistemas cenagosos, y desde allí construir con las comunidades medidas de manejo de humedales que permitan avanzar en la mitigación y en la adaptación de las comunidades. La metodología del proceso fue ajustada durante el primer semestre de 2021, para garantizar la transversalidad del enfoque de adaptación y se avanzó en el proceso de sistematización que permita su seguimiento y evaluación. 
De manera directa, la Corporación construyó la Estrategia “ECOESCUELAS: construyendo resiliencia desde las comunidades educativas” como proceso que integra la infraestructura de la escuela con los procedimientos, interacciones y experiencias de la comunidad educativa, buscando con ello recuperar el territorio como escenario educativo por excelencia. En este sentido, la Escuela facilitará la comprensión del territorio, la experimentación, el aprendizaje e integración de conocimientos, la participación y desarrollo de capacidades y habilidades para adaptarse mejor a los ecosistemas y a sus dinámicas, aportando con ello a la construcción de estilos de vida, relaciones y desarrollo más armónicos. En 2021, se identificaron 32 y caracterizaron 23 instituciones y centros educativos urbanos y rurales en igual número de municipios, que fundamentados en los PRAE recibirán acompañamiento integral por parte de CORANTIOQUIA, destacando que serán epicentro de la adopción de medidas y tecnologías para la adaptación y la sostenibilidad, que servirán de modelo y de escenario educativo con proyección territorial y comunitaria, entre ellas las siguientes: instalación de sistemas de energía solar fotovoltaica (según pertinencia y viabilidad técnica, social y económica), instalación de composteras y puntos de separación de residuos, sistemas de tratamiento de aguas residuales, sistemas de captación y almacenamiento de agua lluvia, huertas agrobiodiversas, arborización, biovivero, pérgolas o aulas ambientales abiertas e inclusivas para la comunidad educativa. El proceso educativo que acompaña la Ecoescuela está basado en la Política Nacional de Educación Ambiental y en la educación para la adaptación al cambio climático y gestión del riesgo según los escenarios global, del país y los planes regionales de cambio y climático y gestión del riesgo. 
De conformidad con el indicador y la meta proyectada para el año 2021, esta subactividad cuenta con un avance del 23,5%, por lo tanto presenta un porcentaje de cumplimiento del 100%. </v>
          </cell>
          <cell r="U101"/>
          <cell r="V101"/>
          <cell r="W101"/>
          <cell r="X101" t="str">
            <v>contract</v>
          </cell>
          <cell r="Y101" t="str">
            <v>No aplica</v>
          </cell>
          <cell r="Z101"/>
          <cell r="AA101"/>
          <cell r="AB101"/>
          <cell r="AC101"/>
          <cell r="AD101"/>
          <cell r="AE101"/>
          <cell r="AF101">
            <v>0.4</v>
          </cell>
          <cell r="AG101">
            <v>0.33499999999999996</v>
          </cell>
          <cell r="AH101">
            <v>0.83749999999999991</v>
          </cell>
          <cell r="AI101"/>
          <cell r="AJ101">
            <v>240148557</v>
          </cell>
          <cell r="AK101">
            <v>201544111</v>
          </cell>
          <cell r="AL101">
            <v>0.83924764536478147</v>
          </cell>
          <cell r="AM101">
            <v>113481034</v>
          </cell>
          <cell r="AN101">
            <v>0.56305804936171022</v>
          </cell>
          <cell r="AO101">
            <v>88063077</v>
          </cell>
          <cell r="AP101">
            <v>88063077</v>
          </cell>
          <cell r="AQ101">
            <v>88063077</v>
          </cell>
          <cell r="AR101">
            <v>1</v>
          </cell>
          <cell r="AS101">
            <v>283226106</v>
          </cell>
          <cell r="AT101">
            <v>277490905</v>
          </cell>
          <cell r="AU101">
            <v>0.97975045068762134</v>
          </cell>
        </row>
        <row r="102">
          <cell r="A102" t="str">
            <v>ACT 6.5</v>
          </cell>
          <cell r="B102" t="str">
            <v>6.5</v>
          </cell>
          <cell r="C102" t="str">
            <v>Implementar el Plan de Gestión del Cambio Climático en la Jurisdicción de Corantioquia, con enfoque diferencial</v>
          </cell>
          <cell r="D102"/>
          <cell r="E102" t="str">
            <v>Porcentaje</v>
          </cell>
          <cell r="F102">
            <v>1</v>
          </cell>
          <cell r="G102">
            <v>1</v>
          </cell>
          <cell r="H102">
            <v>1</v>
          </cell>
          <cell r="I102">
            <v>1</v>
          </cell>
          <cell r="J102">
            <v>0.77600000000000002</v>
          </cell>
          <cell r="K102">
            <v>0.89655172413793105</v>
          </cell>
          <cell r="L102">
            <v>0</v>
          </cell>
          <cell r="M102">
            <v>0</v>
          </cell>
          <cell r="N102">
            <v>0</v>
          </cell>
          <cell r="O102">
            <v>0.77600000000000002</v>
          </cell>
          <cell r="P102">
            <v>0.89655172413793105</v>
          </cell>
          <cell r="Q102">
            <v>0</v>
          </cell>
          <cell r="R102">
            <v>0</v>
          </cell>
          <cell r="S102"/>
          <cell r="T102"/>
          <cell r="U102"/>
          <cell r="V102"/>
          <cell r="W102"/>
          <cell r="X102"/>
          <cell r="Y102"/>
          <cell r="Z102"/>
          <cell r="AA102"/>
          <cell r="AB102"/>
          <cell r="AC102"/>
          <cell r="AD102"/>
          <cell r="AE102"/>
          <cell r="AF102">
            <v>1</v>
          </cell>
          <cell r="AG102">
            <v>0.41813793103448277</v>
          </cell>
          <cell r="AH102">
            <v>0.41813793103448277</v>
          </cell>
          <cell r="AI102"/>
          <cell r="AJ102">
            <v>588706682</v>
          </cell>
          <cell r="AK102">
            <v>342489936</v>
          </cell>
          <cell r="AL102">
            <v>0.58176668699676826</v>
          </cell>
          <cell r="AM102">
            <v>133646213</v>
          </cell>
          <cell r="AN102">
            <v>0.39021938735157463</v>
          </cell>
          <cell r="AO102">
            <v>208843723</v>
          </cell>
          <cell r="AP102">
            <v>208843723</v>
          </cell>
          <cell r="AQ102">
            <v>207522116</v>
          </cell>
          <cell r="AR102">
            <v>0.99367178969511094</v>
          </cell>
          <cell r="AS102">
            <v>2000000</v>
          </cell>
          <cell r="AT102">
            <v>1788000</v>
          </cell>
          <cell r="AU102">
            <v>0.89400000000000002</v>
          </cell>
        </row>
        <row r="103">
          <cell r="A103" t="str">
            <v>SACT 6.5.1</v>
          </cell>
          <cell r="B103" t="str">
            <v>6.5.1</v>
          </cell>
          <cell r="C103" t="str">
            <v>Implementación del Plan de Gestión del Cambio Climático en la Jurisdicción de Corantioquia</v>
          </cell>
          <cell r="D103" t="str">
            <v>% de implementación del Plan de Gestión del Cambio Climático en la Jurisdicción de Corantioquia</v>
          </cell>
          <cell r="E103" t="str">
            <v>Porcentaje</v>
          </cell>
          <cell r="F103">
            <v>0.4</v>
          </cell>
          <cell r="G103">
            <v>0.5</v>
          </cell>
          <cell r="H103">
            <v>0.6</v>
          </cell>
          <cell r="I103">
            <v>0.8</v>
          </cell>
          <cell r="J103">
            <v>0.4</v>
          </cell>
          <cell r="K103">
            <v>1</v>
          </cell>
          <cell r="L103">
            <v>0</v>
          </cell>
          <cell r="M103">
            <v>0</v>
          </cell>
          <cell r="N103">
            <v>0</v>
          </cell>
          <cell r="O103">
            <v>1</v>
          </cell>
          <cell r="P103">
            <v>1</v>
          </cell>
          <cell r="Q103">
            <v>0</v>
          </cell>
          <cell r="R103">
            <v>0</v>
          </cell>
          <cell r="S103" t="str">
            <v xml:space="preserve">Se realizó la ejecución de 20 medidas de adaptación, mitigación y mitigación-adaptación Contempladas en el Plan Regional para el Cambio Climático de CORANTIOQUIA implementadas con un porcentaje de ejecución mayor al 35% y cuya implementación es responsabilidad directa de la Corporación. </v>
          </cell>
          <cell r="T103" t="str">
            <v xml:space="preserve">Se realizó la ejecución de 41 medidas de adaptación, mitigación y mitigación-adaptación Contempladas en el Plan Regional para el Cambio Climático de CORANTIOQUIA implementadas con un porcentaje de ejecución mayor al 35% y cuya implementación es responsabilidad directa de la Corporación </v>
          </cell>
          <cell r="U103"/>
          <cell r="V103"/>
          <cell r="W103"/>
          <cell r="X103" t="str">
            <v>contract</v>
          </cell>
          <cell r="Y103" t="str">
            <v>No aplica</v>
          </cell>
          <cell r="Z103"/>
          <cell r="AA103"/>
          <cell r="AB103"/>
          <cell r="AC103"/>
          <cell r="AD103"/>
          <cell r="AE103"/>
          <cell r="AF103">
            <v>0.8</v>
          </cell>
          <cell r="AG103">
            <v>1.4</v>
          </cell>
          <cell r="AH103">
            <v>1.7499999999999998</v>
          </cell>
          <cell r="AI103"/>
          <cell r="AJ103">
            <v>139470000</v>
          </cell>
          <cell r="AK103">
            <v>113143452</v>
          </cell>
          <cell r="AL103">
            <v>0.81123863196386314</v>
          </cell>
          <cell r="AM103">
            <v>89605550</v>
          </cell>
          <cell r="AN103">
            <v>0.79196408113834105</v>
          </cell>
          <cell r="AO103">
            <v>23537902</v>
          </cell>
          <cell r="AP103">
            <v>23537902</v>
          </cell>
          <cell r="AQ103">
            <v>23537902</v>
          </cell>
          <cell r="AR103">
            <v>1</v>
          </cell>
          <cell r="AS103">
            <v>0</v>
          </cell>
          <cell r="AT103">
            <v>0</v>
          </cell>
          <cell r="AU103">
            <v>0</v>
          </cell>
        </row>
        <row r="104">
          <cell r="A104" t="str">
            <v>SACT 6.5.2</v>
          </cell>
          <cell r="B104" t="str">
            <v>6.5.2</v>
          </cell>
          <cell r="C104" t="str">
            <v>Implementación de las medidas acordadas para la reducción de gases de efecto invernadero</v>
          </cell>
          <cell r="D104" t="str">
            <v>% de avance en la implementación de las medidas acordadas para la reducción de gases de efecto invernadero.
Nota: incluye la adaptación al cambio climático.</v>
          </cell>
          <cell r="E104" t="str">
            <v>Porcentaje</v>
          </cell>
          <cell r="F104">
            <v>1</v>
          </cell>
          <cell r="G104">
            <v>1</v>
          </cell>
          <cell r="H104">
            <v>1</v>
          </cell>
          <cell r="I104">
            <v>1</v>
          </cell>
          <cell r="J104">
            <v>0.55200000000000005</v>
          </cell>
          <cell r="K104">
            <v>0.7931034482758621</v>
          </cell>
          <cell r="L104">
            <v>0</v>
          </cell>
          <cell r="M104">
            <v>0</v>
          </cell>
          <cell r="N104">
            <v>0</v>
          </cell>
          <cell r="O104">
            <v>0.55200000000000005</v>
          </cell>
          <cell r="P104">
            <v>0.7931034482758621</v>
          </cell>
          <cell r="Q104">
            <v>0</v>
          </cell>
          <cell r="R104">
            <v>0</v>
          </cell>
          <cell r="S104" t="str">
            <v xml:space="preserve">Se realizó la ejecución de 16 Medidas de Mitigación y mitigación-adaptación Contempladas en el Plan Regional para el Cambio Climático de CORANTIOQUIA implementadas con un porcentaje de ejecución mayor al 35% y cuya implementación es responsabilidad directa de la Corporación. </v>
          </cell>
          <cell r="T104" t="str">
            <v xml:space="preserve">Se realizó la ejecución de 23 Medidas de Mitigación y mitigación-adaptación Contempladas en el Plan Regional para el Cambio Climático de CORANTIOQUIA implementadas con un porcentaje de ejecución mayor al 35% y cuya implementación es responsabilidad directa de la Corporación. </v>
          </cell>
          <cell r="U104"/>
          <cell r="V104"/>
          <cell r="W104"/>
          <cell r="X104" t="str">
            <v>contract</v>
          </cell>
          <cell r="Y104" t="str">
            <v>No aplica</v>
          </cell>
          <cell r="Z104"/>
          <cell r="AA104"/>
          <cell r="AB104"/>
          <cell r="AC104"/>
          <cell r="AD104"/>
          <cell r="AE104"/>
          <cell r="AF104">
            <v>1</v>
          </cell>
          <cell r="AG104">
            <v>0.67255172413793107</v>
          </cell>
          <cell r="AH104">
            <v>0.67255172413793107</v>
          </cell>
          <cell r="AI104"/>
          <cell r="AJ104">
            <v>449236682</v>
          </cell>
          <cell r="AK104">
            <v>229346484</v>
          </cell>
          <cell r="AL104">
            <v>0.51052483732839959</v>
          </cell>
          <cell r="AM104">
            <v>44040663</v>
          </cell>
          <cell r="AN104">
            <v>0.19202676331414786</v>
          </cell>
          <cell r="AO104">
            <v>185305821</v>
          </cell>
          <cell r="AP104">
            <v>185305821</v>
          </cell>
          <cell r="AQ104">
            <v>183984214</v>
          </cell>
          <cell r="AR104">
            <v>0.99286796824369594</v>
          </cell>
          <cell r="AS104">
            <v>2000000</v>
          </cell>
          <cell r="AT104">
            <v>1788000</v>
          </cell>
          <cell r="AU104">
            <v>0.89400000000000002</v>
          </cell>
        </row>
        <row r="105">
          <cell r="A105" t="str">
            <v>PROG IV</v>
          </cell>
          <cell r="B105" t="str">
            <v>IV</v>
          </cell>
          <cell r="C105" t="str">
            <v>Programa IV. Hábitat y hábitos de vida sostenible</v>
          </cell>
          <cell r="D105"/>
          <cell r="E105" t="str">
            <v>Porcentaje</v>
          </cell>
          <cell r="F105">
            <v>1</v>
          </cell>
          <cell r="G105">
            <v>1</v>
          </cell>
          <cell r="H105">
            <v>1</v>
          </cell>
          <cell r="I105">
            <v>1</v>
          </cell>
          <cell r="J105">
            <v>0.89600000000000002</v>
          </cell>
          <cell r="K105">
            <v>0.87666666666666671</v>
          </cell>
          <cell r="L105">
            <v>0</v>
          </cell>
          <cell r="M105">
            <v>0</v>
          </cell>
          <cell r="N105">
            <v>3.4666666666666658E-2</v>
          </cell>
          <cell r="O105">
            <v>0.89600000000000002</v>
          </cell>
          <cell r="P105">
            <v>0.87666666666666671</v>
          </cell>
          <cell r="Q105">
            <v>0</v>
          </cell>
          <cell r="R105">
            <v>0</v>
          </cell>
          <cell r="S105"/>
          <cell r="T105"/>
          <cell r="U105"/>
          <cell r="V105"/>
          <cell r="W105"/>
          <cell r="X105"/>
          <cell r="Y105"/>
          <cell r="Z105"/>
          <cell r="AA105"/>
          <cell r="AB105"/>
          <cell r="AC105"/>
          <cell r="AD105"/>
          <cell r="AE105"/>
          <cell r="AF105">
            <v>1</v>
          </cell>
          <cell r="AG105">
            <v>0.44316666666666671</v>
          </cell>
          <cell r="AH105">
            <v>0.44316666666666671</v>
          </cell>
          <cell r="AI105"/>
          <cell r="AJ105">
            <v>7109569857</v>
          </cell>
          <cell r="AK105">
            <v>6177146073</v>
          </cell>
          <cell r="AL105">
            <v>0.86884947996088024</v>
          </cell>
          <cell r="AM105">
            <v>3628730922</v>
          </cell>
          <cell r="AN105">
            <v>0.58744457053735599</v>
          </cell>
          <cell r="AO105">
            <v>2611845636.6999998</v>
          </cell>
          <cell r="AP105">
            <v>2496911623.6999998</v>
          </cell>
          <cell r="AQ105">
            <v>2322925767.3000002</v>
          </cell>
          <cell r="AR105">
            <v>0.9303195776940707</v>
          </cell>
          <cell r="AS105">
            <v>14737878533</v>
          </cell>
          <cell r="AT105">
            <v>9861992281</v>
          </cell>
          <cell r="AU105">
            <v>0.6691595577285927</v>
          </cell>
        </row>
        <row r="106">
          <cell r="A106" t="str">
            <v>PROY 7</v>
          </cell>
          <cell r="B106">
            <v>7</v>
          </cell>
          <cell r="C106" t="str">
            <v>Proyecto 7. Construyendo escenarios y hábitos económicos sostenibles</v>
          </cell>
          <cell r="D106"/>
          <cell r="E106" t="str">
            <v>Porcentaje</v>
          </cell>
          <cell r="F106">
            <v>1</v>
          </cell>
          <cell r="G106">
            <v>1</v>
          </cell>
          <cell r="H106">
            <v>1</v>
          </cell>
          <cell r="I106">
            <v>1</v>
          </cell>
          <cell r="J106">
            <v>1</v>
          </cell>
          <cell r="K106">
            <v>0.91999999999999993</v>
          </cell>
          <cell r="L106">
            <v>0</v>
          </cell>
          <cell r="M106">
            <v>0</v>
          </cell>
          <cell r="N106">
            <v>0</v>
          </cell>
          <cell r="O106">
            <v>1</v>
          </cell>
          <cell r="P106">
            <v>0.91999999999999993</v>
          </cell>
          <cell r="Q106">
            <v>0</v>
          </cell>
          <cell r="R106">
            <v>0</v>
          </cell>
          <cell r="S106"/>
          <cell r="T106"/>
          <cell r="U106"/>
          <cell r="V106"/>
          <cell r="W106"/>
          <cell r="X106"/>
          <cell r="Y106"/>
          <cell r="Z106"/>
          <cell r="AA106"/>
          <cell r="AB106"/>
          <cell r="AC106"/>
          <cell r="AD106"/>
          <cell r="AE106"/>
          <cell r="AF106">
            <v>1</v>
          </cell>
          <cell r="AG106">
            <v>0.48</v>
          </cell>
          <cell r="AH106">
            <v>0.48</v>
          </cell>
          <cell r="AI106"/>
          <cell r="AJ106">
            <v>1313096130</v>
          </cell>
          <cell r="AK106">
            <v>1270231098</v>
          </cell>
          <cell r="AL106">
            <v>0.96735575482961789</v>
          </cell>
          <cell r="AM106">
            <v>855547478</v>
          </cell>
          <cell r="AN106">
            <v>0.67353687006015972</v>
          </cell>
          <cell r="AO106">
            <v>414683620</v>
          </cell>
          <cell r="AP106">
            <v>315715598</v>
          </cell>
          <cell r="AQ106">
            <v>294179008.60000002</v>
          </cell>
          <cell r="AR106">
            <v>0.93178484200200973</v>
          </cell>
          <cell r="AS106">
            <v>4175263132</v>
          </cell>
          <cell r="AT106">
            <v>3295846663</v>
          </cell>
          <cell r="AU106">
            <v>0.78937459958870926</v>
          </cell>
        </row>
        <row r="107">
          <cell r="A107" t="str">
            <v>ACT 7.1</v>
          </cell>
          <cell r="B107" t="str">
            <v>7.1</v>
          </cell>
          <cell r="C107" t="str">
            <v>Transformar sectores productivos y economías locales hacia prácticas sostenibles (Bioeconomía, Economía circular, Economía naranja, Negocios verdes, Turismo asociado al patrimonio ambiental, entre otros), con corresponsabilidad de los actores</v>
          </cell>
          <cell r="D107"/>
          <cell r="E107" t="str">
            <v>Porcentaje</v>
          </cell>
          <cell r="F107">
            <v>1</v>
          </cell>
          <cell r="G107">
            <v>1</v>
          </cell>
          <cell r="H107">
            <v>1</v>
          </cell>
          <cell r="I107">
            <v>1</v>
          </cell>
          <cell r="J107">
            <v>1</v>
          </cell>
          <cell r="K107">
            <v>1</v>
          </cell>
          <cell r="L107">
            <v>0</v>
          </cell>
          <cell r="M107">
            <v>0</v>
          </cell>
          <cell r="N107">
            <v>0</v>
          </cell>
          <cell r="O107">
            <v>1</v>
          </cell>
          <cell r="P107">
            <v>1</v>
          </cell>
          <cell r="Q107">
            <v>0</v>
          </cell>
          <cell r="R107">
            <v>0</v>
          </cell>
          <cell r="S107"/>
          <cell r="T107"/>
          <cell r="U107"/>
          <cell r="V107"/>
          <cell r="W107"/>
          <cell r="X107"/>
          <cell r="Y107"/>
          <cell r="Z107"/>
          <cell r="AA107"/>
          <cell r="AB107"/>
          <cell r="AC107"/>
          <cell r="AD107"/>
          <cell r="AE107"/>
          <cell r="AF107">
            <v>1</v>
          </cell>
          <cell r="AG107">
            <v>0.5</v>
          </cell>
          <cell r="AH107">
            <v>0.5</v>
          </cell>
          <cell r="AI107"/>
          <cell r="AJ107">
            <v>1164563691</v>
          </cell>
          <cell r="AK107">
            <v>1136534311</v>
          </cell>
          <cell r="AL107">
            <v>0.9759314323324545</v>
          </cell>
          <cell r="AM107">
            <v>737153945</v>
          </cell>
          <cell r="AN107">
            <v>0.6485980562710878</v>
          </cell>
          <cell r="AO107">
            <v>399380366</v>
          </cell>
          <cell r="AP107">
            <v>300452779</v>
          </cell>
          <cell r="AQ107">
            <v>279276684.60000002</v>
          </cell>
          <cell r="AR107">
            <v>0.92951939246333293</v>
          </cell>
          <cell r="AS107">
            <v>2752563132</v>
          </cell>
          <cell r="AT107">
            <v>1889151563</v>
          </cell>
          <cell r="AU107">
            <v>0.68632451733354105</v>
          </cell>
        </row>
        <row r="108">
          <cell r="A108" t="str">
            <v>SACT 7.1.1</v>
          </cell>
          <cell r="B108" t="str">
            <v>7.1.1</v>
          </cell>
          <cell r="C108" t="str">
            <v>Ejecución de planes de negocio asociativo en turismo de naturaleza por socioecosistema</v>
          </cell>
          <cell r="D108" t="str">
            <v>Número de planes de negocio asociativo en turismo de naturaleza por socioecosistema ejecutados.</v>
          </cell>
          <cell r="E108" t="str">
            <v>Porcentaje</v>
          </cell>
          <cell r="F108">
            <v>0</v>
          </cell>
          <cell r="G108">
            <v>1</v>
          </cell>
          <cell r="H108">
            <v>1</v>
          </cell>
          <cell r="I108">
            <v>1</v>
          </cell>
          <cell r="J108">
            <v>0</v>
          </cell>
          <cell r="K108">
            <v>1</v>
          </cell>
          <cell r="L108">
            <v>0</v>
          </cell>
          <cell r="M108">
            <v>0</v>
          </cell>
          <cell r="N108">
            <v>0</v>
          </cell>
          <cell r="O108">
            <v>0</v>
          </cell>
          <cell r="P108">
            <v>1</v>
          </cell>
          <cell r="Q108">
            <v>0</v>
          </cell>
          <cell r="R108">
            <v>0</v>
          </cell>
          <cell r="S108" t="str">
            <v>Sin meta programada para la vigencia 2020.</v>
          </cell>
          <cell r="T108" t="str">
            <v xml:space="preserve">El Plan de Negocio de Turismo de Naturaleza formulado para el DMI Cuchilla Jardín Támesis. Partiendo de estos procesos, se considera que el proyecto del Modelo de Negocio de Turismo de Naturaleza del DMI Cuchilla Jardín / Támesis, contaría con un mapa interesante de aliados, locales, públicos y privados, ubicados en territorio, e igualmente basados en los lineamientos nacionales e internacionales, habría un grupo entre entidades públicas y privadas en la línea de posibles socios. Las acciones formuladas en el Plan de Negocio de Turismo de Naturaleza para el DMI Cuchilla Jardín Támesis, están ligadas a las plasmadas en las acciones de ejecución del Plan de Acción, por tanto, el indicador culmina con un cumplimiento del 100%.  </v>
          </cell>
          <cell r="U108"/>
          <cell r="V108"/>
          <cell r="W108"/>
          <cell r="X108" t="str">
            <v>contract</v>
          </cell>
          <cell r="Y108" t="str">
            <v>No aplica</v>
          </cell>
          <cell r="Z108"/>
          <cell r="AA108"/>
          <cell r="AB108"/>
          <cell r="AC108"/>
          <cell r="AD108"/>
          <cell r="AE108"/>
          <cell r="AF108">
            <v>3</v>
          </cell>
          <cell r="AG108">
            <v>1</v>
          </cell>
          <cell r="AH108">
            <v>0.33333333333333331</v>
          </cell>
          <cell r="AI108"/>
          <cell r="AJ108">
            <v>0</v>
          </cell>
          <cell r="AK108"/>
          <cell r="AL108">
            <v>0</v>
          </cell>
          <cell r="AM108">
            <v>0</v>
          </cell>
          <cell r="AN108">
            <v>0</v>
          </cell>
          <cell r="AO108">
            <v>0</v>
          </cell>
          <cell r="AP108">
            <v>0</v>
          </cell>
          <cell r="AQ108">
            <v>0</v>
          </cell>
          <cell r="AR108" t="str">
            <v>0%</v>
          </cell>
          <cell r="AS108">
            <v>623000000</v>
          </cell>
          <cell r="AT108">
            <v>48093973</v>
          </cell>
          <cell r="AU108">
            <v>7.7197388443017656E-2</v>
          </cell>
        </row>
        <row r="109">
          <cell r="A109" t="str">
            <v>SACT 7.1.2</v>
          </cell>
          <cell r="B109" t="str">
            <v>7.1.2</v>
          </cell>
          <cell r="C109" t="str">
            <v>Implementación de esquemas asociativos propios de las comunidades étnicas en lo productivo según regulación propia, que incorporan uso de la biodiversidad</v>
          </cell>
          <cell r="D109" t="str">
            <v>Número de esquemas asociativos propios de las comunidades étnicas en lo productivo implementados según regulación propia, que incorporan uso de la biodiversidad</v>
          </cell>
          <cell r="E109" t="str">
            <v>Porcentaje</v>
          </cell>
          <cell r="F109">
            <v>0</v>
          </cell>
          <cell r="G109">
            <v>0</v>
          </cell>
          <cell r="H109">
            <v>1</v>
          </cell>
          <cell r="I109">
            <v>1</v>
          </cell>
          <cell r="J109">
            <v>0</v>
          </cell>
          <cell r="K109">
            <v>0</v>
          </cell>
          <cell r="L109">
            <v>0</v>
          </cell>
          <cell r="M109">
            <v>0</v>
          </cell>
          <cell r="N109">
            <v>0</v>
          </cell>
          <cell r="O109">
            <v>0</v>
          </cell>
          <cell r="P109">
            <v>0</v>
          </cell>
          <cell r="Q109">
            <v>0</v>
          </cell>
          <cell r="R109">
            <v>0</v>
          </cell>
          <cell r="S109" t="str">
            <v>Sin meta programada para la vigencia 2020.</v>
          </cell>
          <cell r="T109" t="str">
            <v>Sin meta programa para la vigencia.</v>
          </cell>
          <cell r="U109"/>
          <cell r="V109"/>
          <cell r="W109"/>
          <cell r="X109" t="str">
            <v>contract</v>
          </cell>
          <cell r="Y109" t="str">
            <v>No aplica</v>
          </cell>
          <cell r="Z109"/>
          <cell r="AA109"/>
          <cell r="AB109"/>
          <cell r="AC109"/>
          <cell r="AD109"/>
          <cell r="AE109"/>
          <cell r="AF109">
            <v>2</v>
          </cell>
          <cell r="AG109">
            <v>0</v>
          </cell>
          <cell r="AH109">
            <v>0</v>
          </cell>
          <cell r="AI109"/>
          <cell r="AJ109">
            <v>0</v>
          </cell>
          <cell r="AK109"/>
          <cell r="AL109">
            <v>0</v>
          </cell>
          <cell r="AM109">
            <v>0</v>
          </cell>
          <cell r="AN109">
            <v>0</v>
          </cell>
          <cell r="AO109">
            <v>0</v>
          </cell>
          <cell r="AP109">
            <v>0</v>
          </cell>
          <cell r="AQ109">
            <v>0</v>
          </cell>
          <cell r="AR109" t="str">
            <v>0%</v>
          </cell>
          <cell r="AS109">
            <v>0</v>
          </cell>
          <cell r="AT109">
            <v>0</v>
          </cell>
          <cell r="AU109">
            <v>0</v>
          </cell>
        </row>
        <row r="110">
          <cell r="A110" t="str">
            <v>SACT 7.1.3</v>
          </cell>
          <cell r="B110" t="str">
            <v>7.1.3</v>
          </cell>
          <cell r="C110" t="str">
            <v>Fortalecimiento de las prácticas de economía propia bajo principios de sostenibilidad</v>
          </cell>
          <cell r="D110" t="str">
            <v>Número de prácticas de economía propia fortalecida bajo principios de sostenibilidad</v>
          </cell>
          <cell r="E110" t="str">
            <v>Porcentaje</v>
          </cell>
          <cell r="F110">
            <v>0</v>
          </cell>
          <cell r="G110">
            <v>2</v>
          </cell>
          <cell r="H110">
            <v>0</v>
          </cell>
          <cell r="I110">
            <v>2</v>
          </cell>
          <cell r="J110">
            <v>0</v>
          </cell>
          <cell r="K110">
            <v>4</v>
          </cell>
          <cell r="L110">
            <v>0</v>
          </cell>
          <cell r="M110">
            <v>0</v>
          </cell>
          <cell r="N110">
            <v>0</v>
          </cell>
          <cell r="O110">
            <v>0</v>
          </cell>
          <cell r="P110">
            <v>1</v>
          </cell>
          <cell r="Q110">
            <v>0</v>
          </cell>
          <cell r="R110">
            <v>0</v>
          </cell>
          <cell r="S110" t="str">
            <v>Sin meta programada para la vigencia 2020.</v>
          </cell>
          <cell r="T110" t="str">
            <v xml:space="preserve">El fortalecimiento de las prácticas de economía propia bajo los principios de la sostenibilidad, parte de apropiarse de los bienes y servicios ecosistémicos presentes en el territorio, como son los servicios de abastecimiento (suministro de alimentos, agua, de fibras, madera, entre otros) y/o servicios de regulación (regulación de la calidad de agua, fertilidad del suelo, control de las enfermedades y la polinización), y/o los servicios de apoyo y los servicios culturales, además de apropiarse del modelo de producción que contribuya al fortalecimiento de los mercados locales. Teniendo la anterior contextualización, se realizó acompañamiento al emprendimiento Awaite, el cual integra miembros de varias etnias de la comunidad indígena Zenú, entre ellas Campanario, Omagá, José de los Santos, Puerto Bélgica, Guarumo, Puerto Santo, El Manantial, Isla de la dulzura y el corregimiento de Jardín, en Cáceres, el cual tiene como materia prima base la palma de Caña Flecha (Gynerium sagittatun). Tambien,en la región Cártama, el resguardo indígena de La María, Marcelino Tascón, cuenta con un emprendimiento de producción panelera, en la que se encuentran vinculadas más de 16 familias del resguardo, donde se observó la disminución de especies productoras de mucilagos vegetales para la clarificación de la panela, por lo que se apoyó el establecimiento de un banco de producción de mucilago vegetal para la clarificación de la panela con el fin de mejorar la calidad de la panela y tener mayor aceptación en el mercado local. en el resguardo indígena de Cristiania Karmata Rua, se observa una gran vocación a la producción cafetera, donde apropiaron mejores técnicas disponibles y buenas prácticas ambientales en al menos 20 familias cafeteras del resguardo, asociadas con la valoración de subproductos de cosecha como la pulpa derivada del café y otros materiales residuales orgánicos resultantes de la parcela indígena, para la elaboración de una enmienda orgánica, como mejorador del contenido orgánico del suelo, y la apropiación de un sistema modular de tratamiento anaerobio SMTA, para disminuir la carga contaminante de las aguas mieles y contribuir a la disminución de olores y vectores. en el resguardo de La María Marcelino Tascón, se estableció un modelo agroforestal en 100 parcelas del resguardo, para que los excedentes productivos se transformen en bienes con valor agregado o se comercialicen como fruta fresca en el mercado local. </v>
          </cell>
          <cell r="U110"/>
          <cell r="V110"/>
          <cell r="W110"/>
          <cell r="X110" t="str">
            <v>contract</v>
          </cell>
          <cell r="Y110" t="str">
            <v>No aplica</v>
          </cell>
          <cell r="Z110"/>
          <cell r="AA110"/>
          <cell r="AB110"/>
          <cell r="AC110"/>
          <cell r="AD110"/>
          <cell r="AE110"/>
          <cell r="AF110">
            <v>4</v>
          </cell>
          <cell r="AG110">
            <v>4</v>
          </cell>
          <cell r="AH110">
            <v>1</v>
          </cell>
          <cell r="AI110"/>
          <cell r="AJ110">
            <v>0</v>
          </cell>
          <cell r="AK110"/>
          <cell r="AL110">
            <v>0</v>
          </cell>
          <cell r="AM110">
            <v>0</v>
          </cell>
          <cell r="AN110">
            <v>0</v>
          </cell>
          <cell r="AO110">
            <v>0</v>
          </cell>
          <cell r="AP110">
            <v>0</v>
          </cell>
          <cell r="AQ110">
            <v>0</v>
          </cell>
          <cell r="AR110" t="str">
            <v>0%</v>
          </cell>
          <cell r="AS110">
            <v>440000000</v>
          </cell>
          <cell r="AT110">
            <v>298529330</v>
          </cell>
          <cell r="AU110">
            <v>0.67847575000000004</v>
          </cell>
        </row>
        <row r="111">
          <cell r="A111" t="str">
            <v>SACT 7.1.4</v>
          </cell>
          <cell r="B111" t="str">
            <v>7.1.4</v>
          </cell>
          <cell r="C111" t="str">
            <v>Acompañamiento a los sectores para la reconversión hacia sistemas sostenibles de producción</v>
          </cell>
          <cell r="D111" t="str">
            <v>% de sectores con acompañamiento para la reconversión hacia sistemas sostenibles de producción</v>
          </cell>
          <cell r="E111" t="str">
            <v>Porcentaje</v>
          </cell>
          <cell r="F111">
            <v>0.4</v>
          </cell>
          <cell r="G111">
            <v>1</v>
          </cell>
          <cell r="H111">
            <v>1</v>
          </cell>
          <cell r="I111">
            <v>1</v>
          </cell>
          <cell r="J111">
            <v>0.5</v>
          </cell>
          <cell r="K111">
            <v>1.25</v>
          </cell>
          <cell r="L111">
            <v>0</v>
          </cell>
          <cell r="M111">
            <v>0</v>
          </cell>
          <cell r="N111">
            <v>0</v>
          </cell>
          <cell r="O111">
            <v>1</v>
          </cell>
          <cell r="P111">
            <v>1</v>
          </cell>
          <cell r="Q111">
            <v>0</v>
          </cell>
          <cell r="R111">
            <v>0</v>
          </cell>
          <cell r="S111" t="str">
            <v xml:space="preserve">Adhesión a la Mesa de Ganadería Sostenible del Departamento de Antioquia, para propiciar un trabajo de reconversión del sector de la ganadería de leche y carne a la sostenibilidad. Además, se suscribe el contrato 110-CNT2009-133 con el objeto de El fortalecimiento de prácticas de producción y consumo sostenible en sectores productivos en la jurisdicción de Corantioquia, en el que se priorizan los sectores aguacatero, citrícola, cafetero, porcícola, ganadero de leche y ganadero de carne y se acompaña la mesa técnica sectorial corporativa </v>
          </cell>
          <cell r="T111" t="str">
            <v xml:space="preserve">Los sectores estratégicos priorizados en la política de P&amp;CS, son: Energético, Alimentos Organicos, Manufacturero, Pymes y Minero-arcillas rojas. La Corporación para motivar la Gestión Sostenible de los sectores económicos de su jurisdicción creo el reconocimiento “EL SELLO DE SOSTENIBILIDAD” el cual se constituye en una estrategia de reconocimiento ambiental a las organizaciones que en el marco de sus procesos productivos involucran buenas prácticas ambientales, y que van más allá del cumplimiento de la normativa ambiental vigente, disminuyendo significativamente el efecto sobre los recursos naturales, ocasionados directa o indirectamente por el proceso de manufactura del bien o prestación del servicio. Para la tercera versión 2021 se contó con la postulación de 50 empresas de diferentes sectores productivos y la postulación de 2 iniciativas étnicas. De las 52 organizaciones postuladas, 50 cumplieron con los requisitos que habilitan, entre ellas dos (2) iniciativas étnicas y han sido objeto de auditoría de verificación de requisitos calificables. La entrega de los reconocimientos se realizó el día 09 de diciembre de 2021, donde a las organizaciones y/o empresas productivas se otorgaron 22 reconocimientos. 
 </v>
          </cell>
          <cell r="U111"/>
          <cell r="V111"/>
          <cell r="W111"/>
          <cell r="X111" t="str">
            <v>contract</v>
          </cell>
          <cell r="Y111" t="str">
            <v>No aplica</v>
          </cell>
          <cell r="Z111"/>
          <cell r="AA111"/>
          <cell r="AB111"/>
          <cell r="AC111"/>
          <cell r="AD111"/>
          <cell r="AE111"/>
          <cell r="AF111">
            <v>1</v>
          </cell>
          <cell r="AG111">
            <v>1.75</v>
          </cell>
          <cell r="AH111">
            <v>1.75</v>
          </cell>
          <cell r="AI111"/>
          <cell r="AJ111">
            <v>769221946</v>
          </cell>
          <cell r="AK111">
            <v>746287086</v>
          </cell>
          <cell r="AL111">
            <v>0.9701843400084168</v>
          </cell>
          <cell r="AM111">
            <v>532126018</v>
          </cell>
          <cell r="AN111">
            <v>0.71303125564201442</v>
          </cell>
          <cell r="AO111">
            <v>214161068</v>
          </cell>
          <cell r="AP111">
            <v>115233481</v>
          </cell>
          <cell r="AQ111">
            <v>104587485</v>
          </cell>
          <cell r="AR111">
            <v>0.90761369085083876</v>
          </cell>
          <cell r="AS111">
            <v>1132173132</v>
          </cell>
          <cell r="AT111">
            <v>1119528809</v>
          </cell>
          <cell r="AU111">
            <v>0.98883181145832033</v>
          </cell>
        </row>
        <row r="112">
          <cell r="A112" t="str">
            <v>SACT 7.1.5</v>
          </cell>
          <cell r="B112" t="str">
            <v>7.1.5</v>
          </cell>
          <cell r="C112" t="str">
            <v>Verificación de negocios verdes</v>
          </cell>
          <cell r="D112" t="str">
            <v>Número de negocios verdes verificados
Nota:
▪ PND 2018-2022: Negocios verdes verificados</v>
          </cell>
          <cell r="E112" t="str">
            <v>Porcentaje</v>
          </cell>
          <cell r="F112">
            <v>20</v>
          </cell>
          <cell r="G112">
            <v>20</v>
          </cell>
          <cell r="H112">
            <v>20</v>
          </cell>
          <cell r="I112">
            <v>20</v>
          </cell>
          <cell r="J112">
            <v>31</v>
          </cell>
          <cell r="K112">
            <v>51</v>
          </cell>
          <cell r="L112">
            <v>0</v>
          </cell>
          <cell r="M112">
            <v>0</v>
          </cell>
          <cell r="N112">
            <v>0</v>
          </cell>
          <cell r="O112">
            <v>1</v>
          </cell>
          <cell r="P112">
            <v>1</v>
          </cell>
          <cell r="Q112">
            <v>0</v>
          </cell>
          <cell r="R112">
            <v>0</v>
          </cell>
          <cell r="S112" t="str">
            <v xml:space="preserve">En el marco del contrato 110-CNT2009-133 se acompañan a 25 N.V y se les formula el plan de mejoramiento, el cual es socializado y concertado con los empresarios, por gestión corporativa se cuenta con 6negocios verdes. </v>
          </cell>
          <cell r="T112" t="str">
            <v xml:space="preserve">En la vigencia 2021 fueron verificados 51 Negocios verdes potenciales, geográficamente estos negocios se encuentran ubicados en las Oficinas Territoriales Cártama, Zenufaná, Aburrá Norte y Panzenú, clasificados en las categorías Ecoproductos industriales, subcategoría aprovechamiento y valoración de residuos 10 negocios; Mercado de carbono, subcategoría mercado voluntario un negocio y de la categoría Bienes y servicios sostenibles provenientes de Recursos naturales, subcategorías de agrosistemas sostenibles 31 negocios y de la subcategoría biocomercio 9 negocios, donde se potencializa la actividad de turismo de naturaleza – ecoturismo. </v>
          </cell>
          <cell r="U112"/>
          <cell r="V112"/>
          <cell r="W112"/>
          <cell r="X112" t="str">
            <v>contract</v>
          </cell>
          <cell r="Y112" t="str">
            <v>No aplica</v>
          </cell>
          <cell r="Z112"/>
          <cell r="AA112"/>
          <cell r="AB112"/>
          <cell r="AC112"/>
          <cell r="AD112"/>
          <cell r="AE112"/>
          <cell r="AF112">
            <v>80</v>
          </cell>
          <cell r="AG112">
            <v>82</v>
          </cell>
          <cell r="AH112">
            <v>1.0249999999999999</v>
          </cell>
          <cell r="AI112"/>
          <cell r="AJ112">
            <v>200000000</v>
          </cell>
          <cell r="AK112">
            <v>200000000</v>
          </cell>
          <cell r="AL112">
            <v>1</v>
          </cell>
          <cell r="AM112">
            <v>99852461</v>
          </cell>
          <cell r="AN112">
            <v>0.49926230500000002</v>
          </cell>
          <cell r="AO112">
            <v>100147539</v>
          </cell>
          <cell r="AP112">
            <v>100147539</v>
          </cell>
          <cell r="AQ112">
            <v>89617440.599999994</v>
          </cell>
          <cell r="AR112">
            <v>0.89485414713985123</v>
          </cell>
          <cell r="AS112">
            <v>100000000</v>
          </cell>
          <cell r="AT112">
            <v>100000000</v>
          </cell>
          <cell r="AU112">
            <v>1</v>
          </cell>
        </row>
        <row r="113">
          <cell r="A113" t="str">
            <v>SACT 7.1.6</v>
          </cell>
          <cell r="B113" t="str">
            <v>7.1.6</v>
          </cell>
          <cell r="C113" t="str">
            <v>Implementación del programa regional de negocios verdes</v>
          </cell>
          <cell r="D113" t="str">
            <v>% de implementación del programa regional de negocios verdes por la autoridad ambiental</v>
          </cell>
          <cell r="E113" t="str">
            <v>Porcentaje</v>
          </cell>
          <cell r="F113">
            <v>1</v>
          </cell>
          <cell r="G113">
            <v>1</v>
          </cell>
          <cell r="H113">
            <v>1</v>
          </cell>
          <cell r="I113">
            <v>1</v>
          </cell>
          <cell r="J113">
            <v>1</v>
          </cell>
          <cell r="K113">
            <v>1</v>
          </cell>
          <cell r="L113">
            <v>0</v>
          </cell>
          <cell r="M113">
            <v>0</v>
          </cell>
          <cell r="N113">
            <v>0</v>
          </cell>
          <cell r="O113">
            <v>1</v>
          </cell>
          <cell r="P113">
            <v>1</v>
          </cell>
          <cell r="Q113">
            <v>0</v>
          </cell>
          <cell r="R113">
            <v>0</v>
          </cell>
          <cell r="S113" t="str">
            <v>Hoy se cuenta con un equipo profesional que brinda asesoría y acompaña al emprendedor verde en los asuntos relacionados con las variables ambientales propias del negocio y/o emprendimiento verde. 
Se brinda acompañamiento, asesoría y asistencia a los negocios verdes verificados, se les proponen los planes de mejora y se realiza el seguimiento para evidenciar la efectividad y se cuenta con una base de datos de Negocios verdes. Adicionalmente se suscribe el convenio 040-COV2009-124 el cual tiene como objeto ”busca Aunar esfuerzos técnicos, financieros y administrativos para implementar el programa regional de negocios verdes</v>
          </cell>
          <cell r="T113" t="str">
            <v xml:space="preserve">La corporación conforma un Comité para el impulso, acompañamiento y desarrollo de los Emprendimientos de Negocios Verdes y de los Negocios Verdes identificados de la Corporación Autónoma Regional del Centro de Antioquia, CORANTIOQUIA, el cual se institucionaliza en la Resolución 040-RES2106-3602. Se realizó la socialización del plan regional de negocios verdes en las oficinas territoriales de Zenufaná, Panzenú y Tahamíes, en los municipios de Caracolí, Puerto Nare, Vegachí, El Bagre, Caucasia y Donmatías. Se realizó la novena versión de Bioexpo, durante los días 18, 19 y 20 de noviembre de 2021, para promover los diferentes bienes y servicios  que producen los Negocios Verdes de la Nación, en este evento Corantioquia acompaño y propicio la participación de 11 negocios verdes en Bioexpo 2021 </v>
          </cell>
          <cell r="U113"/>
          <cell r="V113"/>
          <cell r="W113"/>
          <cell r="X113" t="str">
            <v>contract</v>
          </cell>
          <cell r="Y113" t="str">
            <v>No aplica</v>
          </cell>
          <cell r="Z113"/>
          <cell r="AA113"/>
          <cell r="AB113"/>
          <cell r="AC113"/>
          <cell r="AD113"/>
          <cell r="AE113"/>
          <cell r="AF113">
            <v>1</v>
          </cell>
          <cell r="AG113">
            <v>4</v>
          </cell>
          <cell r="AH113">
            <v>4</v>
          </cell>
          <cell r="AI113"/>
          <cell r="AJ113">
            <v>195341745</v>
          </cell>
          <cell r="AK113">
            <v>190247225</v>
          </cell>
          <cell r="AL113">
            <v>0.97391996267874026</v>
          </cell>
          <cell r="AM113">
            <v>105175466</v>
          </cell>
          <cell r="AN113">
            <v>0.55283574307062822</v>
          </cell>
          <cell r="AO113">
            <v>85071759</v>
          </cell>
          <cell r="AP113">
            <v>85071759</v>
          </cell>
          <cell r="AQ113">
            <v>85071759</v>
          </cell>
          <cell r="AR113">
            <v>1</v>
          </cell>
          <cell r="AS113">
            <v>157390000</v>
          </cell>
          <cell r="AT113">
            <v>26245600</v>
          </cell>
          <cell r="AU113">
            <v>0.16675519410381853</v>
          </cell>
        </row>
        <row r="114">
          <cell r="A114" t="str">
            <v>SACT 7.1.7</v>
          </cell>
          <cell r="B114" t="str">
            <v>7.1.7</v>
          </cell>
          <cell r="C114" t="str">
            <v>Implementación de estrategias de promoción de uso de energía alternativa</v>
          </cell>
          <cell r="D114" t="str">
            <v>% de implementación de estrategias de promoción de uso de energía alternativa</v>
          </cell>
          <cell r="E114" t="str">
            <v>Porcentaje</v>
          </cell>
          <cell r="F114">
            <v>0</v>
          </cell>
          <cell r="G114">
            <v>1</v>
          </cell>
          <cell r="H114">
            <v>1</v>
          </cell>
          <cell r="I114">
            <v>1</v>
          </cell>
          <cell r="J114">
            <v>0</v>
          </cell>
          <cell r="K114">
            <v>1</v>
          </cell>
          <cell r="L114">
            <v>0</v>
          </cell>
          <cell r="M114">
            <v>0</v>
          </cell>
          <cell r="N114">
            <v>0</v>
          </cell>
          <cell r="O114">
            <v>0</v>
          </cell>
          <cell r="P114">
            <v>1</v>
          </cell>
          <cell r="Q114">
            <v>0</v>
          </cell>
          <cell r="R114">
            <v>0</v>
          </cell>
          <cell r="S114" t="str">
            <v>Sin meta programada para la vigencia 2020.</v>
          </cell>
          <cell r="T114" t="str">
            <v xml:space="preserve">Con el propósito de promover el uso sostenible de todas las formas de energía alternativas, se implementó una unidad piloto de generación de energía fotovoltaica en la región Panzenú, que brinda oportunidades para el centro poblado de Santa Rosita y el plantel educativo del centro poblado en el municipio de Caucasia. 
El sistema energético instalado consta de un sistema solar con baterías de soporte con capacidad de 5,58 kWp, beneficiando a 80 familias del caserío del cual aproximadamente 485 personas que se abastecen del mismo. 
Durante el periodo comprendido en el año 2021, desde la subdirección ambiental se gestionó y dirigió diferentes estrategias en el marco de la promoción de energía alternativas en los diferentes municipios de la jurisdicción aplicando acciones de apoyo a las comunidades más vulnerables y en las zonas rurales con grandes falencias del servicio energético. Igualmente, Con el propósito de contar con una estrategia de promoción de uso de energía alternativa en la jurisdicción de Corantioquia, se instalaron 23 estaciones autónomas de carga de dispositivos móviles, en espacios públicos de 23 municipios de la jurisdicción. Además, fueron divulgados por los diferentes medios de comunicación entre estos programas radiales, desarrollo de ecards y videos promocionales divulgados en las páginas oficiales de la corporación, así como la instalación de 6 vallas en diferentes municipios de la jurisdicción de la corporación. 
  </v>
          </cell>
          <cell r="U114"/>
          <cell r="V114"/>
          <cell r="W114"/>
          <cell r="X114" t="str">
            <v>contract</v>
          </cell>
          <cell r="Y114" t="str">
            <v>No aplica</v>
          </cell>
          <cell r="Z114"/>
          <cell r="AA114"/>
          <cell r="AB114"/>
          <cell r="AC114"/>
          <cell r="AD114"/>
          <cell r="AE114"/>
          <cell r="AF114">
            <v>1</v>
          </cell>
          <cell r="AG114">
            <v>1</v>
          </cell>
          <cell r="AH114">
            <v>1</v>
          </cell>
          <cell r="AI114"/>
          <cell r="AJ114">
            <v>0</v>
          </cell>
          <cell r="AK114"/>
          <cell r="AL114">
            <v>0</v>
          </cell>
          <cell r="AM114">
            <v>0</v>
          </cell>
          <cell r="AN114">
            <v>0</v>
          </cell>
          <cell r="AO114">
            <v>0</v>
          </cell>
          <cell r="AP114">
            <v>0</v>
          </cell>
          <cell r="AQ114">
            <v>0</v>
          </cell>
          <cell r="AR114" t="str">
            <v>0%</v>
          </cell>
          <cell r="AS114">
            <v>300000000</v>
          </cell>
          <cell r="AT114">
            <v>296753851</v>
          </cell>
          <cell r="AU114">
            <v>0.98917950333333338</v>
          </cell>
        </row>
        <row r="115">
          <cell r="A115" t="str">
            <v>ACT 7.2</v>
          </cell>
          <cell r="B115" t="str">
            <v>7.2</v>
          </cell>
          <cell r="C115" t="str">
            <v>Acompañamiento a los sectores en la generación de articulaciones socio-cultural que permitan consolidar escenarios económicos locales y regionales sostenibles</v>
          </cell>
          <cell r="D115"/>
          <cell r="E115" t="str">
            <v>Porcentaje</v>
          </cell>
          <cell r="F115">
            <v>1</v>
          </cell>
          <cell r="G115">
            <v>1</v>
          </cell>
          <cell r="H115">
            <v>1</v>
          </cell>
          <cell r="I115">
            <v>1</v>
          </cell>
          <cell r="J115">
            <v>1</v>
          </cell>
          <cell r="K115">
            <v>1</v>
          </cell>
          <cell r="L115">
            <v>0</v>
          </cell>
          <cell r="M115">
            <v>0</v>
          </cell>
          <cell r="N115">
            <v>0</v>
          </cell>
          <cell r="O115">
            <v>1</v>
          </cell>
          <cell r="P115">
            <v>1</v>
          </cell>
          <cell r="Q115">
            <v>0</v>
          </cell>
          <cell r="R115">
            <v>0</v>
          </cell>
          <cell r="S115"/>
          <cell r="T115"/>
          <cell r="U115"/>
          <cell r="V115"/>
          <cell r="W115"/>
          <cell r="X115"/>
          <cell r="Y115"/>
          <cell r="Z115"/>
          <cell r="AA115"/>
          <cell r="AB115"/>
          <cell r="AC115"/>
          <cell r="AD115"/>
          <cell r="AE115"/>
          <cell r="AF115">
            <v>1</v>
          </cell>
          <cell r="AG115">
            <v>0.5</v>
          </cell>
          <cell r="AH115">
            <v>0.5</v>
          </cell>
          <cell r="AI115"/>
          <cell r="AJ115">
            <v>148532439</v>
          </cell>
          <cell r="AK115">
            <v>133696787</v>
          </cell>
          <cell r="AL115">
            <v>0.90011843810091885</v>
          </cell>
          <cell r="AM115">
            <v>118393533</v>
          </cell>
          <cell r="AN115">
            <v>0.88553760831963746</v>
          </cell>
          <cell r="AO115">
            <v>15303254</v>
          </cell>
          <cell r="AP115">
            <v>15262819</v>
          </cell>
          <cell r="AQ115">
            <v>14902324</v>
          </cell>
          <cell r="AR115">
            <v>0.97638083764211581</v>
          </cell>
          <cell r="AS115">
            <v>109200000</v>
          </cell>
          <cell r="AT115">
            <v>106695100</v>
          </cell>
          <cell r="AU115">
            <v>0.9770613553113553</v>
          </cell>
        </row>
        <row r="116">
          <cell r="A116" t="str">
            <v>SACT 7.2.1</v>
          </cell>
          <cell r="B116" t="str">
            <v>7.2.1</v>
          </cell>
          <cell r="C116" t="str">
            <v>Acompañamiento a los sectores en la generación de articulaciones socio-cultural que permitan consolidar escenarios económicos locales y regionales sostenibles</v>
          </cell>
          <cell r="D116" t="str">
            <v>Número de sectores acompañados en la generación de articulaciones socio-cultural</v>
          </cell>
          <cell r="E116" t="str">
            <v>Porcentaje</v>
          </cell>
          <cell r="F116">
            <v>2</v>
          </cell>
          <cell r="G116">
            <v>2</v>
          </cell>
          <cell r="H116">
            <v>2</v>
          </cell>
          <cell r="I116">
            <v>2</v>
          </cell>
          <cell r="J116">
            <v>3</v>
          </cell>
          <cell r="K116">
            <v>2.5</v>
          </cell>
          <cell r="L116">
            <v>0</v>
          </cell>
          <cell r="M116">
            <v>0</v>
          </cell>
          <cell r="N116">
            <v>0</v>
          </cell>
          <cell r="O116">
            <v>1</v>
          </cell>
          <cell r="P116">
            <v>1</v>
          </cell>
          <cell r="Q116">
            <v>0</v>
          </cell>
          <cell r="R116">
            <v>0</v>
          </cell>
          <cell r="S116" t="str">
            <v>El fortalecimiento de Mercados de verdes, que hace parte la Estrategia de Educación Ambiental, denominada Hogares ecológicos, liderada por la Subdirección de Participación y Cultura Ambienta. Un (1) sector productivo. 
Estrategia de apropiación y gestión del Patrimonio hídrico y educación ambiental. Dos (2) sectores productivos</v>
          </cell>
          <cell r="T116" t="str">
            <v xml:space="preserve">Subactividad: Acompañamiento a los sectores en la generación de articulaciones socio-cultural que permitan consolidar escenarios económicos locales y regionales sostenibles, donde el indicador es el Número de sectores acompañados en la generación de articulaciones socio-cultural, la cual en el siguiente informe se hace un reporte de cumplimiento del 100% a la meta estipulada en el plan de acción 2020 - 2023.
El cumplimiento de este indicador se evidencia en: 
1.	El fortalecimiento de Mercados de verdes, que hace parte la Estrategia de Educación Ambiental, denominada Hogares ecológicos, liderada por la Subdirección de Participación y Cultura Ambienta.
2.	Estrategia de acompañamiento a dos (2) sectores productivos con manejo de unidad productiva beneficiando familias y comunidades del territorio. 
</v>
          </cell>
          <cell r="U116"/>
          <cell r="V116"/>
          <cell r="W116"/>
          <cell r="X116" t="str">
            <v>contract</v>
          </cell>
          <cell r="Y116" t="str">
            <v>No aplica</v>
          </cell>
          <cell r="Z116"/>
          <cell r="AA116"/>
          <cell r="AB116"/>
          <cell r="AC116"/>
          <cell r="AD116"/>
          <cell r="AE116"/>
          <cell r="AF116">
            <v>2</v>
          </cell>
          <cell r="AG116">
            <v>2.75</v>
          </cell>
          <cell r="AH116">
            <v>1.375</v>
          </cell>
          <cell r="AI116"/>
          <cell r="AJ116">
            <v>148532439</v>
          </cell>
          <cell r="AK116">
            <v>133696787</v>
          </cell>
          <cell r="AL116">
            <v>0.90011843810091885</v>
          </cell>
          <cell r="AM116">
            <v>118393533</v>
          </cell>
          <cell r="AN116">
            <v>0.88553760831963746</v>
          </cell>
          <cell r="AO116">
            <v>15303254</v>
          </cell>
          <cell r="AP116">
            <v>15262819</v>
          </cell>
          <cell r="AQ116">
            <v>14902324</v>
          </cell>
          <cell r="AR116">
            <v>0.97638083764211581</v>
          </cell>
          <cell r="AS116">
            <v>109200000</v>
          </cell>
          <cell r="AT116">
            <v>106695100</v>
          </cell>
          <cell r="AU116">
            <v>0.9770613553113553</v>
          </cell>
        </row>
        <row r="117">
          <cell r="A117" t="str">
            <v>ACT 7.3</v>
          </cell>
          <cell r="B117" t="str">
            <v>7.3</v>
          </cell>
          <cell r="C117" t="str">
            <v>Impulsar la transición hacia un consumo sostenible</v>
          </cell>
          <cell r="D117"/>
          <cell r="E117" t="str">
            <v>Porcentaje</v>
          </cell>
          <cell r="F117">
            <v>1</v>
          </cell>
          <cell r="G117">
            <v>1</v>
          </cell>
          <cell r="H117">
            <v>1</v>
          </cell>
          <cell r="I117">
            <v>1</v>
          </cell>
          <cell r="J117">
            <v>1</v>
          </cell>
          <cell r="K117">
            <v>0.6</v>
          </cell>
          <cell r="L117">
            <v>0</v>
          </cell>
          <cell r="M117">
            <v>0</v>
          </cell>
          <cell r="N117">
            <v>0</v>
          </cell>
          <cell r="O117">
            <v>1</v>
          </cell>
          <cell r="P117">
            <v>0.6</v>
          </cell>
          <cell r="Q117">
            <v>0</v>
          </cell>
          <cell r="R117">
            <v>0</v>
          </cell>
          <cell r="S117"/>
          <cell r="T117"/>
          <cell r="U117"/>
          <cell r="V117"/>
          <cell r="W117"/>
          <cell r="X117"/>
          <cell r="Y117"/>
          <cell r="Z117"/>
          <cell r="AA117"/>
          <cell r="AB117"/>
          <cell r="AC117"/>
          <cell r="AD117"/>
          <cell r="AE117"/>
          <cell r="AF117">
            <v>1</v>
          </cell>
          <cell r="AG117">
            <v>0.4</v>
          </cell>
          <cell r="AH117">
            <v>0.4</v>
          </cell>
          <cell r="AI117"/>
          <cell r="AJ117">
            <v>0</v>
          </cell>
          <cell r="AK117">
            <v>0</v>
          </cell>
          <cell r="AL117">
            <v>0</v>
          </cell>
          <cell r="AM117">
            <v>0</v>
          </cell>
          <cell r="AN117">
            <v>0</v>
          </cell>
          <cell r="AO117">
            <v>0</v>
          </cell>
          <cell r="AP117">
            <v>0</v>
          </cell>
          <cell r="AQ117">
            <v>0</v>
          </cell>
          <cell r="AR117" t="str">
            <v>0%</v>
          </cell>
          <cell r="AS117">
            <v>600000000</v>
          </cell>
          <cell r="AT117">
            <v>600000000</v>
          </cell>
          <cell r="AU117">
            <v>1</v>
          </cell>
        </row>
        <row r="118">
          <cell r="A118" t="str">
            <v>SACT 7.3.1</v>
          </cell>
          <cell r="B118" t="str">
            <v>7.3.1</v>
          </cell>
          <cell r="C118" t="str">
            <v>Aplicación de criterios de sostenibilidad para bienes y servicios incluidos en el plan anual de adquisiciones (%)</v>
          </cell>
          <cell r="D118" t="str">
            <v>% de aplicación de criterios de sostenibilidad para bienes y servicios incluidos en el plan anual de adquisiciones</v>
          </cell>
          <cell r="E118" t="str">
            <v>Porcentaje</v>
          </cell>
          <cell r="F118">
            <v>0.08</v>
          </cell>
          <cell r="G118">
            <v>0.17</v>
          </cell>
          <cell r="H118">
            <v>0.25</v>
          </cell>
          <cell r="I118">
            <v>0.33</v>
          </cell>
          <cell r="J118">
            <v>0.08</v>
          </cell>
          <cell r="K118">
            <v>1</v>
          </cell>
          <cell r="L118">
            <v>0</v>
          </cell>
          <cell r="M118">
            <v>0</v>
          </cell>
          <cell r="N118">
            <v>0</v>
          </cell>
          <cell r="O118">
            <v>1</v>
          </cell>
          <cell r="P118">
            <v>1</v>
          </cell>
          <cell r="Q118">
            <v>0</v>
          </cell>
          <cell r="R118">
            <v>0</v>
          </cell>
          <cell r="S118" t="str">
            <v xml:space="preserve">Para la vigencia 2020 se formularon una serie de criterios de sostenibilidad a los cuales se les realizo el respectivo seguimiento y cumplimiento dentro de cada uno de los contratos que desde la programación del plan anual de adquisiciones se contrataron, logrando un cumplimiento del 100% en lo relacionado con Compras Públicas Sostenibles 
 </v>
          </cell>
          <cell r="T118" t="str">
            <v xml:space="preserve">La aplicación de los criterios de sostenibilidad planteados dentro de las metas de la Corporación, hace compatible cada uno de estos con la preservación del valor del Capital Natural y, por ende, los servicios de los ecosistemas, asegurando el bienestar humano; por tal motivo la Corporación actúa en consecuencia, incorporando los criterios de sostenibilidad en la toma de decisiones frente a la contratación para la adquisición de bienes y/o servicios, logrando que, en cada uno de estos, se fortalezcan compromisos que le apuntan al cumplimiento de la meta: Retie para eficiencia energética y Retilap para iluminación led, Vehículos con tecnologías limpias en Eléctricos, Híbridos o EURO6;  AC inverter, gas ecológico; Disposición final de Residuos de la Construcción y Demolición, sistemas ahorradores de agua en unidades sanitarias y demas elementos; Café Organico; Los productos que requieran de etiquetas (pinturas para marcación), deben provenir de tintas sin contaminantes mayores y libres de metales pesados; Los elementos que requieran de plástico deben garantizar que sean a base de polipropileno; Para aquellos productos que así lo requieran, se exige que el proponente demuestre que el producto que ofrece fue elaborado cumpliendo las normas ambientales. En caso que el producto que ofrece genere residuos peligrosos deberá indicar la manera como hará la recolección y disposición responsable del residuo. </v>
          </cell>
          <cell r="U118"/>
          <cell r="V118"/>
          <cell r="W118"/>
          <cell r="X118" t="str">
            <v>contract</v>
          </cell>
          <cell r="Y118" t="str">
            <v>No aplica</v>
          </cell>
          <cell r="Z118"/>
          <cell r="AA118"/>
          <cell r="AB118"/>
          <cell r="AC118"/>
          <cell r="AD118"/>
          <cell r="AE118"/>
          <cell r="AF118">
            <v>0.33</v>
          </cell>
          <cell r="AG118">
            <v>1</v>
          </cell>
          <cell r="AH118">
            <v>3.0303030303030303</v>
          </cell>
          <cell r="AI118"/>
          <cell r="AJ118">
            <v>0</v>
          </cell>
          <cell r="AK118"/>
          <cell r="AL118">
            <v>0</v>
          </cell>
          <cell r="AM118">
            <v>0</v>
          </cell>
          <cell r="AN118">
            <v>0</v>
          </cell>
          <cell r="AO118">
            <v>0</v>
          </cell>
          <cell r="AP118">
            <v>0</v>
          </cell>
          <cell r="AQ118">
            <v>0</v>
          </cell>
          <cell r="AR118" t="str">
            <v>0%</v>
          </cell>
          <cell r="AS118">
            <v>0</v>
          </cell>
          <cell r="AT118">
            <v>0</v>
          </cell>
          <cell r="AU118">
            <v>0</v>
          </cell>
        </row>
        <row r="119">
          <cell r="A119" t="str">
            <v>SACT 7.3.2</v>
          </cell>
          <cell r="B119" t="str">
            <v>7.3.2</v>
          </cell>
          <cell r="C119" t="str">
            <v xml:space="preserve">Acompañamiento en la formalización de acuerdos y/o agendas de relacionamientos comerciales entre productores cero deforestación y compradores
</v>
          </cell>
          <cell r="D119" t="str">
            <v>Número de acuerdos y/o agendas comerciales entre productores cero deforestación y compradores 
Nota: PND 2018-2022. 
*Acuerdos de cero deforestación para las cadenas productivas del sector agropecuario en implementación.
*Acuerdos y agendas interministeriales y productivos implementados</v>
          </cell>
          <cell r="E119" t="str">
            <v>Porcentaje</v>
          </cell>
          <cell r="F119">
            <v>0</v>
          </cell>
          <cell r="G119">
            <v>1</v>
          </cell>
          <cell r="H119">
            <v>0</v>
          </cell>
          <cell r="I119">
            <v>1</v>
          </cell>
          <cell r="J119">
            <v>0</v>
          </cell>
          <cell r="K119">
            <v>0.2</v>
          </cell>
          <cell r="L119">
            <v>0</v>
          </cell>
          <cell r="M119">
            <v>0</v>
          </cell>
          <cell r="N119">
            <v>0</v>
          </cell>
          <cell r="O119">
            <v>0</v>
          </cell>
          <cell r="P119">
            <v>0.2</v>
          </cell>
          <cell r="Q119">
            <v>0</v>
          </cell>
          <cell r="R119">
            <v>0</v>
          </cell>
          <cell r="S119" t="str">
            <v>Sin meta programada para la vigencia 2020.</v>
          </cell>
          <cell r="T119" t="str">
            <v>En el desarrollo del convenio 040-COV2111-179 suscrito la Universidad Nacional de Colombia, sede Medellín, se trabaja con los sectores panelero y ganadero de la jurisdición.</v>
          </cell>
          <cell r="U119"/>
          <cell r="V119"/>
          <cell r="W119"/>
          <cell r="X119" t="str">
            <v>contract</v>
          </cell>
          <cell r="Y119" t="str">
            <v>No aplica</v>
          </cell>
          <cell r="Z119"/>
          <cell r="AA119"/>
          <cell r="AB119"/>
          <cell r="AC119"/>
          <cell r="AD119"/>
          <cell r="AE119"/>
          <cell r="AF119">
            <v>2</v>
          </cell>
          <cell r="AG119">
            <v>0.2</v>
          </cell>
          <cell r="AH119">
            <v>0.1</v>
          </cell>
          <cell r="AI119"/>
          <cell r="AJ119">
            <v>0</v>
          </cell>
          <cell r="AK119"/>
          <cell r="AL119">
            <v>0</v>
          </cell>
          <cell r="AM119">
            <v>0</v>
          </cell>
          <cell r="AN119">
            <v>0</v>
          </cell>
          <cell r="AO119">
            <v>0</v>
          </cell>
          <cell r="AP119">
            <v>0</v>
          </cell>
          <cell r="AQ119">
            <v>0</v>
          </cell>
          <cell r="AR119" t="str">
            <v>0%</v>
          </cell>
          <cell r="AS119">
            <v>600000000</v>
          </cell>
          <cell r="AT119">
            <v>600000000</v>
          </cell>
          <cell r="AU119">
            <v>1</v>
          </cell>
        </row>
        <row r="120">
          <cell r="A120" t="str">
            <v>ACT 7.4</v>
          </cell>
          <cell r="B120" t="str">
            <v>7.4</v>
          </cell>
          <cell r="C120" t="str">
            <v>Realizar seguimiento y control a los acuerdos establecidos con los sectores</v>
          </cell>
          <cell r="D120"/>
          <cell r="E120" t="str">
            <v>Porcentaje</v>
          </cell>
          <cell r="F120">
            <v>0</v>
          </cell>
          <cell r="G120">
            <v>1</v>
          </cell>
          <cell r="H120">
            <v>1</v>
          </cell>
          <cell r="I120">
            <v>1</v>
          </cell>
          <cell r="J120">
            <v>0</v>
          </cell>
          <cell r="K120">
            <v>1</v>
          </cell>
          <cell r="L120">
            <v>0</v>
          </cell>
          <cell r="M120">
            <v>0</v>
          </cell>
          <cell r="N120">
            <v>0</v>
          </cell>
          <cell r="O120">
            <v>0</v>
          </cell>
          <cell r="P120">
            <v>1</v>
          </cell>
          <cell r="Q120">
            <v>0</v>
          </cell>
          <cell r="R120">
            <v>0</v>
          </cell>
          <cell r="S120"/>
          <cell r="T120"/>
          <cell r="U120"/>
          <cell r="V120"/>
          <cell r="W120"/>
          <cell r="X120"/>
          <cell r="Y120"/>
          <cell r="Z120"/>
          <cell r="AA120"/>
          <cell r="AB120"/>
          <cell r="AC120"/>
          <cell r="AD120"/>
          <cell r="AE120"/>
          <cell r="AF120">
            <v>1</v>
          </cell>
          <cell r="AG120">
            <v>0.25</v>
          </cell>
          <cell r="AH120">
            <v>0.25</v>
          </cell>
          <cell r="AI120"/>
          <cell r="AJ120">
            <v>0</v>
          </cell>
          <cell r="AK120">
            <v>0</v>
          </cell>
          <cell r="AL120">
            <v>0</v>
          </cell>
          <cell r="AM120">
            <v>0</v>
          </cell>
          <cell r="AN120">
            <v>0</v>
          </cell>
          <cell r="AO120">
            <v>0</v>
          </cell>
          <cell r="AP120">
            <v>0</v>
          </cell>
          <cell r="AQ120">
            <v>0</v>
          </cell>
          <cell r="AR120" t="str">
            <v>0%</v>
          </cell>
          <cell r="AS120">
            <v>103500000</v>
          </cell>
          <cell r="AT120">
            <v>100000000</v>
          </cell>
          <cell r="AU120">
            <v>0.96618357487922701</v>
          </cell>
        </row>
        <row r="121">
          <cell r="A121" t="str">
            <v>SACT 7.4.1</v>
          </cell>
          <cell r="B121" t="str">
            <v>7.4.1</v>
          </cell>
          <cell r="C121" t="str">
            <v>Definición e implementación de metodología para el seguimiento y monitoreo a los acuerdos establecidos con los sectores</v>
          </cell>
          <cell r="D121" t="str">
            <v>% de definición e implementar metodología para el seguimiento y monitoreo a los acuerdos establecidos con los sectores</v>
          </cell>
          <cell r="E121" t="str">
            <v>Porcentaje</v>
          </cell>
          <cell r="F121">
            <v>0</v>
          </cell>
          <cell r="G121">
            <v>0.7</v>
          </cell>
          <cell r="H121">
            <v>0.9</v>
          </cell>
          <cell r="I121">
            <v>1</v>
          </cell>
          <cell r="J121">
            <v>0</v>
          </cell>
          <cell r="K121">
            <v>0.77800000000000002</v>
          </cell>
          <cell r="L121">
            <v>0</v>
          </cell>
          <cell r="M121">
            <v>0</v>
          </cell>
          <cell r="N121">
            <v>0</v>
          </cell>
          <cell r="O121">
            <v>0</v>
          </cell>
          <cell r="P121">
            <v>1</v>
          </cell>
          <cell r="Q121">
            <v>0</v>
          </cell>
          <cell r="R121">
            <v>0</v>
          </cell>
          <cell r="S121" t="str">
            <v>Sin meta programada para la vigencia 2020.</v>
          </cell>
          <cell r="T121" t="str">
            <v xml:space="preserve">Con el desarrollo de las bases conceptuales de las agendas o acuerdos cero deforestaciones se consolidará la metodología para el seguimiento y monitoreo a las actividades de la agenda o acuerdo. 
Para avanzar en la consolidación de la metodología para el seguimiento de las agendas se ha suscrito el convenio 040-COV2111-179 con la Universidad Nacional y con el objeto de “Aunar esfuerzos técnicos y financieros para la adopción y apropiación de desarrollos tecnológicos generados y/o apropiados para el uso eficiente de los recursos naturales y la agrobiodiversidad, y el fortalecimiento de la agenda cero deforestaciones en la jurisdicción de CORANTIOQUIA”. </v>
          </cell>
          <cell r="U121"/>
          <cell r="V121"/>
          <cell r="W121"/>
          <cell r="X121" t="str">
            <v>contract</v>
          </cell>
          <cell r="Y121" t="str">
            <v>No aplica</v>
          </cell>
          <cell r="Z121"/>
          <cell r="AA121"/>
          <cell r="AB121"/>
          <cell r="AC121"/>
          <cell r="AD121"/>
          <cell r="AE121"/>
          <cell r="AF121">
            <v>1</v>
          </cell>
          <cell r="AG121">
            <v>0.77800000000000002</v>
          </cell>
          <cell r="AH121">
            <v>0.77800000000000002</v>
          </cell>
          <cell r="AI121"/>
          <cell r="AJ121">
            <v>0</v>
          </cell>
          <cell r="AK121"/>
          <cell r="AL121">
            <v>0</v>
          </cell>
          <cell r="AM121">
            <v>0</v>
          </cell>
          <cell r="AN121">
            <v>0</v>
          </cell>
          <cell r="AO121">
            <v>0</v>
          </cell>
          <cell r="AP121">
            <v>0</v>
          </cell>
          <cell r="AQ121">
            <v>0</v>
          </cell>
          <cell r="AR121" t="str">
            <v>0%</v>
          </cell>
          <cell r="AS121">
            <v>103500000</v>
          </cell>
          <cell r="AT121">
            <v>100000000</v>
          </cell>
          <cell r="AU121">
            <v>0.96618357487922701</v>
          </cell>
        </row>
        <row r="122">
          <cell r="A122" t="str">
            <v>ACT 7.5</v>
          </cell>
          <cell r="B122" t="str">
            <v>7.5</v>
          </cell>
          <cell r="C122" t="str">
            <v>Realizar investigación para el uso eficiente de la biodiversidad y disminuir los efectos de la producción en el ambiente (residuos, emisiones)</v>
          </cell>
          <cell r="D122"/>
          <cell r="E122" t="str">
            <v>Porcentaje</v>
          </cell>
          <cell r="F122">
            <v>0</v>
          </cell>
          <cell r="G122">
            <v>1</v>
          </cell>
          <cell r="H122">
            <v>1</v>
          </cell>
          <cell r="I122">
            <v>1</v>
          </cell>
          <cell r="J122">
            <v>0</v>
          </cell>
          <cell r="K122">
            <v>1</v>
          </cell>
          <cell r="L122">
            <v>0</v>
          </cell>
          <cell r="M122">
            <v>0</v>
          </cell>
          <cell r="N122">
            <v>0</v>
          </cell>
          <cell r="O122">
            <v>0</v>
          </cell>
          <cell r="P122">
            <v>1</v>
          </cell>
          <cell r="Q122">
            <v>0</v>
          </cell>
          <cell r="R122">
            <v>0</v>
          </cell>
          <cell r="S122"/>
          <cell r="T122"/>
          <cell r="U122"/>
          <cell r="V122"/>
          <cell r="W122"/>
          <cell r="X122"/>
          <cell r="Y122"/>
          <cell r="Z122"/>
          <cell r="AA122"/>
          <cell r="AB122"/>
          <cell r="AC122"/>
          <cell r="AD122"/>
          <cell r="AE122"/>
          <cell r="AF122">
            <v>1</v>
          </cell>
          <cell r="AG122">
            <v>0.25</v>
          </cell>
          <cell r="AH122">
            <v>0.25</v>
          </cell>
          <cell r="AI122"/>
          <cell r="AJ122">
            <v>0</v>
          </cell>
          <cell r="AK122">
            <v>0</v>
          </cell>
          <cell r="AL122">
            <v>0</v>
          </cell>
          <cell r="AM122">
            <v>0</v>
          </cell>
          <cell r="AN122">
            <v>0</v>
          </cell>
          <cell r="AO122">
            <v>0</v>
          </cell>
          <cell r="AP122">
            <v>0</v>
          </cell>
          <cell r="AQ122">
            <v>0</v>
          </cell>
          <cell r="AR122" t="str">
            <v>0%</v>
          </cell>
          <cell r="AS122">
            <v>610000000</v>
          </cell>
          <cell r="AT122">
            <v>600000000</v>
          </cell>
          <cell r="AU122">
            <v>0.98360655737704916</v>
          </cell>
        </row>
        <row r="123">
          <cell r="A123" t="str">
            <v>SACT 7.5.1</v>
          </cell>
          <cell r="B123" t="str">
            <v>7.5.1</v>
          </cell>
          <cell r="C123" t="str">
            <v>Generación de desarrollos tecnológicos y/o apropiados para el uso eficiente del recurso natural y el uso de la biodiversidad</v>
          </cell>
          <cell r="D123" t="str">
            <v>Número de desarrollos tecnológicos generados y/o apropiados para el uso eficiente del recurso natural y el uso de la biodiversidad</v>
          </cell>
          <cell r="E123" t="str">
            <v>Porcentaje</v>
          </cell>
          <cell r="F123">
            <v>0</v>
          </cell>
          <cell r="G123">
            <v>6</v>
          </cell>
          <cell r="H123">
            <v>12</v>
          </cell>
          <cell r="I123">
            <v>20</v>
          </cell>
          <cell r="J123">
            <v>0</v>
          </cell>
          <cell r="K123">
            <v>6</v>
          </cell>
          <cell r="L123">
            <v>0</v>
          </cell>
          <cell r="M123">
            <v>0</v>
          </cell>
          <cell r="N123">
            <v>0</v>
          </cell>
          <cell r="O123">
            <v>0</v>
          </cell>
          <cell r="P123">
            <v>1</v>
          </cell>
          <cell r="Q123">
            <v>0</v>
          </cell>
          <cell r="R123">
            <v>0</v>
          </cell>
          <cell r="S123" t="str">
            <v>Sin meta programada para la vigencia 2020.</v>
          </cell>
          <cell r="T123" t="str">
            <v>En el desarrollo sel convenio 040-COV2111-179, se propician nuevos desarrollosde uso alternativo de la biodiversidad. Con la especie justicia segunda (Singamochila) la obtención de un colorante rojo acuoso para el teñido de fibras textiles. Otra planta que se explora es la palma de Caña Flecha (Gynerium sagittatun), de la cual la comunidad Zenú obtiene la fibra de la nervadura de las hojas para la elaboración de sombreros, bolsos y otros artículos, dado que el mayor porcentaje de la hoja no se utiliza en la elaboración de artículos, se evalúa la alternativa de elaborar bloques nutricionales para el uso en ganadería. La biga (Arrabidaea chica), se prueba como colorante para fibras naturales, en algunos segmentos de las etnias se emplea como pigmento cosmético de labios, dado su coloración rojiza. se logró establecer una población de 100 individuos de papayuela (Vasconcellea sp), e incrementar el jardín de medicina tradicional en el resguardo Karmata Rua, además de brindar una buena fuente de alimento para los pobladores del resguardo y la fauna de la zona</v>
          </cell>
          <cell r="U123"/>
          <cell r="V123"/>
          <cell r="W123"/>
          <cell r="X123" t="str">
            <v>contract</v>
          </cell>
          <cell r="Y123" t="str">
            <v>No aplica</v>
          </cell>
          <cell r="Z123"/>
          <cell r="AA123"/>
          <cell r="AB123"/>
          <cell r="AC123"/>
          <cell r="AD123"/>
          <cell r="AE123"/>
          <cell r="AF123">
            <v>20</v>
          </cell>
          <cell r="AG123">
            <v>6</v>
          </cell>
          <cell r="AH123">
            <v>0.3</v>
          </cell>
          <cell r="AI123"/>
          <cell r="AJ123">
            <v>0</v>
          </cell>
          <cell r="AK123"/>
          <cell r="AL123">
            <v>0</v>
          </cell>
          <cell r="AM123">
            <v>0</v>
          </cell>
          <cell r="AN123">
            <v>0</v>
          </cell>
          <cell r="AO123">
            <v>0</v>
          </cell>
          <cell r="AP123">
            <v>0</v>
          </cell>
          <cell r="AQ123">
            <v>0</v>
          </cell>
          <cell r="AR123" t="str">
            <v>0%</v>
          </cell>
          <cell r="AS123">
            <v>610000000</v>
          </cell>
          <cell r="AT123">
            <v>600000000</v>
          </cell>
          <cell r="AU123">
            <v>0.98360655737704916</v>
          </cell>
        </row>
        <row r="124">
          <cell r="A124" t="str">
            <v>PROY 8</v>
          </cell>
          <cell r="B124">
            <v>8</v>
          </cell>
          <cell r="C124" t="str">
            <v>Proyecto 8. Consolidando hábitat y hábitos sostenibles</v>
          </cell>
          <cell r="D124"/>
          <cell r="E124" t="str">
            <v>Porcentaje</v>
          </cell>
          <cell r="F124">
            <v>1</v>
          </cell>
          <cell r="G124">
            <v>1</v>
          </cell>
          <cell r="H124">
            <v>1</v>
          </cell>
          <cell r="I124">
            <v>1</v>
          </cell>
          <cell r="J124">
            <v>0.79200000000000004</v>
          </cell>
          <cell r="K124">
            <v>0.83333333333333337</v>
          </cell>
          <cell r="L124">
            <v>0</v>
          </cell>
          <cell r="M124">
            <v>0</v>
          </cell>
          <cell r="N124">
            <v>6.9333333333333316E-2</v>
          </cell>
          <cell r="O124">
            <v>0.79200000000000004</v>
          </cell>
          <cell r="P124">
            <v>0.83333333333333337</v>
          </cell>
          <cell r="Q124">
            <v>0</v>
          </cell>
          <cell r="R124">
            <v>0</v>
          </cell>
          <cell r="S124"/>
          <cell r="T124"/>
          <cell r="U124"/>
          <cell r="V124"/>
          <cell r="W124"/>
          <cell r="X124"/>
          <cell r="Y124"/>
          <cell r="Z124"/>
          <cell r="AA124"/>
          <cell r="AB124"/>
          <cell r="AC124"/>
          <cell r="AD124"/>
          <cell r="AE124"/>
          <cell r="AF124">
            <v>1</v>
          </cell>
          <cell r="AG124">
            <v>0.40633333333333332</v>
          </cell>
          <cell r="AH124">
            <v>0.40633333333333332</v>
          </cell>
          <cell r="AI124"/>
          <cell r="AJ124">
            <v>5796473727</v>
          </cell>
          <cell r="AK124">
            <v>4906914975</v>
          </cell>
          <cell r="AL124">
            <v>0.84653449771428591</v>
          </cell>
          <cell r="AM124">
            <v>2773183444</v>
          </cell>
          <cell r="AN124">
            <v>0.56515824262881176</v>
          </cell>
          <cell r="AO124">
            <v>2197162016.6999998</v>
          </cell>
          <cell r="AP124">
            <v>2181196025.6999998</v>
          </cell>
          <cell r="AQ124">
            <v>2028746758.7</v>
          </cell>
          <cell r="AR124">
            <v>0.93010748910058416</v>
          </cell>
          <cell r="AS124">
            <v>10562615401</v>
          </cell>
          <cell r="AT124">
            <v>6566145618</v>
          </cell>
          <cell r="AU124">
            <v>0.6216401306610444</v>
          </cell>
        </row>
        <row r="125">
          <cell r="A125" t="str">
            <v>ACT 8.1</v>
          </cell>
          <cell r="B125" t="str">
            <v>8.1</v>
          </cell>
          <cell r="C125" t="str">
            <v>Ejecutar acciones de intervención del espacio público verde</v>
          </cell>
          <cell r="D125"/>
          <cell r="E125" t="str">
            <v>Porcentaje</v>
          </cell>
          <cell r="F125">
            <v>1</v>
          </cell>
          <cell r="G125">
            <v>1</v>
          </cell>
          <cell r="H125">
            <v>1</v>
          </cell>
          <cell r="I125">
            <v>1</v>
          </cell>
          <cell r="J125">
            <v>0.308</v>
          </cell>
          <cell r="K125">
            <v>0</v>
          </cell>
          <cell r="L125">
            <v>0</v>
          </cell>
          <cell r="M125">
            <v>0</v>
          </cell>
          <cell r="N125">
            <v>0.69199999999999995</v>
          </cell>
          <cell r="O125">
            <v>0.308</v>
          </cell>
          <cell r="P125">
            <v>0</v>
          </cell>
          <cell r="Q125">
            <v>0</v>
          </cell>
          <cell r="R125">
            <v>0</v>
          </cell>
          <cell r="S125"/>
          <cell r="T125"/>
          <cell r="U125"/>
          <cell r="V125"/>
          <cell r="W125"/>
          <cell r="X125"/>
          <cell r="Y125"/>
          <cell r="Z125"/>
          <cell r="AA125"/>
          <cell r="AB125"/>
          <cell r="AC125"/>
          <cell r="AD125"/>
          <cell r="AE125"/>
          <cell r="AF125">
            <v>1</v>
          </cell>
          <cell r="AG125">
            <v>7.6999999999999999E-2</v>
          </cell>
          <cell r="AH125">
            <v>7.6999999999999999E-2</v>
          </cell>
          <cell r="AI125"/>
          <cell r="AJ125">
            <v>2251201687</v>
          </cell>
          <cell r="AK125">
            <v>1614982497</v>
          </cell>
          <cell r="AL125">
            <v>0.71738685446356454</v>
          </cell>
          <cell r="AM125">
            <v>638361481</v>
          </cell>
          <cell r="AN125">
            <v>0.39527455076808798</v>
          </cell>
          <cell r="AO125">
            <v>976621016</v>
          </cell>
          <cell r="AP125">
            <v>976621016</v>
          </cell>
          <cell r="AQ125">
            <v>930619006</v>
          </cell>
          <cell r="AR125">
            <v>0.95289676420397651</v>
          </cell>
          <cell r="AS125">
            <v>5256814592</v>
          </cell>
          <cell r="AT125">
            <v>1394674394</v>
          </cell>
          <cell r="AU125">
            <v>0.26530789123178572</v>
          </cell>
        </row>
        <row r="126">
          <cell r="A126" t="str">
            <v>SACT 8.1.1</v>
          </cell>
          <cell r="B126" t="str">
            <v>8.1.1</v>
          </cell>
          <cell r="C126" t="str">
            <v>Intervención de las entidades territoriales del orden municipal con elementos naturales del espacio público verde</v>
          </cell>
          <cell r="D126" t="str">
            <v>m2 generados de espacio público asociado a elementos naturales</v>
          </cell>
          <cell r="E126" t="str">
            <v>Porcentaje</v>
          </cell>
          <cell r="F126">
            <v>4285</v>
          </cell>
          <cell r="G126">
            <v>4285</v>
          </cell>
          <cell r="H126">
            <v>4285</v>
          </cell>
          <cell r="I126">
            <v>4285</v>
          </cell>
          <cell r="J126">
            <v>1320</v>
          </cell>
          <cell r="K126">
            <v>0</v>
          </cell>
          <cell r="L126">
            <v>0</v>
          </cell>
          <cell r="M126">
            <v>0</v>
          </cell>
          <cell r="N126">
            <v>6828</v>
          </cell>
          <cell r="O126">
            <v>0.30805134189031508</v>
          </cell>
          <cell r="P126">
            <v>0</v>
          </cell>
          <cell r="Q126">
            <v>0</v>
          </cell>
          <cell r="R126">
            <v>0</v>
          </cell>
          <cell r="S126" t="str">
            <v>Se inició la intervención en dos municipios de la jurisdicción,Ciudad Bolívar: convenio 040-COV2009-102, por un valor de seiscientos sesenta y tres millones de pesos ($663.000.000), cuyo objeto se concreta en la intervención del espacio público verde en el cerro Cristo Rey, aportando a la meta 2200 m2; y Vegachí: convenio 040-COV2009-112 con un valor asignado de setecientos veintitrés millones de pesos ($723.000.000), cuyo objeto es ejecutar acciones de intervención de espacio público verde etapa 1 parque lineal proyecto agro ambiental. Aportando a la meta 2200 m2. 
Al finalizar la vigencia 2020 los convenios presentan un avance físico del 30.25% de acuerdo a lo establecido en el POI</v>
          </cell>
          <cell r="T126" t="str">
            <v>A dicimebre de 2021, dos proyectos ejecutados y liquidados con aportes al indicador de 8.148m2. Dos proyectos en ejecución con aportes de 4.030 m2 (estimados). Para 2022 se espera contar con 12.178 m2. Para 2022 se estructuran tres proyectos en El Bagre, Tamesis y Olaya, con aportes estimados de 6.494 m2.</v>
          </cell>
          <cell r="U126"/>
          <cell r="V126"/>
          <cell r="W126"/>
          <cell r="X126" t="str">
            <v>contract</v>
          </cell>
          <cell r="Y126" t="str">
            <v>No aplica</v>
          </cell>
          <cell r="Z126"/>
          <cell r="AA126"/>
          <cell r="AB126"/>
          <cell r="AC126"/>
          <cell r="AD126"/>
          <cell r="AE126"/>
          <cell r="AF126">
            <v>17140</v>
          </cell>
          <cell r="AG126">
            <v>8148</v>
          </cell>
          <cell r="AH126">
            <v>0.47537922987164527</v>
          </cell>
          <cell r="AI126"/>
          <cell r="AJ126">
            <v>2251201687</v>
          </cell>
          <cell r="AK126">
            <v>1614982497</v>
          </cell>
          <cell r="AL126">
            <v>0.71738685446356454</v>
          </cell>
          <cell r="AM126">
            <v>638361481</v>
          </cell>
          <cell r="AN126">
            <v>0.39527455076808798</v>
          </cell>
          <cell r="AO126">
            <v>976621016</v>
          </cell>
          <cell r="AP126">
            <v>976621016</v>
          </cell>
          <cell r="AQ126">
            <v>930619006</v>
          </cell>
          <cell r="AR126">
            <v>0.95289676420397651</v>
          </cell>
          <cell r="AS126">
            <v>5256814592</v>
          </cell>
          <cell r="AT126">
            <v>1394674394</v>
          </cell>
          <cell r="AU126">
            <v>0.26530789123178572</v>
          </cell>
        </row>
        <row r="127">
          <cell r="A127" t="str">
            <v>ACT 8.2</v>
          </cell>
          <cell r="B127" t="str">
            <v>8.2</v>
          </cell>
          <cell r="C127" t="str">
            <v xml:space="preserve">Implementar el "Plan + aire puro" </v>
          </cell>
          <cell r="D127"/>
          <cell r="E127" t="str">
            <v>Porcentaje</v>
          </cell>
          <cell r="F127">
            <v>1</v>
          </cell>
          <cell r="G127">
            <v>1</v>
          </cell>
          <cell r="H127">
            <v>1</v>
          </cell>
          <cell r="I127">
            <v>1</v>
          </cell>
          <cell r="J127">
            <v>0.98399999999999999</v>
          </cell>
          <cell r="K127">
            <v>1</v>
          </cell>
          <cell r="L127">
            <v>0</v>
          </cell>
          <cell r="M127">
            <v>0</v>
          </cell>
          <cell r="N127">
            <v>0</v>
          </cell>
          <cell r="O127">
            <v>0.98399999999999999</v>
          </cell>
          <cell r="P127">
            <v>1</v>
          </cell>
          <cell r="Q127">
            <v>0</v>
          </cell>
          <cell r="R127">
            <v>0</v>
          </cell>
          <cell r="S127"/>
          <cell r="T127"/>
          <cell r="U127"/>
          <cell r="V127"/>
          <cell r="W127"/>
          <cell r="X127"/>
          <cell r="Y127"/>
          <cell r="Z127"/>
          <cell r="AA127"/>
          <cell r="AB127"/>
          <cell r="AC127"/>
          <cell r="AD127"/>
          <cell r="AE127"/>
          <cell r="AF127">
            <v>1</v>
          </cell>
          <cell r="AG127">
            <v>0.496</v>
          </cell>
          <cell r="AH127">
            <v>0.496</v>
          </cell>
          <cell r="AI127"/>
          <cell r="AJ127">
            <v>383537080</v>
          </cell>
          <cell r="AK127">
            <v>368828652</v>
          </cell>
          <cell r="AL127">
            <v>0.96165057104778495</v>
          </cell>
          <cell r="AM127">
            <v>206806410</v>
          </cell>
          <cell r="AN127">
            <v>0.56071134625408658</v>
          </cell>
          <cell r="AO127">
            <v>162022242</v>
          </cell>
          <cell r="AP127">
            <v>162022242</v>
          </cell>
          <cell r="AQ127">
            <v>162022242</v>
          </cell>
          <cell r="AR127">
            <v>1</v>
          </cell>
          <cell r="AS127">
            <v>2522357211</v>
          </cell>
          <cell r="AT127">
            <v>2443076432</v>
          </cell>
          <cell r="AU127">
            <v>0.96856877421871235</v>
          </cell>
        </row>
        <row r="128">
          <cell r="A128" t="str">
            <v>SACT 8.2.1</v>
          </cell>
          <cell r="B128" t="str">
            <v>8.2.1</v>
          </cell>
          <cell r="C128" t="str">
            <v>Implementación del "Plan + aire puro"</v>
          </cell>
          <cell r="D128" t="str">
            <v>% de implementación del "Plan + aire puro"</v>
          </cell>
          <cell r="E128" t="str">
            <v>Porcentaje</v>
          </cell>
          <cell r="F128">
            <v>0.4</v>
          </cell>
          <cell r="G128">
            <v>1</v>
          </cell>
          <cell r="H128">
            <v>1</v>
          </cell>
          <cell r="I128">
            <v>1</v>
          </cell>
          <cell r="J128">
            <v>0.38700000000000001</v>
          </cell>
          <cell r="K128">
            <v>1.0020000000000002</v>
          </cell>
          <cell r="L128">
            <v>0</v>
          </cell>
          <cell r="M128">
            <v>0</v>
          </cell>
          <cell r="N128">
            <v>0</v>
          </cell>
          <cell r="O128">
            <v>0.96750000000000003</v>
          </cell>
          <cell r="P128">
            <v>1</v>
          </cell>
          <cell r="Q128">
            <v>0</v>
          </cell>
          <cell r="R128">
            <v>0</v>
          </cell>
          <cell r="S128" t="str">
            <v xml:space="preserve">1. Control de fuentes de emisión:  se realizaron un total de 125 visitas de control y seguimiento a empresas con fuentes fijas de emisión, distribuidas en las Territoriales Aburrá Norte, Aburra Sur, Hevéxicos, Tahamíes, Cartama, Citará y Panzenú. Con respecto a las mediciones de control y seguimiento de las emisiones generadas por fuentes móviles, se realizaron un total de 2561 mediciones, las cuales se llevaron a cabo en 26 municipios de la jurisdicción de Corantioquia. 
2. Fortalecimiento institucional: Se realizó la operación y mantenimiento de las estaciones fijas de monitoreo de calidad del aire, ubicadas en: Corregimiento de Altavista (Medellín), Envigado, Itagüí y Girardota. Por otro lado, se realizaron campañas cortas de monitoreo de calidad del aire en cinco (5) municipios de la jurisdicción de Corantioquia, durante tres (3) meses: Yarumal, Santa Fé de Antioquia, Jardín, Amagá y Yondó. 
3. Planes y organización del territorio: se logró brindar asesoría y acompañamiento a ocho (8) municipios previa concertación: Ebéjico, Copacabana, Santa Rosa de Osos, Andes, Segovia, Sabanalarga, Angostura y Titiribí; se lograron concertar los POT de tres (3) municipios: Tarazá, Entrerríos e Hispania; y se realizó control y seguimiento a los POT o EOT concertados de tres (3) municipios: Sabaneta, Amalfi y Remedios. 
4. Articulación al PIGECA en el Valle de Aburrá: mediante la Resolución N° 040-RES2003-1099 del 6 de marzo de 2020, se adoptó unas medidas establecidas en el Plan Integral de Gestión de la Calidad del Aire – PIGECA – y el Protocolo Operacional para Enfrentar Episodios de Contaminación Atmosférica – POECA – del Área Metropolitana del Valle de Aburrá - AMVA, para su aplicación en la zona rural de los diez (10) municipios del Valle de Aburrá en la jurisdicción de CORANTIOQUIA. La Corporación está trabajando de forma articulada con el AMVA para la implementación de las medidas adoptadas y está participando de forma activa en las diferentes instancias de gobernanza del PIGECA. 
5. Niveles de prevención, alerta o emergencia: La Corporación construyó y ejecutó el Plan de Acción para la Implementación del Protocolo Operacional para Enfrentar Episodios de Contaminación Atmosférica - POECA – en la Zona Rural de los Municipios del Valle de Aburrá Jurisdicción de CORANTIOQUIA, con base en el Manual para la Gestión de la Calidad del Aire, el cual hace parte del Sistema de Gestión Integral de la Corporación. 
6. Eje transversal de educación y prevención poblacional: Con el objetivo de fortalecer la educación ambiental en lo relacionado con los recursos naturales renovables (agua, aire, suelo y ﬂora) en el territorio, a través de estrategias pedagógicas que permitan el acercamiento y generación de espacios de interacción y conocimiento para la comunidad en general en los diferentes municipios que conforman la jurisdicción de la Corporación, en el año 2020 se realizaron trece (13) jornadas con el aula móvil de educación ambiental de la Subdirección de Gestión Ambiental. Asimismo, durante el año 2020 se realizaron capacitaciones en promoción de buenas prácticas ambientales para la disminución de emisiones en empresas del sector transporte de ocho (8) municipios de la jurisdicción de CORANTIOQUIA. </v>
          </cell>
          <cell r="T128" t="str">
            <v xml:space="preserve">  Lineamiento 1. Control a Fuentes de Emisión
- Fuentes fijas
Durante el año 2021, se realizaron un total de 81 visitas de control y seguimiento a 65 empresas con fuentes fijas de emisión, ubicadas en 23 municipios de la jurisdicción de Corantioquia.
- Fuentes móviles
Con respecto a las mediciones de control y seguimiento de las emisiones generadas por fuentes móviles, durante el año 2021 se realizaron un total de 6849 mediciones de gases, distribuidas en 343 operativos  en vía y 54 operativos en empresas del sector transporte o empresas con flota vehicular de carga, los cuales se llevaron a cabo en más de 60 municipios de la jurisdicción de Corantioquia.
Lineamiento 2. Fortalecimiento Institucional
Durante el año 2021, estuvieron en operación cinco (5) estaciones fijas o que operan de forma permanente, ubicadas en los municipios de Itagüí, Girardota, Envigado, Medellín (Corregimiento de Altavista) y Caucasia.
Adicionalmente, se continuó con algunas campañas de monitoreo de calidad del aire en los municipios de: Amagá, Jardín, La Pintada, Yarumal y Yondó; y en el segundo semestre, se realizaron dos (2) campañas de monitoreo con una duración de cuatro (4) meses en los municipios de Medellín (Corregimiento de Altavista, vereda Aguas Frías) y San José de la Montaña, y se instaló una estación de monitoreo adicional en el municipio de Girardota, en la vereda El Totumo. 
Lineamiento 4. Planes y Organización del Territorio
Se han llevado a cabo procesos de concertación o revisión de los POT, PBOT o EOT durante el año 2021, en los siguientes municipios: Carolina del Príncipe, Segovia, Titiribí, Girardota, Angostura, Buriticá.
Lineamiento 5. Articulación al PIGECA en el Valle de Aburrá
En el marco de esta articulación se desarrollaron las siguientes actividades durante 2021:
- Participación activa en las reuniones periódicas del Comité Gestor del PIGECA, Consejo Asesor Científico del AMVA, las mesas de calidad del aire y ruido de los municipios, Mesa Permanente de Calidad del Aire, entre otras.
- La Corporación elaboró y ejecutó su Plan de Acción para la Implementación del POECA en la Zona Rural de los Municipios del Valle de Aburrá, con el fin de atender de forma oportuna y eficaz los episodios de contaminación atmosférica del Valle de Aburrá durante el año 2021.
- Elaboración de un Programa localizado de Reducción de la contaminación atmosférica para el Municipio de Girardota, en conjunto con el AMVA y la administración municipal, en el marco del Fallo del Consejo de Estado - Sala de lo Contencioso Administrativo 05001-23-33-000-2018-00501-02.
Lineamiento 6. Niveles de Prevención, Alerta o Emergencia
La Corporación elaboró y ejecutó su Plan de Acción para la Implementación del POECA en la Zona Rural de los Municipios del Valle de Aburrá, con el fin de atender de forma oportuna y eficaz los episodios de contaminación atmosférica del Valle de Aburrá durante el año 2021. El primer episodio tuvo lugar entre el  8 de febrero y el 10 de abril de 2021, y el segundo episodio de contaminación atmosférica se presentó desde el 29 de septiembre hasta el 16 de octubre de 2021.
Eje transversal de educación y prevención poblacional
En el año 2021 se realizaron dieciocho (18) jornadas con el aula móvil de educación ambiental de la Subdirección de Gestión Ambiental en los municipios de Copacabana, La Estrella, Itagüí, Bello, Caldas, Girardota, Amagá, Yondó y Caucasia.
Se realizaron dieciocho (18) capacitaciones en conducción eco – eficiente y buenas prácticas ambientales, las cuales se llevaron a cabo en cuarenta y un (41) empresas de transporte, de pasajeros o de carga, ubicadas en dieciocho (18) municipios.</v>
          </cell>
          <cell r="U128"/>
          <cell r="V128"/>
          <cell r="W128"/>
          <cell r="X128" t="str">
            <v>contract</v>
          </cell>
          <cell r="Y128" t="str">
            <v>No aplica</v>
          </cell>
          <cell r="Z128"/>
          <cell r="AA128"/>
          <cell r="AB128"/>
          <cell r="AC128"/>
          <cell r="AD128"/>
          <cell r="AE128"/>
          <cell r="AF128">
            <v>1</v>
          </cell>
          <cell r="AG128">
            <v>1.0020000000000002</v>
          </cell>
          <cell r="AH128">
            <v>1.0020000000000002</v>
          </cell>
          <cell r="AI128"/>
          <cell r="AJ128">
            <v>383537080</v>
          </cell>
          <cell r="AK128">
            <v>368828652</v>
          </cell>
          <cell r="AL128">
            <v>0.96165057104778495</v>
          </cell>
          <cell r="AM128">
            <v>206806410</v>
          </cell>
          <cell r="AN128">
            <v>0.56071134625408658</v>
          </cell>
          <cell r="AO128">
            <v>162022242</v>
          </cell>
          <cell r="AP128">
            <v>162022242</v>
          </cell>
          <cell r="AQ128">
            <v>162022242</v>
          </cell>
          <cell r="AR128">
            <v>1</v>
          </cell>
          <cell r="AS128">
            <v>2522357211</v>
          </cell>
          <cell r="AT128">
            <v>2443076432</v>
          </cell>
          <cell r="AU128">
            <v>0.96856877421871235</v>
          </cell>
        </row>
        <row r="129">
          <cell r="A129" t="str">
            <v>SACT 8.2.2</v>
          </cell>
          <cell r="B129" t="str">
            <v>8.2.2</v>
          </cell>
          <cell r="C129" t="str">
            <v>Formulación e implementación del Plan de movilidad empresarial sostenible-Plan MES</v>
          </cell>
          <cell r="D129" t="str">
            <v>% de formulación e implementación del Plan de movilidad empresarial sostenible-Plan MES, de Corantioquia</v>
          </cell>
          <cell r="E129" t="str">
            <v>Porcentaje</v>
          </cell>
          <cell r="F129">
            <v>0.53</v>
          </cell>
          <cell r="G129">
            <v>0.55000000000000004</v>
          </cell>
          <cell r="H129">
            <v>0.57999999999999996</v>
          </cell>
          <cell r="I129">
            <v>0.6</v>
          </cell>
          <cell r="J129">
            <v>0.63600000000000001</v>
          </cell>
          <cell r="K129">
            <v>1</v>
          </cell>
          <cell r="L129">
            <v>0</v>
          </cell>
          <cell r="M129">
            <v>0</v>
          </cell>
          <cell r="N129">
            <v>0</v>
          </cell>
          <cell r="O129">
            <v>1</v>
          </cell>
          <cell r="P129">
            <v>1</v>
          </cell>
          <cell r="Q129">
            <v>0</v>
          </cell>
          <cell r="R129">
            <v>0</v>
          </cell>
          <cell r="S129" t="str">
            <v xml:space="preserve">De las acciones enmarcadas en el Plan MES de la Corporación se tiene que en el año 2020 se lograron implementar un total de siete (7) acciones enmarcadas dentro de tres (3) estrategias: 
Estrategias de Movilidad Activa,  
Estrategias para Racionalizar el uso del Vehículo Particular. 
Estrategias para Fomentar la Cultura de la Movilidad Sostenible. 
 </v>
          </cell>
          <cell r="T129" t="str">
            <v>Considerando el Artículo 7 de la Resolución 1379 del 16 de junio de 2017, en el cual se especifica que: “Cada entidad, institución, organización o empresa pública y privada deberá reportar al Área Metropolitana del Valle de Aburrá, la evaluación de las estrategias formuladas e implementadas en los Planes MES a través de los mecanismos que la Entidad defina para tal fin”. Corantioquia en el año 2021 actualizó el Plan MES de la Corporación y reportó el avance y los resultados de cada estrategia formulada; información que cuenta con el radicado del Área Metropolitana del Valle de Aburrá 00-017266 del 28 de mayo de 2021 y radicado interno 190-MEM2109-6323 del 17 de septiembre de 2021.</v>
          </cell>
          <cell r="U129"/>
          <cell r="V129"/>
          <cell r="W129"/>
          <cell r="X129" t="str">
            <v>contract</v>
          </cell>
          <cell r="Y129" t="str">
            <v>No aplica</v>
          </cell>
          <cell r="Z129"/>
          <cell r="AA129"/>
          <cell r="AB129"/>
          <cell r="AC129"/>
          <cell r="AD129"/>
          <cell r="AE129"/>
          <cell r="AF129">
            <v>0.6</v>
          </cell>
          <cell r="AG129">
            <v>1</v>
          </cell>
          <cell r="AH129">
            <v>1.6666666666666667</v>
          </cell>
          <cell r="AI129"/>
          <cell r="AJ129">
            <v>0</v>
          </cell>
          <cell r="AK129"/>
          <cell r="AL129">
            <v>0</v>
          </cell>
          <cell r="AM129">
            <v>0</v>
          </cell>
          <cell r="AN129">
            <v>0</v>
          </cell>
          <cell r="AO129">
            <v>0</v>
          </cell>
          <cell r="AP129">
            <v>0</v>
          </cell>
          <cell r="AQ129">
            <v>0</v>
          </cell>
          <cell r="AR129" t="str">
            <v>0%</v>
          </cell>
          <cell r="AS129">
            <v>0</v>
          </cell>
          <cell r="AT129">
            <v>0</v>
          </cell>
          <cell r="AU129">
            <v>0</v>
          </cell>
        </row>
        <row r="130">
          <cell r="A130" t="str">
            <v>ACT 8.3</v>
          </cell>
          <cell r="B130" t="str">
            <v>8.3</v>
          </cell>
          <cell r="C130" t="str">
            <v>Mejorar el modelo de implementación de gestión integral de residuos</v>
          </cell>
          <cell r="D130"/>
          <cell r="E130" t="str">
            <v>Porcentaje</v>
          </cell>
          <cell r="F130">
            <v>1</v>
          </cell>
          <cell r="G130">
            <v>1</v>
          </cell>
          <cell r="H130">
            <v>1</v>
          </cell>
          <cell r="I130">
            <v>1</v>
          </cell>
          <cell r="J130">
            <v>1</v>
          </cell>
          <cell r="K130">
            <v>1</v>
          </cell>
          <cell r="L130">
            <v>0</v>
          </cell>
          <cell r="M130">
            <v>0</v>
          </cell>
          <cell r="N130">
            <v>0</v>
          </cell>
          <cell r="O130">
            <v>1</v>
          </cell>
          <cell r="P130">
            <v>1</v>
          </cell>
          <cell r="Q130">
            <v>0</v>
          </cell>
          <cell r="R130">
            <v>0</v>
          </cell>
          <cell r="S130"/>
          <cell r="T130"/>
          <cell r="U130"/>
          <cell r="V130"/>
          <cell r="W130"/>
          <cell r="X130"/>
          <cell r="Y130"/>
          <cell r="Z130"/>
          <cell r="AA130"/>
          <cell r="AB130"/>
          <cell r="AC130"/>
          <cell r="AD130"/>
          <cell r="AE130"/>
          <cell r="AF130">
            <v>1</v>
          </cell>
          <cell r="AG130">
            <v>0.5</v>
          </cell>
          <cell r="AH130">
            <v>0.5</v>
          </cell>
          <cell r="AI130"/>
          <cell r="AJ130">
            <v>1517727258</v>
          </cell>
          <cell r="AK130">
            <v>1479654046</v>
          </cell>
          <cell r="AL130">
            <v>0.9749143254828464</v>
          </cell>
          <cell r="AM130">
            <v>947552254</v>
          </cell>
          <cell r="AN130">
            <v>0.64038770181553639</v>
          </cell>
          <cell r="AO130">
            <v>595532277.70000005</v>
          </cell>
          <cell r="AP130">
            <v>579658811.70000005</v>
          </cell>
          <cell r="AQ130">
            <v>547120865.70000005</v>
          </cell>
          <cell r="AR130">
            <v>0.94386707258952207</v>
          </cell>
          <cell r="AS130">
            <v>1521481821</v>
          </cell>
          <cell r="AT130">
            <v>1471893701</v>
          </cell>
          <cell r="AU130">
            <v>0.96740801019403044</v>
          </cell>
        </row>
        <row r="131">
          <cell r="A131" t="str">
            <v>SACT 8.3.1</v>
          </cell>
          <cell r="B131" t="str">
            <v>8.3.1</v>
          </cell>
          <cell r="C131" t="str">
            <v>Seguimiento a los Planes de Gestión Integral de Residuos Sólidos (PGIRS) con metas de aprovechamiento</v>
          </cell>
          <cell r="D131" t="str">
            <v>% de Planes de Gestión Integral de Residuos Sólidos (PGIRS) con seguimiento a metas de aprovechamiento</v>
          </cell>
          <cell r="E131" t="str">
            <v>Porcentaje</v>
          </cell>
          <cell r="F131">
            <v>0.5</v>
          </cell>
          <cell r="G131">
            <v>1</v>
          </cell>
          <cell r="H131">
            <v>1</v>
          </cell>
          <cell r="I131">
            <v>1</v>
          </cell>
          <cell r="J131">
            <v>1</v>
          </cell>
          <cell r="K131">
            <v>1</v>
          </cell>
          <cell r="L131">
            <v>0</v>
          </cell>
          <cell r="M131">
            <v>0</v>
          </cell>
          <cell r="N131">
            <v>0</v>
          </cell>
          <cell r="O131">
            <v>1</v>
          </cell>
          <cell r="P131">
            <v>1</v>
          </cell>
          <cell r="Q131">
            <v>0</v>
          </cell>
          <cell r="R131">
            <v>0</v>
          </cell>
          <cell r="S131" t="str">
            <v xml:space="preserve">Se realizaron dos mesas regionales de PGIRS en las cuales el programa de aprovechamiento de los PGIRS, reporte y soporte de las metas anuales de aprovechamiento y cifras trimestrales de generación, aprovechamiento y disposición final de los residuos, el programa de inclusión a los recicladores y consideraciones generales para la instalación de las Estaciones de Clasificación y Aprovechamiento (ECA). Se realizaron requerimientos a los municipios frente a la necesidad de actualizar los PGIRS incluyendo las respectivas metas de aprovechamiento de manera anualizada, así como la obligatoriedad de reportarlas trimestralmente, para u consolidado anual; en conjunto con las oficinas territoriales se han hecho labores para requerir los municipios. </v>
          </cell>
          <cell r="T131" t="str">
            <v>Para el cumplimiento de la meta se tiene contemplado el acompañar directamente a los municipios en el marco de varios convenios (Municipios provincias San Juan y Cartama; Municipios del valle de Aburrá y triangulo turístico de occidente; Puerto Nare, San José de la Montaña, Valdivia y Concordia); los demás municipios faltantes serán acompañados directamente por el personal de la subdirección en visitas presenciales o mediante reuniones virtuales. Se realizará además la actualización de la directriz de control y seguimiento a las metas de aprovechamiento de los PGIRS en asocio con las Oficinas Territoriales y en la participación de la Mesa Regional del Valle de Aburrá.</v>
          </cell>
          <cell r="U131"/>
          <cell r="V131"/>
          <cell r="W131"/>
          <cell r="X131" t="str">
            <v>contract</v>
          </cell>
          <cell r="Y131" t="str">
            <v>No aplica</v>
          </cell>
          <cell r="Z131"/>
          <cell r="AA131"/>
          <cell r="AB131"/>
          <cell r="AC131"/>
          <cell r="AD131"/>
          <cell r="AE131"/>
          <cell r="AF131">
            <v>1</v>
          </cell>
          <cell r="AG131">
            <v>1</v>
          </cell>
          <cell r="AH131">
            <v>1</v>
          </cell>
          <cell r="AI131"/>
          <cell r="AJ131">
            <v>698850777</v>
          </cell>
          <cell r="AK131">
            <v>670070039</v>
          </cell>
          <cell r="AL131">
            <v>0.9588170480062298</v>
          </cell>
          <cell r="AM131">
            <v>561105039</v>
          </cell>
          <cell r="AN131">
            <v>0.83738267097777219</v>
          </cell>
          <cell r="AO131">
            <v>153500000</v>
          </cell>
          <cell r="AP131">
            <v>148535000</v>
          </cell>
          <cell r="AQ131">
            <v>148535000</v>
          </cell>
          <cell r="AR131">
            <v>1</v>
          </cell>
          <cell r="AS131">
            <v>721481821</v>
          </cell>
          <cell r="AT131">
            <v>671893701</v>
          </cell>
          <cell r="AU131">
            <v>0.93126906519797126</v>
          </cell>
        </row>
        <row r="132">
          <cell r="A132" t="str">
            <v>SACT 8.3.2</v>
          </cell>
          <cell r="B132" t="str">
            <v>8.3.2</v>
          </cell>
          <cell r="C132" t="str">
            <v>Seguimiento a las metas de aprovechamiento contempladas en los PGIRS</v>
          </cell>
          <cell r="D132" t="str">
            <v>% de seguimiento a las metas de aprovechamiento contempladas en los PGIRS</v>
          </cell>
          <cell r="E132" t="str">
            <v>Porcentaje</v>
          </cell>
          <cell r="F132">
            <v>0.7</v>
          </cell>
          <cell r="G132">
            <v>1</v>
          </cell>
          <cell r="H132">
            <v>1</v>
          </cell>
          <cell r="I132">
            <v>1</v>
          </cell>
          <cell r="J132">
            <v>1</v>
          </cell>
          <cell r="K132">
            <v>1</v>
          </cell>
          <cell r="L132">
            <v>0</v>
          </cell>
          <cell r="M132">
            <v>0</v>
          </cell>
          <cell r="N132">
            <v>0</v>
          </cell>
          <cell r="O132">
            <v>1</v>
          </cell>
          <cell r="P132">
            <v>1</v>
          </cell>
          <cell r="Q132">
            <v>0</v>
          </cell>
          <cell r="R132">
            <v>0</v>
          </cell>
          <cell r="S132" t="str">
            <v xml:space="preserve">Se socializó a la totalidad de los municipios el nuevo formato de reporte de metas de aprovechamiento, así como dar directriz frente a diligenciamiento trimestral; frente a reporte de información de 2019 se acopió información de 56 municipios y para 2020 de 44 municipios. Estas acciones se realizan en conjunto con cada una de las oficinas territoriales. </v>
          </cell>
          <cell r="T132" t="str">
            <v>Para el cumplimiento de la meta se tiene contemplado el acompañar directamente a los municipios en el marco de varios convenios (Municipios provincias San Juan y Cartama; Municipios del valle de Aburrá y triangulo turístico de occidente; Puerto Nare, San José de la Montaña, Valdivia y Concordia); los demás municipios faltantes serán acompañados directamente por el personal de la subdirección en visitas presenciales o mediante reuniones virtuales. Se realizará además la actualización de la directriz de control y seguimiento a las metas de aprovechamiento de los PGIRS en asocio con las Oficinas Territoriales y en la participación de la Mesa Regional del Valle de Aburrá.</v>
          </cell>
          <cell r="U132"/>
          <cell r="V132"/>
          <cell r="W132"/>
          <cell r="X132" t="str">
            <v>contract</v>
          </cell>
          <cell r="Y132" t="str">
            <v>No aplica</v>
          </cell>
          <cell r="Z132"/>
          <cell r="AA132"/>
          <cell r="AB132"/>
          <cell r="AC132"/>
          <cell r="AD132"/>
          <cell r="AE132"/>
          <cell r="AF132">
            <v>1</v>
          </cell>
          <cell r="AG132">
            <v>1</v>
          </cell>
          <cell r="AH132">
            <v>1</v>
          </cell>
          <cell r="AI132"/>
          <cell r="AJ132">
            <v>563672300</v>
          </cell>
          <cell r="AK132">
            <v>554379826</v>
          </cell>
          <cell r="AL132">
            <v>0.98351440367035958</v>
          </cell>
          <cell r="AM132">
            <v>268124199</v>
          </cell>
          <cell r="AN132">
            <v>0.48364710695659408</v>
          </cell>
          <cell r="AO132">
            <v>305033292</v>
          </cell>
          <cell r="AP132">
            <v>305033292</v>
          </cell>
          <cell r="AQ132">
            <v>277891320</v>
          </cell>
          <cell r="AR132">
            <v>0.91101964043977202</v>
          </cell>
          <cell r="AS132">
            <v>400000000</v>
          </cell>
          <cell r="AT132">
            <v>400000000</v>
          </cell>
          <cell r="AU132">
            <v>1</v>
          </cell>
        </row>
        <row r="133">
          <cell r="A133" t="str">
            <v>SACT 8.3.3</v>
          </cell>
          <cell r="B133" t="str">
            <v>8.3.3</v>
          </cell>
          <cell r="C133" t="str">
            <v>Implementación de campañas para la disminución en la generación de residuos</v>
          </cell>
          <cell r="D133" t="str">
            <v>% de implementación de campañas para la disminución en la generación de residuos</v>
          </cell>
          <cell r="E133" t="str">
            <v>Porcentaje</v>
          </cell>
          <cell r="F133">
            <v>0.5</v>
          </cell>
          <cell r="G133">
            <v>1</v>
          </cell>
          <cell r="H133">
            <v>1</v>
          </cell>
          <cell r="I133">
            <v>1</v>
          </cell>
          <cell r="J133">
            <v>1</v>
          </cell>
          <cell r="K133">
            <v>1</v>
          </cell>
          <cell r="L133">
            <v>0</v>
          </cell>
          <cell r="M133">
            <v>0</v>
          </cell>
          <cell r="N133">
            <v>0</v>
          </cell>
          <cell r="O133">
            <v>1</v>
          </cell>
          <cell r="P133">
            <v>1</v>
          </cell>
          <cell r="Q133">
            <v>0</v>
          </cell>
          <cell r="R133">
            <v>0</v>
          </cell>
          <cell r="S133" t="str">
            <v>Se realizaron campañas asociadas a los 15 procesos contractuales desarrollados por el grupo de residuos, así como una campaña en conjunto con la Oficina de Comunicaciones para difusión a la totalidad de los municipios de la jurisdicción y otra mediante acercamiento comunitari</v>
          </cell>
          <cell r="T133" t="str">
            <v>Para terminar de dar cumplimiento a la meta anual se tiene pendiente la ejecución de los componentes de comunicaciones de los convenios en ejecución, así como implementar una campaña directamente con la Oficina de comunicaciones, con el fin de impactar a los 80 municipios con piezas comunicacionales enfocadas principalmente en la reducción en la generación de residuos.</v>
          </cell>
          <cell r="U133"/>
          <cell r="V133"/>
          <cell r="W133"/>
          <cell r="X133" t="str">
            <v>contract</v>
          </cell>
          <cell r="Y133" t="str">
            <v>No aplica</v>
          </cell>
          <cell r="Z133"/>
          <cell r="AA133"/>
          <cell r="AB133"/>
          <cell r="AC133"/>
          <cell r="AD133"/>
          <cell r="AE133"/>
          <cell r="AF133">
            <v>1</v>
          </cell>
          <cell r="AG133">
            <v>1</v>
          </cell>
          <cell r="AH133">
            <v>1</v>
          </cell>
          <cell r="AI133"/>
          <cell r="AJ133">
            <v>255204181</v>
          </cell>
          <cell r="AK133">
            <v>255204181</v>
          </cell>
          <cell r="AL133">
            <v>1</v>
          </cell>
          <cell r="AM133">
            <v>118323016</v>
          </cell>
          <cell r="AN133">
            <v>0.46364058588836365</v>
          </cell>
          <cell r="AO133">
            <v>136998985.69999999</v>
          </cell>
          <cell r="AP133">
            <v>126090519.7</v>
          </cell>
          <cell r="AQ133">
            <v>120694545.7</v>
          </cell>
          <cell r="AR133">
            <v>0.95720555349570824</v>
          </cell>
          <cell r="AS133">
            <v>400000000</v>
          </cell>
          <cell r="AT133">
            <v>400000000</v>
          </cell>
          <cell r="AU133">
            <v>1</v>
          </cell>
        </row>
        <row r="134">
          <cell r="A134" t="str">
            <v>ACT 8.4</v>
          </cell>
          <cell r="B134" t="str">
            <v>8.4</v>
          </cell>
          <cell r="C134" t="str">
            <v>Fomentar hábitos ciudadanos sostenibles, con enfoque diferencial</v>
          </cell>
          <cell r="D134"/>
          <cell r="E134" t="str">
            <v>Porcentaje</v>
          </cell>
          <cell r="F134">
            <v>1</v>
          </cell>
          <cell r="G134">
            <v>1</v>
          </cell>
          <cell r="H134">
            <v>1</v>
          </cell>
          <cell r="I134">
            <v>1</v>
          </cell>
          <cell r="J134">
            <v>1</v>
          </cell>
          <cell r="K134">
            <v>1</v>
          </cell>
          <cell r="L134">
            <v>0</v>
          </cell>
          <cell r="M134">
            <v>0</v>
          </cell>
          <cell r="N134">
            <v>0</v>
          </cell>
          <cell r="O134">
            <v>1</v>
          </cell>
          <cell r="P134">
            <v>1</v>
          </cell>
          <cell r="Q134">
            <v>0</v>
          </cell>
          <cell r="R134">
            <v>0</v>
          </cell>
          <cell r="S134"/>
          <cell r="T134"/>
          <cell r="U134"/>
          <cell r="V134"/>
          <cell r="W134"/>
          <cell r="X134"/>
          <cell r="Y134"/>
          <cell r="Z134"/>
          <cell r="AA134"/>
          <cell r="AB134"/>
          <cell r="AC134"/>
          <cell r="AD134"/>
          <cell r="AE134"/>
          <cell r="AF134">
            <v>1</v>
          </cell>
          <cell r="AG134">
            <v>0.5</v>
          </cell>
          <cell r="AH134">
            <v>0.5</v>
          </cell>
          <cell r="AI134"/>
          <cell r="AJ134">
            <v>4472906</v>
          </cell>
          <cell r="AK134">
            <v>0</v>
          </cell>
          <cell r="AL134">
            <v>0</v>
          </cell>
          <cell r="AM134">
            <v>0</v>
          </cell>
          <cell r="AN134">
            <v>0</v>
          </cell>
          <cell r="AO134">
            <v>0</v>
          </cell>
          <cell r="AP134">
            <v>0</v>
          </cell>
          <cell r="AQ134">
            <v>0</v>
          </cell>
          <cell r="AR134" t="str">
            <v>0%</v>
          </cell>
          <cell r="AS134">
            <v>4200000</v>
          </cell>
          <cell r="AT134">
            <v>4047000</v>
          </cell>
          <cell r="AU134">
            <v>0.96357142857142852</v>
          </cell>
        </row>
        <row r="135">
          <cell r="A135" t="str">
            <v>SACT 8.4.1</v>
          </cell>
          <cell r="B135" t="str">
            <v>8.4.1</v>
          </cell>
          <cell r="C135" t="str">
            <v>Implementación de prácticas ambientales sostenibles desde el reconocimiento de sus derechos, deberes y el fortalecimiento de lo cultural</v>
          </cell>
          <cell r="D135" t="str">
            <v>Número de prácticas ambientales sostenibles implementadas desde el reconocimiento de sus derechos, deberes y el fortalecimiento de lo cultural</v>
          </cell>
          <cell r="E135" t="str">
            <v>Porcentaje</v>
          </cell>
          <cell r="F135">
            <v>3</v>
          </cell>
          <cell r="G135">
            <v>3</v>
          </cell>
          <cell r="H135">
            <v>3</v>
          </cell>
          <cell r="I135">
            <v>3</v>
          </cell>
          <cell r="J135">
            <v>3</v>
          </cell>
          <cell r="K135">
            <v>3</v>
          </cell>
          <cell r="L135">
            <v>0</v>
          </cell>
          <cell r="M135">
            <v>0</v>
          </cell>
          <cell r="N135">
            <v>0</v>
          </cell>
          <cell r="O135">
            <v>1</v>
          </cell>
          <cell r="P135">
            <v>1</v>
          </cell>
          <cell r="Q135">
            <v>0</v>
          </cell>
          <cell r="R135">
            <v>0</v>
          </cell>
          <cell r="S135" t="str">
            <v xml:space="preserve">Se priorizaron e impulsaron 3 prácticas ambientales sostenibles: 1. Hogares Ecológicos, 2. Mercados Verdes y 3. Reforestación. El desarrollo de estas prácticas implico el trabajo mancomunado de varias dependencias de la entidad y la articulación territorial con actores de diferentes municipios de la jurisdicción de la Corporación. </v>
          </cell>
          <cell r="T135" t="str">
            <v xml:space="preserve"> Se cumple con un 100% en el despliegue el proceso desde la Educación, la educomunicación, la participación y la diversidad cultural en el marco de la Estrategia de Gestión de la Cultura y la Educación Ambiental apropiada por Corantioquia, de las 3 prácticas ambientales sostenibles: conservación y restauración de suelos con Hogares Ecológicos, consumo responsable con Mercados Verdes, y Reforestación; desde la implementación del convenio con el PMA con la instauración de hogares ecológicos nuevos y fortalecimiento, convenios con Municipios y Juntas de Acción Comunal con Bioviveros, sello Ecouniversidades, Negocios Verdes, Sello de Sostenibilidad, Ecoescuelas, Aula Móvil de Educación Ambiental, Sembratón, Cada Uno Un Árbol, Un Árbol por Millón, convenios y contratos de Restauración Ecológica.</v>
          </cell>
          <cell r="U135"/>
          <cell r="V135"/>
          <cell r="W135"/>
          <cell r="X135" t="str">
            <v>contract</v>
          </cell>
          <cell r="Y135" t="str">
            <v>No aplica</v>
          </cell>
          <cell r="Z135"/>
          <cell r="AA135"/>
          <cell r="AB135"/>
          <cell r="AC135"/>
          <cell r="AD135"/>
          <cell r="AE135"/>
          <cell r="AF135">
            <v>3</v>
          </cell>
          <cell r="AG135">
            <v>3</v>
          </cell>
          <cell r="AH135">
            <v>1</v>
          </cell>
          <cell r="AI135"/>
          <cell r="AJ135">
            <v>4472906</v>
          </cell>
          <cell r="AK135"/>
          <cell r="AL135">
            <v>0</v>
          </cell>
          <cell r="AM135">
            <v>0</v>
          </cell>
          <cell r="AN135">
            <v>0</v>
          </cell>
          <cell r="AO135">
            <v>0</v>
          </cell>
          <cell r="AP135">
            <v>0</v>
          </cell>
          <cell r="AQ135">
            <v>0</v>
          </cell>
          <cell r="AR135" t="str">
            <v>0%</v>
          </cell>
          <cell r="AS135">
            <v>4200000</v>
          </cell>
          <cell r="AT135">
            <v>4047000</v>
          </cell>
          <cell r="AU135">
            <v>0.96357142857142852</v>
          </cell>
        </row>
        <row r="136">
          <cell r="A136" t="str">
            <v>ACT 8.5</v>
          </cell>
          <cell r="B136" t="str">
            <v>8.5</v>
          </cell>
          <cell r="C136" t="str">
            <v>Promover prácticas ciudadanas de consumo sostenibles</v>
          </cell>
          <cell r="D136"/>
          <cell r="E136" t="str">
            <v>Porcentaje</v>
          </cell>
          <cell r="F136">
            <v>1</v>
          </cell>
          <cell r="G136">
            <v>1</v>
          </cell>
          <cell r="H136">
            <v>1</v>
          </cell>
          <cell r="I136">
            <v>1</v>
          </cell>
          <cell r="J136">
            <v>1</v>
          </cell>
          <cell r="K136">
            <v>1</v>
          </cell>
          <cell r="L136">
            <v>0</v>
          </cell>
          <cell r="M136">
            <v>0</v>
          </cell>
          <cell r="N136">
            <v>0</v>
          </cell>
          <cell r="O136">
            <v>1</v>
          </cell>
          <cell r="P136">
            <v>1</v>
          </cell>
          <cell r="Q136">
            <v>0</v>
          </cell>
          <cell r="R136">
            <v>0</v>
          </cell>
          <cell r="S136"/>
          <cell r="T136"/>
          <cell r="U136"/>
          <cell r="V136"/>
          <cell r="W136"/>
          <cell r="X136"/>
          <cell r="Y136"/>
          <cell r="Z136"/>
          <cell r="AA136"/>
          <cell r="AB136"/>
          <cell r="AC136"/>
          <cell r="AD136"/>
          <cell r="AE136"/>
          <cell r="AF136">
            <v>1</v>
          </cell>
          <cell r="AG136">
            <v>0.5</v>
          </cell>
          <cell r="AH136">
            <v>0.5</v>
          </cell>
          <cell r="AI136"/>
          <cell r="AJ136">
            <v>485107989</v>
          </cell>
          <cell r="AK136">
            <v>466875108</v>
          </cell>
          <cell r="AL136">
            <v>0.96241479956331955</v>
          </cell>
          <cell r="AM136">
            <v>168986108</v>
          </cell>
          <cell r="AN136">
            <v>0.36195141935046149</v>
          </cell>
          <cell r="AO136">
            <v>297889000</v>
          </cell>
          <cell r="AP136">
            <v>297889000</v>
          </cell>
          <cell r="AQ136">
            <v>297889000</v>
          </cell>
          <cell r="AR136">
            <v>1</v>
          </cell>
          <cell r="AS136">
            <v>786390600</v>
          </cell>
          <cell r="AT136">
            <v>785861562</v>
          </cell>
          <cell r="AU136">
            <v>0.99932725798095756</v>
          </cell>
        </row>
        <row r="137">
          <cell r="A137" t="str">
            <v>SACT 8.5.1</v>
          </cell>
          <cell r="B137" t="str">
            <v>8.5.1</v>
          </cell>
          <cell r="C137" t="str">
            <v>Fortalecimiento de hogares ecológicos</v>
          </cell>
          <cell r="D137" t="str">
            <v>Número de hogares ecológicos fortalecidos</v>
          </cell>
          <cell r="E137" t="str">
            <v>Porcentaje</v>
          </cell>
          <cell r="F137">
            <v>400</v>
          </cell>
          <cell r="G137">
            <v>400</v>
          </cell>
          <cell r="H137">
            <v>400</v>
          </cell>
          <cell r="I137">
            <v>400</v>
          </cell>
          <cell r="J137">
            <v>1057</v>
          </cell>
          <cell r="K137">
            <v>809</v>
          </cell>
          <cell r="L137">
            <v>0</v>
          </cell>
          <cell r="M137">
            <v>0</v>
          </cell>
          <cell r="N137">
            <v>0</v>
          </cell>
          <cell r="O137">
            <v>1</v>
          </cell>
          <cell r="P137">
            <v>1</v>
          </cell>
          <cell r="Q137">
            <v>0</v>
          </cell>
          <cell r="R137">
            <v>0</v>
          </cell>
          <cell r="S137" t="str">
            <v xml:space="preserve">Fortalecimiento de 470 Hogares Ecológicos en etapa 1, 368 en etapa 2 y 219 en etapa 3.| 
Gestión directa en el territorio: 231 Hogares Ecológicos. 
Convenio interadministrativo 040-COV2009-114, 91 Hogares.  
Contrato interadministrativo 140-CNT2010-145, 309 Hogares. 
Alianza WFP – Corantioquia, 040-ACU2010-8, 426 Hogares. </v>
          </cell>
          <cell r="T137" t="str">
            <v xml:space="preserve">Tiene como objetivo Contribuir a la construcción de territorios sostenibles con comunidades campesinas, étnicas, rurales y urbanas, para el cuidado del patrimonio ambiental mediante el proceso de hogares ecológicos., la cual en el siguiente informe se hace un reporte de cumplimiento del 100% a la meta estipulada en el plan de acción 2020 - 2023.
El cumplimiento de este indicador se evidencia en: 
1.	Mediante el convenio 040-COV2106-35 que se está ejecutando con el Programa Mundial de alimentos. 
2.	Proyección metodológica y coordinación que se realiza desde la capacidad instalada de la Subdireccion de participación y cultura ambiental.
3.	Apoyo a la coordinación mediante el contrato de prestación de servicios No 140-CNT2101-22 para el accionar de los hogares ecológicos en 57 municipios de la jurisdicción de CORANTIOQUIA. 
</v>
          </cell>
          <cell r="U137"/>
          <cell r="V137"/>
          <cell r="W137"/>
          <cell r="X137" t="str">
            <v>contract</v>
          </cell>
          <cell r="Y137" t="str">
            <v>No aplica</v>
          </cell>
          <cell r="Z137"/>
          <cell r="AA137"/>
          <cell r="AB137"/>
          <cell r="AC137"/>
          <cell r="AD137"/>
          <cell r="AE137"/>
          <cell r="AF137">
            <v>1600</v>
          </cell>
          <cell r="AG137">
            <v>809</v>
          </cell>
          <cell r="AH137">
            <v>0.50562499999999999</v>
          </cell>
          <cell r="AI137"/>
          <cell r="AJ137">
            <v>485107989</v>
          </cell>
          <cell r="AK137">
            <v>466875108</v>
          </cell>
          <cell r="AL137">
            <v>0.96241479956331955</v>
          </cell>
          <cell r="AM137">
            <v>168986108</v>
          </cell>
          <cell r="AN137">
            <v>0.36195141935046149</v>
          </cell>
          <cell r="AO137">
            <v>297889000</v>
          </cell>
          <cell r="AP137">
            <v>297889000</v>
          </cell>
          <cell r="AQ137">
            <v>297889000</v>
          </cell>
          <cell r="AR137">
            <v>1</v>
          </cell>
          <cell r="AS137">
            <v>786390600</v>
          </cell>
          <cell r="AT137">
            <v>785861562</v>
          </cell>
          <cell r="AU137">
            <v>0.99932725798095756</v>
          </cell>
        </row>
        <row r="138">
          <cell r="A138" t="str">
            <v>ACT 8.6</v>
          </cell>
          <cell r="B138" t="str">
            <v>8.6</v>
          </cell>
          <cell r="C138" t="str">
            <v>Realizar control y seguimiento a aspectos que afecten el hábitat sostenible (calidad del aire, suelos y residuos)</v>
          </cell>
          <cell r="D138"/>
          <cell r="E138" t="str">
            <v>Porcentaje</v>
          </cell>
          <cell r="F138">
            <v>1</v>
          </cell>
          <cell r="G138">
            <v>1</v>
          </cell>
          <cell r="H138">
            <v>1</v>
          </cell>
          <cell r="I138">
            <v>1</v>
          </cell>
          <cell r="J138">
            <v>0.46300000000000002</v>
          </cell>
          <cell r="K138">
            <v>1</v>
          </cell>
          <cell r="L138">
            <v>0</v>
          </cell>
          <cell r="M138">
            <v>0</v>
          </cell>
          <cell r="N138">
            <v>0</v>
          </cell>
          <cell r="O138">
            <v>0.46300000000000002</v>
          </cell>
          <cell r="P138">
            <v>1</v>
          </cell>
          <cell r="Q138">
            <v>0</v>
          </cell>
          <cell r="R138">
            <v>0</v>
          </cell>
          <cell r="S138"/>
          <cell r="T138"/>
          <cell r="U138"/>
          <cell r="V138"/>
          <cell r="W138"/>
          <cell r="X138"/>
          <cell r="Y138"/>
          <cell r="Z138"/>
          <cell r="AA138"/>
          <cell r="AB138"/>
          <cell r="AC138"/>
          <cell r="AD138"/>
          <cell r="AE138"/>
          <cell r="AF138">
            <v>1</v>
          </cell>
          <cell r="AG138">
            <v>0.36575000000000002</v>
          </cell>
          <cell r="AH138">
            <v>0.36575000000000002</v>
          </cell>
          <cell r="AI138"/>
          <cell r="AJ138">
            <v>1154426807</v>
          </cell>
          <cell r="AK138">
            <v>976574672</v>
          </cell>
          <cell r="AL138">
            <v>0.84593901153232665</v>
          </cell>
          <cell r="AM138">
            <v>811477191</v>
          </cell>
          <cell r="AN138">
            <v>0.83094228661297909</v>
          </cell>
          <cell r="AO138">
            <v>165097481</v>
          </cell>
          <cell r="AP138">
            <v>165004956</v>
          </cell>
          <cell r="AQ138">
            <v>91095645</v>
          </cell>
          <cell r="AR138">
            <v>0.55207823575917325</v>
          </cell>
          <cell r="AS138">
            <v>471371177</v>
          </cell>
          <cell r="AT138">
            <v>466592529</v>
          </cell>
          <cell r="AU138">
            <v>0.98986223971008735</v>
          </cell>
        </row>
        <row r="139">
          <cell r="A139" t="str">
            <v>SACT 8.6.1</v>
          </cell>
          <cell r="B139" t="str">
            <v>8.6.1</v>
          </cell>
          <cell r="C139" t="str">
            <v>Operación de redes y estaciones de monitoreo</v>
          </cell>
          <cell r="D139" t="str">
            <v>% de redes y estaciones de monitoreo en operación (recurso aire)
Nota: Resolución 667 de 2016</v>
          </cell>
          <cell r="E139" t="str">
            <v>Porcentaje</v>
          </cell>
          <cell r="F139">
            <v>0.9</v>
          </cell>
          <cell r="G139">
            <v>0.9</v>
          </cell>
          <cell r="H139">
            <v>0.9</v>
          </cell>
          <cell r="I139">
            <v>0.9</v>
          </cell>
          <cell r="J139">
            <v>0.41699999999999998</v>
          </cell>
          <cell r="K139">
            <v>1</v>
          </cell>
          <cell r="L139">
            <v>0</v>
          </cell>
          <cell r="M139">
            <v>0</v>
          </cell>
          <cell r="N139">
            <v>0</v>
          </cell>
          <cell r="O139">
            <v>0.46333333333333332</v>
          </cell>
          <cell r="P139">
            <v>1</v>
          </cell>
          <cell r="Q139">
            <v>0</v>
          </cell>
          <cell r="R139">
            <v>0</v>
          </cell>
          <cell r="S139" t="str">
            <v xml:space="preserve">Las estaciones fijas de monitoreo de calidad del aire estuvieron en operación aproximadamente hasta mediados del mes de marzo, esto debido a que presentaron fallas técnicas o problemas en la telemetría, los cuales no fue posible atender en su momento debido a que el contrato con el operador, la Universidad Pontificia Bolivariana (Contrato 110-CNT1907-96), se encontraba suspendido a causa de la cuarentena obligatoria declarada por el Gobierno Nacional en el marco de la emergencia sanitaria por el COVID 19. El nuevo operador, la Universidad de Antioquia (Convenio 040-COV2008-75) inició actividades el 1 de septiembre de 2020. </v>
          </cell>
          <cell r="T139" t="str">
            <v xml:space="preserve">Durante el año 2021, estuvieron operativas las estaciones fijas o permanentes ubicadas en: Corregimiento de Altavista (Medellín), Envigado, Itagüí, Girardota y Caucasia. Es importante resaltar que se presentaron algunos cambios en estas estaciones, específicamente lo siguiente:
· La estación de Altavista (Medellín) empezó a monitorear el contaminante material particulado menor a 2.5 micras (PM2.5) desde el mes de febrero de 2021.
· Desde mediados del mes de octubre de 2021, la estación de Altavista (Medellín) se encuentra ubicada en la Institución Educativa Débora Arango.
· La estación de Caucasia desde mediados del mes de diciembre de 2020 se encuentra en una nueva ubicación: las instalaciones de la Administración municipal (Alcaldía).
Desde el mes de julio de 2020, la estación tipo tráiler que se encontraba en Envigado se trasladó para el municipio de Girardota, vereda El Totumo, y en dicho municipio se instaló una estación de monitoreo de material particulado PM2.5.
</v>
          </cell>
          <cell r="U139"/>
          <cell r="V139"/>
          <cell r="W139"/>
          <cell r="X139" t="str">
            <v>contract</v>
          </cell>
          <cell r="Y139" t="str">
            <v>No aplica</v>
          </cell>
          <cell r="Z139"/>
          <cell r="AA139"/>
          <cell r="AB139"/>
          <cell r="AC139"/>
          <cell r="AD139"/>
          <cell r="AE139"/>
          <cell r="AF139">
            <v>0.9</v>
          </cell>
          <cell r="AG139">
            <v>1.417</v>
          </cell>
          <cell r="AH139">
            <v>1.5744444444444445</v>
          </cell>
          <cell r="AI139"/>
          <cell r="AJ139">
            <v>1154426807</v>
          </cell>
          <cell r="AK139">
            <v>976574672</v>
          </cell>
          <cell r="AL139">
            <v>0.84593901153232665</v>
          </cell>
          <cell r="AM139">
            <v>811477191</v>
          </cell>
          <cell r="AN139">
            <v>0.83094228661297909</v>
          </cell>
          <cell r="AO139">
            <v>165097481</v>
          </cell>
          <cell r="AP139">
            <v>165004956</v>
          </cell>
          <cell r="AQ139">
            <v>91095645</v>
          </cell>
          <cell r="AR139">
            <v>0.55207823575917325</v>
          </cell>
          <cell r="AS139">
            <v>471371177</v>
          </cell>
          <cell r="AT139">
            <v>466592529</v>
          </cell>
          <cell r="AU139">
            <v>0.98986223971008735</v>
          </cell>
        </row>
        <row r="140">
          <cell r="A140" t="str">
            <v>PROG V</v>
          </cell>
          <cell r="B140" t="str">
            <v>V</v>
          </cell>
          <cell r="C140" t="str">
            <v xml:space="preserve">Programa V. Conectados por el ambiente </v>
          </cell>
          <cell r="D140"/>
          <cell r="E140" t="str">
            <v>Porcentaje</v>
          </cell>
          <cell r="F140">
            <v>1</v>
          </cell>
          <cell r="G140">
            <v>1</v>
          </cell>
          <cell r="H140">
            <v>1</v>
          </cell>
          <cell r="I140">
            <v>1</v>
          </cell>
          <cell r="J140">
            <v>0.90600000000000003</v>
          </cell>
          <cell r="K140">
            <v>0.96867799032563828</v>
          </cell>
          <cell r="L140">
            <v>7.9945271555915812E-2</v>
          </cell>
          <cell r="M140">
            <v>8.9630865166579435E-2</v>
          </cell>
          <cell r="N140">
            <v>4.3083333333333328E-2</v>
          </cell>
          <cell r="O140">
            <v>0.90600000000000003</v>
          </cell>
          <cell r="P140">
            <v>0.96867799032563828</v>
          </cell>
          <cell r="Q140">
            <v>7.9945271555915812E-2</v>
          </cell>
          <cell r="R140">
            <v>8.9630865166579435E-2</v>
          </cell>
          <cell r="S140"/>
          <cell r="T140"/>
          <cell r="U140"/>
          <cell r="V140"/>
          <cell r="W140"/>
          <cell r="X140"/>
          <cell r="Y140"/>
          <cell r="Z140"/>
          <cell r="AA140"/>
          <cell r="AB140"/>
          <cell r="AC140"/>
          <cell r="AD140"/>
          <cell r="AE140"/>
          <cell r="AF140">
            <v>1</v>
          </cell>
          <cell r="AG140">
            <v>0.46866949758140958</v>
          </cell>
          <cell r="AH140">
            <v>0.46866949758140958</v>
          </cell>
          <cell r="AI140"/>
          <cell r="AJ140">
            <v>45777188898</v>
          </cell>
          <cell r="AK140">
            <v>40419164413</v>
          </cell>
          <cell r="AL140">
            <v>0.88295427015104255</v>
          </cell>
          <cell r="AM140">
            <v>36497625322</v>
          </cell>
          <cell r="AN140">
            <v>0.90297822461320554</v>
          </cell>
          <cell r="AO140">
            <v>3976164512.6100001</v>
          </cell>
          <cell r="AP140">
            <v>3868106043.4400005</v>
          </cell>
          <cell r="AQ140">
            <v>3278697003.25</v>
          </cell>
          <cell r="AR140">
            <v>0.84762335014325907</v>
          </cell>
          <cell r="AS140">
            <v>49115850154</v>
          </cell>
          <cell r="AT140">
            <v>44346542449.300003</v>
          </cell>
          <cell r="AU140">
            <v>0.90289676978518951</v>
          </cell>
        </row>
        <row r="141">
          <cell r="A141" t="str">
            <v>PROY 9</v>
          </cell>
          <cell r="B141">
            <v>9</v>
          </cell>
          <cell r="C141" t="str">
            <v>Proyecto 9. Promoviendo la legalidad ambiental</v>
          </cell>
          <cell r="D141"/>
          <cell r="E141" t="str">
            <v>Porcentaje</v>
          </cell>
          <cell r="F141">
            <v>1</v>
          </cell>
          <cell r="G141">
            <v>1</v>
          </cell>
          <cell r="H141">
            <v>1</v>
          </cell>
          <cell r="I141">
            <v>1</v>
          </cell>
          <cell r="J141">
            <v>0.83499999999999996</v>
          </cell>
          <cell r="K141">
            <v>0.96689025492497793</v>
          </cell>
          <cell r="L141">
            <v>2.5641025641025644E-2</v>
          </cell>
          <cell r="M141">
            <v>5.1282051282051287E-2</v>
          </cell>
          <cell r="N141">
            <v>5.5000000000000007E-2</v>
          </cell>
          <cell r="O141">
            <v>0.83499999999999996</v>
          </cell>
          <cell r="P141">
            <v>0.96689025492497793</v>
          </cell>
          <cell r="Q141">
            <v>2.5641025641025644E-2</v>
          </cell>
          <cell r="R141">
            <v>5.1282051282051287E-2</v>
          </cell>
          <cell r="S141"/>
          <cell r="T141"/>
          <cell r="U141"/>
          <cell r="V141"/>
          <cell r="W141"/>
          <cell r="X141"/>
          <cell r="Y141"/>
          <cell r="Z141"/>
          <cell r="AA141"/>
          <cell r="AB141"/>
          <cell r="AC141"/>
          <cell r="AD141"/>
          <cell r="AE141"/>
          <cell r="AF141">
            <v>1</v>
          </cell>
          <cell r="AG141">
            <v>0.45047256373124445</v>
          </cell>
          <cell r="AH141">
            <v>0.45047256373124445</v>
          </cell>
          <cell r="AI141"/>
          <cell r="AJ141">
            <v>25930129425</v>
          </cell>
          <cell r="AK141">
            <v>23745679721</v>
          </cell>
          <cell r="AL141">
            <v>0.91575631312144912</v>
          </cell>
          <cell r="AM141">
            <v>22782204387</v>
          </cell>
          <cell r="AN141">
            <v>0.95942523670325053</v>
          </cell>
          <cell r="AO141">
            <v>965124333.99000001</v>
          </cell>
          <cell r="AP141">
            <v>895736421.99000001</v>
          </cell>
          <cell r="AQ141">
            <v>669728397.43000007</v>
          </cell>
          <cell r="AR141">
            <v>0.74768467708626551</v>
          </cell>
          <cell r="AS141">
            <v>27098156022</v>
          </cell>
          <cell r="AT141">
            <v>25084640464</v>
          </cell>
          <cell r="AU141">
            <v>0.92569547697764742</v>
          </cell>
        </row>
        <row r="142">
          <cell r="A142" t="str">
            <v>ACT 9.1</v>
          </cell>
          <cell r="B142" t="str">
            <v>9.1</v>
          </cell>
          <cell r="C142" t="str">
            <v>Definir y adoptar el Modelo de Administración de los Recursos Naturales, con enfoque diferencial</v>
          </cell>
          <cell r="D142"/>
          <cell r="E142" t="str">
            <v>Porcentaje</v>
          </cell>
          <cell r="F142">
            <v>1</v>
          </cell>
          <cell r="G142">
            <v>1</v>
          </cell>
          <cell r="H142">
            <v>1</v>
          </cell>
          <cell r="I142">
            <v>1</v>
          </cell>
          <cell r="J142">
            <v>0.75</v>
          </cell>
          <cell r="K142">
            <v>1</v>
          </cell>
          <cell r="L142">
            <v>0</v>
          </cell>
          <cell r="M142">
            <v>0</v>
          </cell>
          <cell r="N142">
            <v>0</v>
          </cell>
          <cell r="O142">
            <v>0.75</v>
          </cell>
          <cell r="P142">
            <v>1</v>
          </cell>
          <cell r="Q142">
            <v>0</v>
          </cell>
          <cell r="R142">
            <v>0</v>
          </cell>
          <cell r="S142"/>
          <cell r="T142"/>
          <cell r="U142"/>
          <cell r="V142"/>
          <cell r="W142"/>
          <cell r="X142"/>
          <cell r="Y142"/>
          <cell r="Z142"/>
          <cell r="AA142"/>
          <cell r="AB142"/>
          <cell r="AC142"/>
          <cell r="AD142"/>
          <cell r="AE142"/>
          <cell r="AF142">
            <v>1</v>
          </cell>
          <cell r="AG142">
            <v>0.4375</v>
          </cell>
          <cell r="AH142">
            <v>0.4375</v>
          </cell>
          <cell r="AI142"/>
          <cell r="AJ142">
            <v>0</v>
          </cell>
          <cell r="AK142">
            <v>0</v>
          </cell>
          <cell r="AL142">
            <v>0</v>
          </cell>
          <cell r="AM142">
            <v>0</v>
          </cell>
          <cell r="AN142">
            <v>0</v>
          </cell>
          <cell r="AO142">
            <v>0</v>
          </cell>
          <cell r="AP142">
            <v>0</v>
          </cell>
          <cell r="AQ142">
            <v>0</v>
          </cell>
          <cell r="AR142" t="str">
            <v>0%</v>
          </cell>
          <cell r="AS142">
            <v>2227716608</v>
          </cell>
          <cell r="AT142">
            <v>2169129561</v>
          </cell>
          <cell r="AU142">
            <v>0.97370085279716156</v>
          </cell>
        </row>
        <row r="143">
          <cell r="A143" t="str">
            <v>SACT 9.1.1</v>
          </cell>
          <cell r="B143" t="str">
            <v>9.1.1</v>
          </cell>
          <cell r="C143" t="str">
            <v>Definición y adopción del Modelo de Administración de los Recursos Naturales, con enfoque diferencial</v>
          </cell>
          <cell r="D143" t="str">
            <v>% de adopción del Modelo de Administración de los Recursos Naturales, con enfoque diferencial.
Nota: PGAR 2020-2031. Modelo de atención con enfoque étnico diferencial en procedimientos de Corantioquia.</v>
          </cell>
          <cell r="E143" t="str">
            <v>Porcentaje</v>
          </cell>
          <cell r="F143">
            <v>1</v>
          </cell>
          <cell r="G143">
            <v>0</v>
          </cell>
          <cell r="H143">
            <v>0</v>
          </cell>
          <cell r="I143">
            <v>0</v>
          </cell>
          <cell r="J143">
            <v>1</v>
          </cell>
          <cell r="K143">
            <v>0</v>
          </cell>
          <cell r="L143">
            <v>0</v>
          </cell>
          <cell r="M143">
            <v>0</v>
          </cell>
          <cell r="N143">
            <v>0</v>
          </cell>
          <cell r="O143">
            <v>1</v>
          </cell>
          <cell r="P143">
            <v>0</v>
          </cell>
          <cell r="Q143">
            <v>0</v>
          </cell>
          <cell r="R143">
            <v>0</v>
          </cell>
          <cell r="S143" t="str">
            <v xml:space="preserve">Se formuló el modelo ejecutando  los siguientes pasos: Diagnóstico, Definición y diseño del modelo, Validación del modelo, Presentación del modelo, Adopción del modelo.  
El modelo se adoptó a través de Resolución No. 040-RES2012-7723 de diciembre 31 de 2020
La formulación del nuevo  modelo para administración de los recursos naturales, fue construido a partir de cuatro componentes o líneas estratégicas: permisos ambientales integrados; control y seguimiento integral; atención al ciudadano y sistema de reconocimiento, promoción e incentivos, rodeado por unos aspectos transversales a todos los componentes como son gestión del conocimiento incluyendo el uso de la tecnología, gobernanza y corresponsabilidad, visión total y flexible, rediseño de procesos y educación y comunicación para la cultura.  Su propósito principal es garantizar la sostenibilidad de los recursos naturales a partir de una administración integral y efectiva en el territorio, la interacción y acompañamiento permanente con los diferentes actores y usuarios, que contribuya la consolidación de los propósitos establecidos en la visión del PGAR 2020-2031. </v>
          </cell>
          <cell r="T143" t="str">
            <v>Sin meta programada para la vigencia</v>
          </cell>
          <cell r="U143"/>
          <cell r="V143"/>
          <cell r="W143"/>
          <cell r="X143" t="str">
            <v>contract</v>
          </cell>
          <cell r="Y143" t="str">
            <v>No aplica</v>
          </cell>
          <cell r="Z143"/>
          <cell r="AA143"/>
          <cell r="AB143"/>
          <cell r="AC143"/>
          <cell r="AD143"/>
          <cell r="AE143"/>
          <cell r="AF143">
            <v>1</v>
          </cell>
          <cell r="AG143">
            <v>1</v>
          </cell>
          <cell r="AH143">
            <v>1</v>
          </cell>
          <cell r="AI143"/>
          <cell r="AJ143">
            <v>0</v>
          </cell>
          <cell r="AK143"/>
          <cell r="AL143">
            <v>0</v>
          </cell>
          <cell r="AM143">
            <v>0</v>
          </cell>
          <cell r="AN143">
            <v>0</v>
          </cell>
          <cell r="AO143">
            <v>0</v>
          </cell>
          <cell r="AP143">
            <v>0</v>
          </cell>
          <cell r="AQ143">
            <v>0</v>
          </cell>
          <cell r="AR143" t="str">
            <v>0%</v>
          </cell>
          <cell r="AS143">
            <v>2227716608</v>
          </cell>
          <cell r="AT143">
            <v>2169129561</v>
          </cell>
          <cell r="AU143">
            <v>0.97370085279716156</v>
          </cell>
        </row>
        <row r="144">
          <cell r="A144" t="str">
            <v>SACT 9.1.2</v>
          </cell>
          <cell r="B144" t="str">
            <v>9.1.2</v>
          </cell>
          <cell r="C144" t="str">
            <v>Adopción de la Metodología de Evaluación de Daños y Análisis de Necesidades Ambientales</v>
          </cell>
          <cell r="D144" t="str">
            <v>% de adopción de la Metodología de Evaluación de Daños y Análisis de Necesidades Ambientales
Nota: Indicador PND "Autoridades ambientales que adoptan la Metodología de Evaluación de Daños y Análisis de Necesidades Ambientales"</v>
          </cell>
          <cell r="E144" t="str">
            <v>Porcentaje</v>
          </cell>
          <cell r="F144">
            <v>1</v>
          </cell>
          <cell r="G144">
            <v>1</v>
          </cell>
          <cell r="H144">
            <v>1</v>
          </cell>
          <cell r="I144">
            <v>1</v>
          </cell>
          <cell r="J144">
            <v>0.5</v>
          </cell>
          <cell r="K144">
            <v>1</v>
          </cell>
          <cell r="L144">
            <v>0</v>
          </cell>
          <cell r="M144">
            <v>0</v>
          </cell>
          <cell r="N144">
            <v>0</v>
          </cell>
          <cell r="O144">
            <v>0.5</v>
          </cell>
          <cell r="P144">
            <v>1</v>
          </cell>
          <cell r="Q144">
            <v>0</v>
          </cell>
          <cell r="R144">
            <v>0</v>
          </cell>
          <cell r="S144" t="str">
            <v>Se priorizó el POMCA del río San Juan, del cual ya se tiene la Cartografía definitiva en un 98% y se priorizó el evento de avenida torrencial, exactamente el evento de mayo de 2015 en el municipio de Salgar, del cual ya se tiene mapeo. En el mes de diciembre de 2020 se realizó comunicación con el ministerio para iniciar con la Prueba piloto de implementación de la metodología del Ministerio,</v>
          </cell>
          <cell r="T144" t="str">
            <v xml:space="preserve">La Corporación realiza la implementación de la metodología desarrollada por el Ministerio de Ambiente, como una herramienta para la toma de decisiones que permita la recuperación de ecosistemas posterior a la materialización de un riesgo o evento como incendio forestal, movimiento en masa, avenida torrencial, inundación, creciente súbita, entre otros. En el inicio del proceso, se realizó un taller de validación de la metodología EDANA C y un ejercicio de enfoque Reducción de Riesgo de Desastre basado en Ecosistemas Eco-RRD con el Ministerio de Ambiente y Desarrollo Sostenible – MADS-, en el cual se avanzó en la evaluación de los resultados de una prueba piloto, analizando el fenómeno natural de Avenida Torrencial ocurrido en el año 2015 en la quebrada La Liboriana, enmarcada en la cuenca del Río San Juan, en el municipio de Salgar.  
Durante la vigencia 2021, se realizaron jornadas de trabajo con el equipo interno corporativo, acompañado del Ministerio de Ambiente y Desarrollo Sostenible – MADS, para ejecutar la etapa de priorización, validación de la metodología, selección y análisis del fenómeno natural de avenida torrencial en la microcuenca denominada Quebrada Ahitón en el municipio de Santa Rosa de Osos, logrando la selección de criterios de evaluación, calificación de variables, levantamiento y tratamiento de información cartográfica del área de estudio y análisis del modelo a implementar (ModelBuilder). 
Posteriormente, se evalúan los resultados obtenidos de la prueba piloto para la avenida torrencial en la microcuenca denominada Quebrada Ahitón en el municipio de Santa Rosa de Osos y se procede con la validación y adopcion a través del radicado No. 160-ACT2112-6984 del 31 de diciembre de 2021, para ser incorporado al Sistema de Gestión Ambiental   </v>
          </cell>
          <cell r="U144"/>
          <cell r="V144"/>
          <cell r="W144"/>
          <cell r="X144" t="str">
            <v>contract</v>
          </cell>
          <cell r="Y144" t="str">
            <v>No aplica</v>
          </cell>
          <cell r="Z144"/>
          <cell r="AA144"/>
          <cell r="AB144"/>
          <cell r="AC144"/>
          <cell r="AD144"/>
          <cell r="AE144"/>
          <cell r="AF144">
            <v>1</v>
          </cell>
          <cell r="AG144">
            <v>0.75</v>
          </cell>
          <cell r="AH144">
            <v>0.75</v>
          </cell>
          <cell r="AI144"/>
          <cell r="AJ144">
            <v>0</v>
          </cell>
          <cell r="AK144"/>
          <cell r="AL144">
            <v>0</v>
          </cell>
          <cell r="AM144">
            <v>0</v>
          </cell>
          <cell r="AN144">
            <v>0</v>
          </cell>
          <cell r="AO144">
            <v>0</v>
          </cell>
          <cell r="AP144">
            <v>0</v>
          </cell>
          <cell r="AQ144">
            <v>0</v>
          </cell>
          <cell r="AR144" t="str">
            <v>0%</v>
          </cell>
          <cell r="AS144">
            <v>0</v>
          </cell>
          <cell r="AT144">
            <v>0</v>
          </cell>
          <cell r="AU144">
            <v>0</v>
          </cell>
        </row>
        <row r="145">
          <cell r="A145" t="str">
            <v>ACT 9.2</v>
          </cell>
          <cell r="B145" t="str">
            <v>9.2</v>
          </cell>
          <cell r="C145" t="str">
            <v>Implementar el Modelo de Administración de los Recursos Naturales</v>
          </cell>
          <cell r="D145"/>
          <cell r="E145" t="str">
            <v>Porcentaje</v>
          </cell>
          <cell r="F145">
            <v>1</v>
          </cell>
          <cell r="G145">
            <v>1</v>
          </cell>
          <cell r="H145">
            <v>1</v>
          </cell>
          <cell r="I145">
            <v>1</v>
          </cell>
          <cell r="J145">
            <v>0.95499999999999996</v>
          </cell>
          <cell r="K145">
            <v>0.9006707647749338</v>
          </cell>
          <cell r="L145">
            <v>7.6923076923076927E-2</v>
          </cell>
          <cell r="M145">
            <v>0.15384615384615385</v>
          </cell>
          <cell r="N145">
            <v>0</v>
          </cell>
          <cell r="O145">
            <v>0.95499999999999996</v>
          </cell>
          <cell r="P145">
            <v>0.9006707647749338</v>
          </cell>
          <cell r="Q145">
            <v>7.6923076923076927E-2</v>
          </cell>
          <cell r="R145">
            <v>0.15384615384615385</v>
          </cell>
          <cell r="S145"/>
          <cell r="T145"/>
          <cell r="U145"/>
          <cell r="V145"/>
          <cell r="W145"/>
          <cell r="X145"/>
          <cell r="Y145"/>
          <cell r="Z145"/>
          <cell r="AA145"/>
          <cell r="AB145"/>
          <cell r="AC145"/>
          <cell r="AD145"/>
          <cell r="AE145"/>
          <cell r="AF145">
            <v>1</v>
          </cell>
          <cell r="AG145">
            <v>0.46391769119373344</v>
          </cell>
          <cell r="AH145">
            <v>0.46391769119373344</v>
          </cell>
          <cell r="AI145"/>
          <cell r="AJ145">
            <v>25583372688</v>
          </cell>
          <cell r="AK145">
            <v>23400255039</v>
          </cell>
          <cell r="AL145">
            <v>0.91466654238188061</v>
          </cell>
          <cell r="AM145">
            <v>22471107844</v>
          </cell>
          <cell r="AN145">
            <v>0.9602932876820599</v>
          </cell>
          <cell r="AO145">
            <v>930796194.99000001</v>
          </cell>
          <cell r="AP145">
            <v>861408282.99000001</v>
          </cell>
          <cell r="AQ145">
            <v>646546347.43000007</v>
          </cell>
          <cell r="AR145">
            <v>0.75056899288894552</v>
          </cell>
          <cell r="AS145">
            <v>24525625480</v>
          </cell>
          <cell r="AT145">
            <v>22570696969</v>
          </cell>
          <cell r="AU145">
            <v>0.92029037087783172</v>
          </cell>
        </row>
        <row r="146">
          <cell r="A146" t="str">
            <v>SACT 9.2.1</v>
          </cell>
          <cell r="B146" t="str">
            <v>9.2.1</v>
          </cell>
          <cell r="C146" t="str">
            <v>Coordinación y articulación con las autoridades ambientales de la jurisdicción de mecanismos y respuesta en la administración de los recursos naturales</v>
          </cell>
          <cell r="D146" t="str">
            <v>Número de mecanismos y respuesta de administración de recursos naturales por parte de las autoridades ambientales en la jurisdicción bajo principios de coordinación y articulación</v>
          </cell>
          <cell r="E146" t="str">
            <v>Porcentaje</v>
          </cell>
          <cell r="F146">
            <v>0.5</v>
          </cell>
          <cell r="G146">
            <v>0.7</v>
          </cell>
          <cell r="H146" t="str">
            <v>0.9</v>
          </cell>
          <cell r="I146">
            <v>1</v>
          </cell>
          <cell r="J146">
            <v>0.5</v>
          </cell>
          <cell r="K146">
            <v>2.3333333333333335</v>
          </cell>
          <cell r="L146">
            <v>0</v>
          </cell>
          <cell r="M146">
            <v>0</v>
          </cell>
          <cell r="N146">
            <v>0</v>
          </cell>
          <cell r="O146">
            <v>1</v>
          </cell>
          <cell r="P146">
            <v>1</v>
          </cell>
          <cell r="Q146">
            <v>0</v>
          </cell>
          <cell r="R146">
            <v>0</v>
          </cell>
          <cell r="S146" t="str">
            <v xml:space="preserve">Construida la estrategia de articulación con las diferentes Autoridades Ambientales que tienen injerencia en la jurisdicción de Corantioquia, se logra la firma de dos memorandos de entendimiento con las siguientes autoridades:  Área Metropolita del Valle de Aburrá - AMVA, Corporación para el Desarrollo Sostenible del Urabá-Corpouraba, Corporación Autónoma Regional de las Cuencas de los ríos Negro y Nare-Cornare, Corporación Autónoma Regional de Santander- CAS, Corporación Autónoma Regional de Risaralda, Corporación Autónoma Regional del Quindío CRQ, Corporación Autónoma Regional para el Desarrollo de Caldas, Corpocaldas, Corporación Autónoma Regional de los Valles del Sinú y del San Jorge CVS, Corporación Autónoma Regional para el Desarrollo Sostenible del Chocó, Área Metropolitana el Valle De Aburrá, Departamento de Antioquia y Terminales de Transporte de Medellín S.A.  
En el marco de estos acuerdos se ha trabajado el tema de Puestos de Control Ambiental para el control del tráfico ilegal de flora y fauna.  
Con el ANLA se han ajustados las siguientes líneas de acción:Licencias Ambientales, quejas y reclamos relacionados con licencias ambientales, transferencia de conocimiento, 
 </v>
          </cell>
          <cell r="T146" t="str">
            <v xml:space="preserve">Se continúa realizando la planeación, ejecución y seguimiento de acciones estratégicas, como parte de los mecanismos de articulación entre las diferentes autoridades ambientales. Con la ANLA, se impulsan tres líneas de acción encaminadas a los procesos de licenciamiento ambiental, desarrollo de jornadas de transferencia de conocimiento en aplicaciones para el manejo de información geográfica, procesos de evaluación y seguimiento a licencias ambientales, procesos de participación ciudadana, socialización de competencias ambientales con ente territorial y presencia en el territorio articulada a través de la unidad móvil. Con las Autoridades Ambientales del Departamento de Antioquia, se suscribe el memorando de entendimiento 040-ACU2011-594, con el fin de continuar articulando y coordinando acciones de protección ambiental en temas estratégicos para el territorio como control y seguimiento al territorio, en especial al tráfico ilegal de fauna y flora, educación ambiental, difusión de conocimiento en trámites ambientales y análisis de situaciones ambientales comunes. Con el AMVA y Terminales de Transporte de Medellín, se suscribe memorando de entendimiento 040-ACU2011-595, en el cual se viene promoviendo procesos de educación ambiental a través de la estrategia de dinamizadores ambientales, así como la gestión para promoción del sello de sostenibilidad de empresas transportadoras de pasajeros. Adicionalmente, con el AMVA, se vienen articulando acciones en la implementación de instrumentos de planificación hidrológica, a través del convenio 040-COV2012-226, asociado a proceso de reglamentación de los cuerpos de agua de La Valeria y El Salado, así mismo acciones de atención a contingencias ambientales ocasionadas por contaminación atmosférica, asociadas a PIGECA Y POECA. Se establece la alianza con el Nodo Occidental de Corporaciones Ambientales y otros actores para unificar los conceptos de Autoridad Ambiental en el territorio y reforzar el control del tráfico de fauna y flora.	</v>
          </cell>
          <cell r="U146"/>
          <cell r="V146"/>
          <cell r="W146"/>
          <cell r="X146" t="str">
            <v>contract</v>
          </cell>
          <cell r="Y146" t="str">
            <v>No aplica</v>
          </cell>
          <cell r="Z146"/>
          <cell r="AA146"/>
          <cell r="AB146"/>
          <cell r="AC146"/>
          <cell r="AD146"/>
          <cell r="AE146"/>
          <cell r="AF146">
            <v>1</v>
          </cell>
          <cell r="AG146">
            <v>2.3333333333333335</v>
          </cell>
          <cell r="AH146">
            <v>2.3333333333333335</v>
          </cell>
          <cell r="AI146"/>
          <cell r="AJ146">
            <v>0</v>
          </cell>
          <cell r="AK146"/>
          <cell r="AL146">
            <v>0</v>
          </cell>
          <cell r="AM146">
            <v>0</v>
          </cell>
          <cell r="AN146">
            <v>0</v>
          </cell>
          <cell r="AO146">
            <v>0</v>
          </cell>
          <cell r="AP146">
            <v>0</v>
          </cell>
          <cell r="AQ146">
            <v>0</v>
          </cell>
          <cell r="AR146" t="str">
            <v>0%</v>
          </cell>
          <cell r="AS146">
            <v>0</v>
          </cell>
          <cell r="AT146">
            <v>0</v>
          </cell>
          <cell r="AU146">
            <v>0</v>
          </cell>
        </row>
        <row r="147">
          <cell r="A147" t="str">
            <v>SACT 9.2.2</v>
          </cell>
          <cell r="B147" t="str">
            <v>9.2.2</v>
          </cell>
          <cell r="C147" t="str">
            <v>Coordinación y articulación de mecanismos de gestión territorial ambiental concertados con las autoridades internas de administración de los pueblos étnicos desde su modelo de gestión con enfoque étnico</v>
          </cell>
          <cell r="D147" t="str">
            <v xml:space="preserve">Número de mecanismos de coordinación y articulación de la gestión territorial ambiental concertados entre las autoridades internas de administración de los pueblos étnicos y la autoridad ambiental desde su modelo de gestión con enfoque étnico, en funcionamiento </v>
          </cell>
          <cell r="E147" t="str">
            <v>Porcentaje</v>
          </cell>
          <cell r="F147">
            <v>0.5</v>
          </cell>
          <cell r="G147">
            <v>1</v>
          </cell>
          <cell r="H147" t="str">
            <v>1.5</v>
          </cell>
          <cell r="I147">
            <v>2</v>
          </cell>
          <cell r="J147">
            <v>1</v>
          </cell>
          <cell r="K147">
            <v>1.48</v>
          </cell>
          <cell r="L147">
            <v>0</v>
          </cell>
          <cell r="M147">
            <v>0</v>
          </cell>
          <cell r="N147">
            <v>0</v>
          </cell>
          <cell r="O147">
            <v>1</v>
          </cell>
          <cell r="P147">
            <v>1</v>
          </cell>
          <cell r="Q147">
            <v>0</v>
          </cell>
          <cell r="R147">
            <v>0</v>
          </cell>
          <cell r="S147" t="str">
            <v xml:space="preserve">Se realizaron reuniones de articulación y concertación con los Consejeros y Expertos Comunitarios Afro y con la Asociación de Cabildos Indígenas de Antioquia -OIA- en representación de las autoridades de la jurisdicción, con el fin de establecer dos mecanismos de coordinación y articulación de gestión territorial con cada uno de los pueblos étnicos (afrodescendientes e indígenas), que resaltara la identidad cultural y diversidad étnica presente en el territorio, contribuya al fortalecimiento mutuo y se coordinen acciones para la gestión ambiental territorial.   
Se realizó la construcción del Esquema de Coordinación y Articulación con las comunidades indígenas, adoptado mediante resolución N°040-RES2012-7335. 
A través del convenio N°040-COV2010-214 con la Unión Temporal Afroambiental se deberá diseñar el esquema de coordinación entre las comunidades afrocolombianas y la corporación, y avanzar en el año 2021 con su validación, adopción y operación. </v>
          </cell>
          <cell r="T147" t="str">
            <v xml:space="preserve">En la vigencia 2021 se realizó un proceso participativo para la validación y reglamentación del Esquema de Coordinación  esquema de coordinación entre la Corporación Autónoma Regional Del Centro De Antioquia - CORANTIOQUIA y, las autoridades de los pueblos indígenas que habitan en la jurisdicción, para el desarrollo del capítulo étnico contenido en el Plan De Gestión Ambiental Regional -PGAR 2020-2031, el cual fue adoptado mediante resolución N°040-RES2012-7335.  Con las comunidades afrocolombianas se avanzó durante esta vigencia en la construcción y validación del Modelo de Coordinación con las autoridades afrocolombianas, expertos comunitarios y Corantioquia en espacios a escala jurisdiccional, territorial y local propiciados por el convenio 040-COV2010-214, con el propósito de reconocer y salvaguardar la identidad cultural y diversidad étnica presente en el territorio, contribuir al fortalecimiento mutuo y se coordinen acciones para la gestión ambiental territorial.   </v>
          </cell>
          <cell r="U147"/>
          <cell r="V147"/>
          <cell r="W147"/>
          <cell r="X147" t="str">
            <v>contract</v>
          </cell>
          <cell r="Y147" t="str">
            <v>No aplica</v>
          </cell>
          <cell r="Z147"/>
          <cell r="AA147"/>
          <cell r="AB147"/>
          <cell r="AC147"/>
          <cell r="AD147"/>
          <cell r="AE147"/>
          <cell r="AF147">
            <v>2</v>
          </cell>
          <cell r="AG147">
            <v>1.48</v>
          </cell>
          <cell r="AH147">
            <v>0.74</v>
          </cell>
          <cell r="AI147"/>
          <cell r="AJ147">
            <v>0</v>
          </cell>
          <cell r="AK147"/>
          <cell r="AL147">
            <v>0</v>
          </cell>
          <cell r="AM147">
            <v>0</v>
          </cell>
          <cell r="AN147">
            <v>0</v>
          </cell>
          <cell r="AO147">
            <v>0</v>
          </cell>
          <cell r="AP147">
            <v>0</v>
          </cell>
          <cell r="AQ147">
            <v>0</v>
          </cell>
          <cell r="AR147" t="str">
            <v>0%</v>
          </cell>
          <cell r="AS147">
            <v>0</v>
          </cell>
          <cell r="AT147">
            <v>0</v>
          </cell>
          <cell r="AU147">
            <v>0</v>
          </cell>
        </row>
        <row r="148">
          <cell r="A148" t="str">
            <v>SACT 9.2.3</v>
          </cell>
          <cell r="B148" t="str">
            <v>9.2.3</v>
          </cell>
          <cell r="C148" t="str">
            <v>Definición de rutas de gestión de conflictos ambientales</v>
          </cell>
          <cell r="D148" t="str">
            <v>% de conflictos ambientales con rutas de gestión</v>
          </cell>
          <cell r="E148" t="str">
            <v>Porcentaje</v>
          </cell>
          <cell r="F148">
            <v>0.05</v>
          </cell>
          <cell r="G148">
            <v>0.1</v>
          </cell>
          <cell r="H148">
            <v>0.15</v>
          </cell>
          <cell r="I148">
            <v>0.25</v>
          </cell>
          <cell r="J148">
            <v>0.05</v>
          </cell>
          <cell r="K148">
            <v>7.5000000000000011E-2</v>
          </cell>
          <cell r="L148">
            <v>0</v>
          </cell>
          <cell r="M148">
            <v>0</v>
          </cell>
          <cell r="N148">
            <v>0</v>
          </cell>
          <cell r="O148">
            <v>1</v>
          </cell>
          <cell r="P148">
            <v>0.75000000000000011</v>
          </cell>
          <cell r="Q148">
            <v>0</v>
          </cell>
          <cell r="R148">
            <v>0</v>
          </cell>
          <cell r="S148" t="str">
            <v xml:space="preserve">Durante este año se trabajó en la definición de gestión de dos conflictos ambientales que significa el 100% de cumplimiento a esta subactividad. Uno, relacionado con el tema de Calidad del Aire en el municipio de Itagüí. El otro, relacionado con el tema de megaproyectos en el municipio de Jericó. Ambos conflictos, llevaron la siguiente ruta: 
Identificación, Sistematización y análisis de la información primaria y Generación de rutas de conflicto. Esta última, una vez se comprendieron a fondo los conflictos y se identificaron los actores y los motivos de la tensión en el territorios, se pasó a describir una serie de acciones que constituyen las rutas que debe asumir la corporación y otras entidades para promover la transformación del conflicto. </v>
          </cell>
          <cell r="T148" t="str">
            <v xml:space="preserve">Durante la vigencia 2021, se logró la definición de una ruta de gestión de un conflicto ambiental al uso del bosque, lo cual representa un avance físico del 75% de cumplimiento de esta subactividad.  El conflicto analizado realizado en los Municipios de Puerto Berrío, Puerto Nare y Caracolí, conllevó a una ruta para efectuar el cumplimiento del indicador y se incorporó al Observatorio de Conflictos Socioambientales, desde donde se diseñará un plan de seguimiento permanente y atención oportuna.  </v>
          </cell>
          <cell r="U148"/>
          <cell r="V148"/>
          <cell r="W148"/>
          <cell r="X148" t="str">
            <v>contract</v>
          </cell>
          <cell r="Y148" t="str">
            <v>No aplica</v>
          </cell>
          <cell r="Z148"/>
          <cell r="AA148"/>
          <cell r="AB148"/>
          <cell r="AC148"/>
          <cell r="AD148"/>
          <cell r="AE148"/>
          <cell r="AF148">
            <v>0.25</v>
          </cell>
          <cell r="AG148">
            <v>7.5000000000000011E-2</v>
          </cell>
          <cell r="AH148">
            <v>0.30000000000000004</v>
          </cell>
          <cell r="AI148"/>
          <cell r="AJ148">
            <v>0</v>
          </cell>
          <cell r="AK148"/>
          <cell r="AL148">
            <v>0</v>
          </cell>
          <cell r="AM148">
            <v>0</v>
          </cell>
          <cell r="AN148">
            <v>0</v>
          </cell>
          <cell r="AO148">
            <v>0</v>
          </cell>
          <cell r="AP148">
            <v>0</v>
          </cell>
          <cell r="AQ148">
            <v>0</v>
          </cell>
          <cell r="AR148" t="str">
            <v>0%</v>
          </cell>
          <cell r="AS148">
            <v>0</v>
          </cell>
          <cell r="AT148">
            <v>0</v>
          </cell>
          <cell r="AU148">
            <v>0</v>
          </cell>
        </row>
        <row r="149">
          <cell r="A149" t="str">
            <v>SACT 9.2.4</v>
          </cell>
          <cell r="B149" t="str">
            <v>9.2.4</v>
          </cell>
          <cell r="C149" t="str">
            <v>Coordinación de acciones con autoridades étnicas</v>
          </cell>
          <cell r="D149" t="str">
            <v>% de acciones coordinadas efectivamente con autoridades étnicas.
Nota: Indicador PGAR con fórmula "Acciones coordinadas efectivamente con autoridades étnicas/acciones identificadas para la coordinación".</v>
          </cell>
          <cell r="E149" t="str">
            <v>Porcentaje</v>
          </cell>
          <cell r="F149">
            <v>0.2</v>
          </cell>
          <cell r="G149">
            <v>0.3</v>
          </cell>
          <cell r="H149">
            <v>0.4</v>
          </cell>
          <cell r="I149">
            <v>0.5</v>
          </cell>
          <cell r="J149">
            <v>0.16300000000000001</v>
          </cell>
          <cell r="K149">
            <v>1</v>
          </cell>
          <cell r="L149">
            <v>0</v>
          </cell>
          <cell r="M149">
            <v>0</v>
          </cell>
          <cell r="N149">
            <v>0</v>
          </cell>
          <cell r="O149">
            <v>0.81499999999999995</v>
          </cell>
          <cell r="P149">
            <v>1</v>
          </cell>
          <cell r="Q149">
            <v>0</v>
          </cell>
          <cell r="R149">
            <v>0</v>
          </cell>
          <cell r="S149" t="str">
            <v xml:space="preserve">se realizó la formulación de estudios previos y la firma del convenio N°040-COV2010-182 entre la Asociación de Cabildos Indígenas de Antioquia -OIA y la Gerencia Indígena del Departamento de Antioquia  para el desarrollo de acciones encaminadas al fortalecimiento de capacidades y una eficiente coordinación y cooperación con las autoridades indígenas presentes en la jurisdicción de Corantioquia en el ejercicio de la gestión ambiental que incluye el saneamiento hídrico, la educación, la participación y la gestión integral y sostenible de la biodiversidad.   
De igual manera, se realizó la formulación de estudios previos y la firma del convenio N°040-COV2010-214 con la Unión Temporal Afroambiental para promocionar y fortalecer la diversidad étnica ambiental, cultural, organizacional y territorial de los consejos comunitarios de las comunidades afrocolombianas de la jurisdicción de Corantioquia, mediante el desarrollo de las acciones concertadas y establecidas en el PGAR 2020- 2031 y la ejecución de los programas y proyectos del Plan de Acción Institucional 2020 -2023. </v>
          </cell>
          <cell r="T149" t="str">
            <v xml:space="preserve">En la vigencia 2021 se realizaron reuniones de articulación y concertación con los Consejeros Étnicos, autoridades de los Consejos Comunitarios, Resguardos indígenas, y la Asociación de Cabildos Indígenas de Antioquia -OIA- en representación de las autoridades de la jurisdicción, con el fin de garantizar que la coordinación de estas acciones se establecieran con idoneidad e inclusión de las comunidades étnicas, tanto desde su definición, como desde la ejecución de las mismas, a través de la incidencia en estudios previos y en los criterios técnicos para definir la forma de contratación. 
Producto de este ejercicio de concertación y coordinación de acciones, se realizó la formulación de estudios previos y la firma de los convenios 040-COV2109-92, 040-COV2109-100, 040-COV2110-94, 040-COV2110-123, 040-COV2110-117. De igual forma,  se continuó con el proceso desarrollado a través del convenio N°040-COV2010-214 suscrito con la Unión Temporal Afroambiental para promocionar y fortalecer la diversidad étnica ambiental, cultural, alimentaria, organizacional y territorial de los consejos comunitarios de las comunidades afrocolombianas de la jurisdicción de Corantioquia, mediante el desarrollo de las acciones concertadas y establecidas en el PGAR 2020- 2031 y la ejecución de los programas y proyectos del Plan de Acción Institucional 2020 -2023. 
 </v>
          </cell>
          <cell r="U149"/>
          <cell r="V149"/>
          <cell r="W149"/>
          <cell r="X149" t="str">
            <v>contract</v>
          </cell>
          <cell r="Y149" t="str">
            <v>No aplica</v>
          </cell>
          <cell r="Z149"/>
          <cell r="AA149"/>
          <cell r="AB149"/>
          <cell r="AC149"/>
          <cell r="AD149"/>
          <cell r="AE149"/>
          <cell r="AF149">
            <v>0.5</v>
          </cell>
          <cell r="AG149">
            <v>1</v>
          </cell>
          <cell r="AH149">
            <v>2</v>
          </cell>
          <cell r="AI149"/>
          <cell r="AJ149">
            <v>0</v>
          </cell>
          <cell r="AK149"/>
          <cell r="AL149">
            <v>0</v>
          </cell>
          <cell r="AM149">
            <v>0</v>
          </cell>
          <cell r="AN149">
            <v>0</v>
          </cell>
          <cell r="AO149">
            <v>0</v>
          </cell>
          <cell r="AP149">
            <v>0</v>
          </cell>
          <cell r="AQ149">
            <v>0</v>
          </cell>
          <cell r="AR149" t="str">
            <v>0%</v>
          </cell>
          <cell r="AS149">
            <v>0</v>
          </cell>
          <cell r="AT149">
            <v>0</v>
          </cell>
          <cell r="AU149">
            <v>0</v>
          </cell>
        </row>
        <row r="150">
          <cell r="A150" t="str">
            <v>SACT 9.2.5</v>
          </cell>
          <cell r="B150" t="str">
            <v>9.2.5</v>
          </cell>
          <cell r="C150" t="str">
            <v>Atención efectiva de situaciones críticas en lo ambiental mediante acciones de control articuladas</v>
          </cell>
          <cell r="D150" t="str">
            <v>% de situaciones críticas en lo ambiental atendidas efectivamente mediante acciones de control articuladas</v>
          </cell>
          <cell r="E150" t="str">
            <v>Porcentaje</v>
          </cell>
          <cell r="F150">
            <v>0.2</v>
          </cell>
          <cell r="G150">
            <v>0.4</v>
          </cell>
          <cell r="H150">
            <v>0.6</v>
          </cell>
          <cell r="I150">
            <v>1</v>
          </cell>
          <cell r="J150">
            <v>0.2</v>
          </cell>
          <cell r="K150">
            <v>0.4</v>
          </cell>
          <cell r="L150">
            <v>0</v>
          </cell>
          <cell r="M150">
            <v>0</v>
          </cell>
          <cell r="N150">
            <v>0</v>
          </cell>
          <cell r="O150">
            <v>1</v>
          </cell>
          <cell r="P150">
            <v>1</v>
          </cell>
          <cell r="Q150">
            <v>0</v>
          </cell>
          <cell r="R150">
            <v>0</v>
          </cell>
          <cell r="S150" t="str">
            <v xml:space="preserve">Minería: la Corrporación continúa aunando esfuerzos con la institucionalidad minera, la Agencia Nacional de Minería, la Secretaría de Minas de la Gobernación Antioquia y el Ministerio de Minas y Energía, con el fin de apoyar los procesos de formalización, conscientes que es un mecanismo para atender la ilegalidad del sector. Igualmente, se trabaja con las administraciones municipales, como aliados para el logro de la sostenibilidad y legalidad minera, en temas de competencia y estado de los procesos de formalización minera de su jurisdicción. De otra parte, con los mineros se les capacita en temas de legalización de la actividad. 
Especies Invasoras: Caracol Gigante africano - Acatina fulica. Se han realizado dos reuniones en la Mesa Interinstitucional de tratamiento del caracol gigante africano - MITCA. Sumado a lo anterior, se diseñó material didáctico que permite aprender a identificar la especie de caracol gigante africano y a diferenciarla de las especies nativas de caracoles.  
Episodios Contaminación Atmosférica: Luego de la atención al primer episodio de contaminación atmosférica ocurrido en el Valle de Aburrá entre los meses de marzo y abril, entre los meses mayo y septiembre, se realiza toda la fase de aprestamiento como preparación de lo que fue la atención al segundo episodio de contaminación atmosférica que se presentó en el valle de Aburrá principalmente durante el mes de octubre.  
Deforestación: Como gestión inicial en atención a esta situación crítica, se actualizó base de datos de las industrias forestales con base en las visitas y gestión documental realizada obteniéndose 121 registradas y 257 no registradas, permitiendo tener un panorama claro para la priorización en los controles y seguimientos correspondientes. Por otro lado, se viene construyendo el documento propuesta de directriz para adoptar el libro de operaciones en línea con base en la resolución 1971 de 2019 y la socialización del procedimiento brindada por el MADS y ASOCARS el cual, se encuentra en revisión y aprobación por parte de Corantioquia. De igual manera, en el mes noviembre se realizaron talleres dirigidos a industrias forestales y actores principales en los aprovechamientos forestales, ubicados en los municipios de Segovia, Puerto Berrio, Puerto Nare, Guadalupe, y Carolina del Príncipe; en el mes de diciembre se adelantaron los talleres con la misma temática en los municipios de Ituango y Anorí (13). Así mismo se realizaron visitas de control y seguimiento (15) y Puestos de Control Ambiental-PCA (22). </v>
          </cell>
          <cell r="T150" t="str">
            <v>1. MINERIA ILEGAL: Atención permanente en minería ilegal, Capacitación a pequeños mineros sobre el trámite de licencia ambiental temporal, puesto de mando unificado en bajo cauca, articulación con PONAL, avances en alianza con PNUD para acompañar minería de oro artesanal.
2. CONTINGENCIA ATMOSFÉRICA: Se logran atender las dos contingencias atmosféricas en el valle de aburrá. Se intensificaron los controles y seguimientos a las fuentes fijas y móviles de contaminación.  
3. ESPECIES INVASORAS: Aprestamiento y atenciones a especies de fauna invasora en el magdalena medio (Hipopótamo, Rana Toro y Caracol Africano y garzas). 
4. DEFORESTACIÓN: Avances en estrategia para, implementar libro de operaciones en línea y reconocimiento a empresas forestales.
5. DERRAME HIDROCARBUROS: Se logra realizar entrenamiento de funcionarios para atención de derrames, mediante curso/taller que se realizó entre los meses de noviembre y diciembre.</v>
          </cell>
          <cell r="U150"/>
          <cell r="V150"/>
          <cell r="W150"/>
          <cell r="X150" t="str">
            <v>contract</v>
          </cell>
          <cell r="Y150" t="str">
            <v>No aplica</v>
          </cell>
          <cell r="Z150"/>
          <cell r="AA150"/>
          <cell r="AB150"/>
          <cell r="AC150"/>
          <cell r="AD150"/>
          <cell r="AE150"/>
          <cell r="AF150">
            <v>1</v>
          </cell>
          <cell r="AG150">
            <v>0.4</v>
          </cell>
          <cell r="AH150">
            <v>0.4</v>
          </cell>
          <cell r="AI150"/>
          <cell r="AJ150"/>
          <cell r="AK150"/>
          <cell r="AL150">
            <v>0</v>
          </cell>
          <cell r="AM150">
            <v>0</v>
          </cell>
          <cell r="AN150">
            <v>0</v>
          </cell>
          <cell r="AO150">
            <v>0</v>
          </cell>
          <cell r="AP150">
            <v>0</v>
          </cell>
          <cell r="AQ150">
            <v>0</v>
          </cell>
          <cell r="AR150" t="str">
            <v>0%</v>
          </cell>
          <cell r="AS150">
            <v>0</v>
          </cell>
          <cell r="AT150">
            <v>0</v>
          </cell>
          <cell r="AU150">
            <v>0</v>
          </cell>
        </row>
        <row r="151">
          <cell r="A151" t="str">
            <v>SACT 9.2.6</v>
          </cell>
          <cell r="B151" t="str">
            <v>9.2.6</v>
          </cell>
          <cell r="C151" t="str">
            <v>Acompañamiento en la formalización de sectores estratégicos</v>
          </cell>
          <cell r="D151" t="str">
            <v>Número de sectores estratégicos con procesos de acompañamiento para su formalización</v>
          </cell>
          <cell r="E151" t="str">
            <v>Porcentaje</v>
          </cell>
          <cell r="F151">
            <v>1</v>
          </cell>
          <cell r="G151">
            <v>2</v>
          </cell>
          <cell r="H151">
            <v>2</v>
          </cell>
          <cell r="I151">
            <v>3</v>
          </cell>
          <cell r="J151">
            <v>8</v>
          </cell>
          <cell r="K151">
            <v>6</v>
          </cell>
          <cell r="L151">
            <v>0</v>
          </cell>
          <cell r="M151">
            <v>0</v>
          </cell>
          <cell r="N151">
            <v>0</v>
          </cell>
          <cell r="O151">
            <v>1</v>
          </cell>
          <cell r="P151">
            <v>1</v>
          </cell>
          <cell r="Q151">
            <v>0</v>
          </cell>
          <cell r="R151">
            <v>0</v>
          </cell>
          <cell r="S151" t="str">
            <v>En el marco de los procesos de acompañamiento para la formalización del uso y aprovechamiento de los recursos naturales renovables, cuyo propósito es buscar estrategias para garantizar el desarrollo sostenible del territorio y promover la corresponsabilidad, identidad y pertenencia por el territorio en el marco de la legalidad y el cumplimiento normativo, la Corporación realizó acciones  con los sectores priorizados, entre ellos el sector agrícola (cafetero, aguacatero y tomateros), constructor, hidroeléctrico, infraestructura, institucional, ladrillero, maderero, minero, pecuario (ganadero, acuícola, avícola y/o porcicultura) y textil::::ojo son 10</v>
          </cell>
          <cell r="T151" t="str">
            <v xml:space="preserve">Durante la vigencia 2021, realizó diferentes acciones de acompañamiento a los sectores estratégicos, tales como sector institucional, minero, hidroeléctrico, infraestructura, constructor, maderero, pecuario (porcícola y ganadero de leche) y agrícola (aguacatero).   </v>
          </cell>
          <cell r="U151"/>
          <cell r="V151"/>
          <cell r="W151"/>
          <cell r="X151" t="str">
            <v>contract</v>
          </cell>
          <cell r="Y151" t="str">
            <v>No aplica</v>
          </cell>
          <cell r="Z151"/>
          <cell r="AA151"/>
          <cell r="AB151"/>
          <cell r="AC151"/>
          <cell r="AD151"/>
          <cell r="AE151"/>
          <cell r="AF151">
            <v>8</v>
          </cell>
          <cell r="AG151">
            <v>14</v>
          </cell>
          <cell r="AH151">
            <v>1.75</v>
          </cell>
          <cell r="AI151"/>
          <cell r="AJ151">
            <v>940929798</v>
          </cell>
          <cell r="AK151">
            <v>901366666</v>
          </cell>
          <cell r="AL151">
            <v>0.9579531522074296</v>
          </cell>
          <cell r="AM151">
            <v>662431470</v>
          </cell>
          <cell r="AN151">
            <v>0.73491897913162896</v>
          </cell>
          <cell r="AO151">
            <v>238935196</v>
          </cell>
          <cell r="AP151">
            <v>227256571</v>
          </cell>
          <cell r="AQ151">
            <v>222513511</v>
          </cell>
          <cell r="AR151">
            <v>0.97912905233442071</v>
          </cell>
          <cell r="AS151">
            <v>0</v>
          </cell>
          <cell r="AT151">
            <v>0</v>
          </cell>
          <cell r="AU151">
            <v>0</v>
          </cell>
        </row>
        <row r="152">
          <cell r="A152" t="str">
            <v>SACT 9.2.7</v>
          </cell>
          <cell r="B152" t="str">
            <v>9.2.7</v>
          </cell>
          <cell r="C152" t="str">
            <v>Implementación del Modelo de Administración de los Recursos Naturales</v>
          </cell>
          <cell r="D152" t="str">
            <v>% de implementación del Modelo de Administración de los Recursos Naturales</v>
          </cell>
          <cell r="E152" t="str">
            <v>Porcentaje</v>
          </cell>
          <cell r="F152">
            <v>0</v>
          </cell>
          <cell r="G152">
            <v>0.5</v>
          </cell>
          <cell r="H152">
            <v>0.7</v>
          </cell>
          <cell r="I152">
            <v>1</v>
          </cell>
          <cell r="J152">
            <v>0</v>
          </cell>
          <cell r="K152">
            <v>0.49585000000000012</v>
          </cell>
          <cell r="L152">
            <v>0</v>
          </cell>
          <cell r="M152">
            <v>0</v>
          </cell>
          <cell r="N152">
            <v>0</v>
          </cell>
          <cell r="O152">
            <v>0</v>
          </cell>
          <cell r="P152">
            <v>0.99170000000000025</v>
          </cell>
          <cell r="Q152">
            <v>0</v>
          </cell>
          <cell r="R152">
            <v>0</v>
          </cell>
          <cell r="S152" t="str">
            <v>Sin meta programada para la vigencia 2020.</v>
          </cell>
          <cell r="T152" t="str">
            <v>El Modelo de Administración de los Recursos Naturales fue formulado y adoptado por la Corporación mediante Resolución 040- RES2012-7723 del 31 de diciembre de 2020, incorporando cuatro líneas de gestión denominadas Línea de gestión de permisos integrados, Línea de gestión de atención al ciudadano, Línea de gestión de control y seguimiento integral y participativo y Línea de gestión de Sistemas de incentivos y reconocimientos. Igualmente, incorpora aspectos transversales como Gobernanza, Estudio de estructura, planta de personal y funciones, Tecnología robusta, Redefinición de procesos y Definición del proceso de seguimiento y evaluación a la implementación del Modelo, los cuales corresponden a los componentes establecidos desde el Plan de Gestión Ambiental Regional.  
Durante la vigencia 2021, se logró un avance importante en la implementación del modelo de administración de los recursos naturales, principalmente en las líneas de gestión de atención al ciudadano, control y seguimiento integral y participativo, permisos integrados y sistemas de incentivos y reconocimientos, igualmente en el componente estratégico que aborda la definición del seguimiento y evaluación a la implementación del modelo</v>
          </cell>
          <cell r="U152"/>
          <cell r="V152"/>
          <cell r="W152"/>
          <cell r="X152" t="str">
            <v>contract</v>
          </cell>
          <cell r="Y152" t="str">
            <v>No aplica</v>
          </cell>
          <cell r="Z152"/>
          <cell r="AA152"/>
          <cell r="AB152"/>
          <cell r="AC152"/>
          <cell r="AD152"/>
          <cell r="AE152"/>
          <cell r="AF152">
            <v>1</v>
          </cell>
          <cell r="AG152">
            <v>0.49585000000000012</v>
          </cell>
          <cell r="AH152">
            <v>0.49585000000000012</v>
          </cell>
          <cell r="AI152"/>
          <cell r="AJ152">
            <v>0</v>
          </cell>
          <cell r="AK152"/>
          <cell r="AL152">
            <v>0</v>
          </cell>
          <cell r="AM152">
            <v>0</v>
          </cell>
          <cell r="AN152">
            <v>0</v>
          </cell>
          <cell r="AO152">
            <v>0</v>
          </cell>
          <cell r="AP152">
            <v>0</v>
          </cell>
          <cell r="AQ152">
            <v>0</v>
          </cell>
          <cell r="AR152" t="str">
            <v>0%</v>
          </cell>
          <cell r="AS152">
            <v>111000863</v>
          </cell>
          <cell r="AT152">
            <v>110671032</v>
          </cell>
          <cell r="AU152">
            <v>0</v>
          </cell>
        </row>
        <row r="153">
          <cell r="A153" t="str">
            <v>SACT 9.2.8</v>
          </cell>
          <cell r="B153" t="str">
            <v>9.2.8</v>
          </cell>
          <cell r="C153" t="str">
            <v>Formalización de actores</v>
          </cell>
          <cell r="D153" t="str">
            <v>% de formalización de actores</v>
          </cell>
          <cell r="E153" t="str">
            <v>Porcentaje</v>
          </cell>
          <cell r="F153">
            <v>0.25</v>
          </cell>
          <cell r="G153">
            <v>0.25</v>
          </cell>
          <cell r="H153">
            <v>0.25</v>
          </cell>
          <cell r="I153">
            <v>0.25</v>
          </cell>
          <cell r="J153">
            <v>0.375</v>
          </cell>
          <cell r="K153">
            <v>0.625</v>
          </cell>
          <cell r="L153">
            <v>0</v>
          </cell>
          <cell r="M153">
            <v>0</v>
          </cell>
          <cell r="N153">
            <v>0</v>
          </cell>
          <cell r="O153">
            <v>1</v>
          </cell>
          <cell r="P153">
            <v>1</v>
          </cell>
          <cell r="Q153">
            <v>0</v>
          </cell>
          <cell r="R153">
            <v>0</v>
          </cell>
          <cell r="S153" t="str">
            <v>Se logró la legalización del uso y aprovechamiento de los recursos naturales renovables de algunos de los actores que hacen parte de los sectores cafeteros, institucional y minero, en la obtención de los trámites ambientales requeridos para el desarrollo de sus actividades, con el fin de garantizar su uso sostenible</v>
          </cell>
          <cell r="T153" t="str">
            <v>Durante el año 2021, se logró la legalización del uso y aprovechamiento de los recursos naturales renovables de algunos de los actores que hacen parte de los sectores priorizados, como el sector institucional especialmente de centros educativos rurales con las administraciones municipales, así como de actores de sectores productivos minero, cafetero, hidroeléctrico e infraestructura.</v>
          </cell>
          <cell r="U153"/>
          <cell r="V153"/>
          <cell r="W153"/>
          <cell r="X153" t="str">
            <v>contract</v>
          </cell>
          <cell r="Y153" t="str">
            <v>No aplica</v>
          </cell>
          <cell r="Z153"/>
          <cell r="AA153"/>
          <cell r="AB153"/>
          <cell r="AC153"/>
          <cell r="AD153"/>
          <cell r="AE153"/>
          <cell r="AF153">
            <v>1</v>
          </cell>
          <cell r="AG153">
            <v>0.5</v>
          </cell>
          <cell r="AH153">
            <v>0.5</v>
          </cell>
          <cell r="AI153"/>
          <cell r="AJ153">
            <v>400000000</v>
          </cell>
          <cell r="AK153">
            <v>334808964</v>
          </cell>
          <cell r="AL153">
            <v>0.83702240999999999</v>
          </cell>
          <cell r="AM153">
            <v>287136026</v>
          </cell>
          <cell r="AN153">
            <v>0.85761152440351029</v>
          </cell>
          <cell r="AO153">
            <v>47672938</v>
          </cell>
          <cell r="AP153">
            <v>47672938</v>
          </cell>
          <cell r="AQ153">
            <v>14664896</v>
          </cell>
          <cell r="AR153">
            <v>0.30761468907160705</v>
          </cell>
          <cell r="AS153">
            <v>0</v>
          </cell>
          <cell r="AT153">
            <v>0</v>
          </cell>
          <cell r="AU153">
            <v>0</v>
          </cell>
        </row>
        <row r="154">
          <cell r="A154" t="str">
            <v>SACT 9.2.9</v>
          </cell>
          <cell r="B154" t="str">
            <v>9.2.9</v>
          </cell>
          <cell r="C154" t="str">
            <v>Implementación del Plan Acción sectorial Ambiental de Mercurio </v>
          </cell>
          <cell r="D154" t="str">
            <v>% de avance del Plan de Acción sectorial Ambiental de Mercurio </v>
          </cell>
          <cell r="E154" t="str">
            <v>Porcentaje</v>
          </cell>
          <cell r="F154">
            <v>0.3</v>
          </cell>
          <cell r="G154">
            <v>0.6</v>
          </cell>
          <cell r="H154">
            <v>1</v>
          </cell>
          <cell r="I154">
            <v>1</v>
          </cell>
          <cell r="J154">
            <v>0.95</v>
          </cell>
          <cell r="K154">
            <v>1</v>
          </cell>
          <cell r="L154">
            <v>0</v>
          </cell>
          <cell r="M154">
            <v>0</v>
          </cell>
          <cell r="N154">
            <v>0</v>
          </cell>
          <cell r="O154">
            <v>1</v>
          </cell>
          <cell r="P154">
            <v>1</v>
          </cell>
          <cell r="Q154">
            <v>0</v>
          </cell>
          <cell r="R154">
            <v>0</v>
          </cell>
          <cell r="S154" t="str">
            <v xml:space="preserve">Con el propósito de tener una mayor claridad sobre la calidad del compartimiento ambiental asociado a la calidad de aire en la Oficina Territorial Hevéxicos se realizó el estudio para evaluar la concentración de vapores de Mercurio (Hg) debido al auge minero, en el municipio de Buriticá. 
el total de mediciones validas, solo 4 puntos superan la barrera de 1µg Hg/m3, estos resultados confirman la presencia de Hg en el aire en la zona urbana del municipio de Buritica, a pesar de que no todos los puntos superan los límites máximos permisibles de los contaminantes tóxicos en el aire, los resultados evidencian la necesidad de un monitoreo regular que permita establecer la tendencia temporal de los niveles de Hg en el aire. 
Teniendo en cuenta que no toda la población es consciente de los impactos que se generan con la liberación de Hg al ambiente, se requiere propiciar campañas y jornadas de concienciación a los distintos grupos poblacionales de los daños a la salud ambiental y en especial a la salud de la población joven y adulta ante la exposición de Hg. 
 </v>
          </cell>
          <cell r="T154" t="str">
            <v>A nivel sectorial se brindan espacios tendientes al fortalecimiento de la cultura al no uso de mercurio, con el fin de gestionar la eliminación del mercurio y contribuir a la disminución de riesgos y afectaciones a la salud humana, buscando sinergias con el fin de generar una mayor eficiencia en los resultados. La Corporación participa activamente en el Plan de Acción Sectorial Ambiental de Mercurio del Sistema Nacional Ambiental (PASAHg), participando en la mesa de trabajo de Mercurio SINA, “Plan Sectorial Ambiental de Mercurio 2021, en la que intervienen los institutos Humboldt, Sinchi, Ideam, Anla, MADS, INVEMAR y Corantioquia. .Considerando que aún persiste la utilización del Mercurio en las actividades no licitas de beneficio de oro en algunos territorios en la jurisdicción de la Corporación, se realizaran algunos monitoreos en el territorio rural de los municipios de Buritica, Zaragoza y Segovia, con el fin de rastrear emisiones fugitivas al ambiente del mercurio gaseoso, que pueda a coaccionar daño a los grupos poblacionales a la salud ambiental y en especial a la salud de la población joven y adulta ante la exposición de Hg.</v>
          </cell>
          <cell r="U154"/>
          <cell r="V154"/>
          <cell r="W154"/>
          <cell r="X154" t="str">
            <v>contract</v>
          </cell>
          <cell r="Y154" t="str">
            <v>No aplica</v>
          </cell>
          <cell r="Z154"/>
          <cell r="AA154"/>
          <cell r="AB154"/>
          <cell r="AC154"/>
          <cell r="AD154"/>
          <cell r="AE154"/>
          <cell r="AF154">
            <v>1</v>
          </cell>
          <cell r="AG154">
            <v>1</v>
          </cell>
          <cell r="AH154">
            <v>1</v>
          </cell>
          <cell r="AI154"/>
          <cell r="AJ154">
            <v>300000000</v>
          </cell>
          <cell r="AK154">
            <v>257917143</v>
          </cell>
          <cell r="AL154">
            <v>0.85972380999999998</v>
          </cell>
          <cell r="AM154">
            <v>58552333</v>
          </cell>
          <cell r="AN154">
            <v>0.227019934847836</v>
          </cell>
          <cell r="AO154">
            <v>199364810</v>
          </cell>
          <cell r="AP154">
            <v>175183794</v>
          </cell>
          <cell r="AQ154">
            <v>175183794</v>
          </cell>
          <cell r="AR154">
            <v>1</v>
          </cell>
          <cell r="AS154">
            <v>0</v>
          </cell>
          <cell r="AT154">
            <v>0</v>
          </cell>
          <cell r="AU154">
            <v>0</v>
          </cell>
        </row>
        <row r="155">
          <cell r="A155" t="str">
            <v>SACT 9.2.10</v>
          </cell>
          <cell r="B155" t="str">
            <v>9.2.10</v>
          </cell>
          <cell r="C155" t="str">
            <v>Resolución de solicitudes de licencias ambientales dentro de los tiempos establecidos en la normatividad vigente</v>
          </cell>
          <cell r="D155" t="str">
            <v>% de las solicitudes de licencias ambientales competencia de Corantioquia resueltas dentro de los tiempos establecidos en la normatividad vigente</v>
          </cell>
          <cell r="E155" t="str">
            <v>Porcentaje</v>
          </cell>
          <cell r="F155">
            <v>0.6</v>
          </cell>
          <cell r="G155">
            <v>0.7</v>
          </cell>
          <cell r="H155">
            <v>0.75</v>
          </cell>
          <cell r="I155">
            <v>0.8</v>
          </cell>
          <cell r="J155">
            <v>0.63</v>
          </cell>
          <cell r="K155">
            <v>0.56521739130434778</v>
          </cell>
          <cell r="L155">
            <v>0</v>
          </cell>
          <cell r="M155">
            <v>0</v>
          </cell>
          <cell r="N155">
            <v>0</v>
          </cell>
          <cell r="O155">
            <v>1</v>
          </cell>
          <cell r="P155">
            <v>0.80745341614906829</v>
          </cell>
          <cell r="Q155">
            <v>0</v>
          </cell>
          <cell r="R155">
            <v>0</v>
          </cell>
          <cell r="S155" t="str">
            <v xml:space="preserve">A la fecha de corte han ingresado 27 trámites de solicitud y modificación de licencia ambientales con acto de inicio, de las cuales se han decidido 17.
 </v>
          </cell>
          <cell r="T155" t="str">
            <v xml:space="preserve">En la vigencia 2021 ingresaron 23 trámites de solicitud y modificación de licencias ambientales con acto de inicio (incluyendo las ingresadas en el último trimestre del año 2020), de las cuales trece (13) se decidieron en los tiempos de ley, lo que equivale al 56.52% de las solicitudes, alcanzando así, el 80.75% de la meta estipulada para la vigencia 2021. </v>
          </cell>
          <cell r="U155"/>
          <cell r="V155"/>
          <cell r="W155"/>
          <cell r="X155" t="str">
            <v>contract</v>
          </cell>
          <cell r="Y155" t="str">
            <v>No aplica</v>
          </cell>
          <cell r="Z155"/>
          <cell r="AA155"/>
          <cell r="AB155"/>
          <cell r="AC155"/>
          <cell r="AD155"/>
          <cell r="AE155"/>
          <cell r="AF155">
            <v>0.8</v>
          </cell>
          <cell r="AG155">
            <v>0.56521739130434778</v>
          </cell>
          <cell r="AH155">
            <v>0.7065217391304347</v>
          </cell>
          <cell r="AI155"/>
          <cell r="AJ155">
            <v>0</v>
          </cell>
          <cell r="AK155"/>
          <cell r="AL155">
            <v>0</v>
          </cell>
          <cell r="AM155">
            <v>0</v>
          </cell>
          <cell r="AN155">
            <v>0</v>
          </cell>
          <cell r="AO155">
            <v>0</v>
          </cell>
          <cell r="AP155">
            <v>0</v>
          </cell>
          <cell r="AQ155">
            <v>0</v>
          </cell>
          <cell r="AR155" t="str">
            <v>0%</v>
          </cell>
          <cell r="AS155">
            <v>300000000</v>
          </cell>
          <cell r="AT155">
            <v>300000000</v>
          </cell>
          <cell r="AU155">
            <v>0</v>
          </cell>
        </row>
        <row r="156">
          <cell r="A156" t="str">
            <v>SACT 9.2.11</v>
          </cell>
          <cell r="B156" t="str">
            <v>9.2.11</v>
          </cell>
          <cell r="C156" t="str">
            <v>Atención de los tramites ambientales en los tiempos establecidos</v>
          </cell>
          <cell r="D156" t="str">
            <v>Tiempo promedio de trámite para la resolución de autorizaciones ambientales otorgadas por la Corporación (días).</v>
          </cell>
          <cell r="E156" t="str">
            <v>Porcentaje</v>
          </cell>
          <cell r="F156">
            <v>90</v>
          </cell>
          <cell r="G156">
            <v>90</v>
          </cell>
          <cell r="H156">
            <v>90</v>
          </cell>
          <cell r="I156">
            <v>90</v>
          </cell>
          <cell r="J156">
            <v>65.23</v>
          </cell>
          <cell r="K156">
            <v>36.30512469716961</v>
          </cell>
          <cell r="L156">
            <v>0</v>
          </cell>
          <cell r="M156">
            <v>0</v>
          </cell>
          <cell r="N156">
            <v>0</v>
          </cell>
          <cell r="O156">
            <v>1</v>
          </cell>
          <cell r="P156">
            <v>1</v>
          </cell>
          <cell r="Q156">
            <v>0</v>
          </cell>
          <cell r="R156">
            <v>0</v>
          </cell>
          <cell r="S156" t="str">
            <v>Se aperturaron 1835 trámites ambientales (Licencia Ambiental, Concesión de Agua, Permiso de Vertimiento, Aprovechamiento Forestal, Permiso de Emisiones, Permisos de Estudio y Permisos de Ocupación de Cauce), de los cuales se han resuelto 881 en un tiempo promedio de 67 días</v>
          </cell>
          <cell r="T156" t="str">
            <v>Durante el año 2021, ingresasron 1.717 trámites ambientales, de los cuales, se decidieron 1.435 y de este total se decidieron sin superar el tiempo establecido.</v>
          </cell>
          <cell r="U156"/>
          <cell r="V156"/>
          <cell r="W156"/>
          <cell r="X156" t="str">
            <v>contract</v>
          </cell>
          <cell r="Y156" t="str">
            <v>No aplica</v>
          </cell>
          <cell r="Z156"/>
          <cell r="AA156"/>
          <cell r="AB156"/>
          <cell r="AC156"/>
          <cell r="AD156"/>
          <cell r="AE156"/>
          <cell r="AF156">
            <v>90</v>
          </cell>
          <cell r="AG156">
            <v>36.30512469716961</v>
          </cell>
          <cell r="AH156">
            <v>0.40339027441299569</v>
          </cell>
          <cell r="AI156"/>
          <cell r="AJ156">
            <v>23942442890</v>
          </cell>
          <cell r="AK156">
            <v>21906162266</v>
          </cell>
          <cell r="AL156">
            <v>0.91495100840981891</v>
          </cell>
          <cell r="AM156">
            <v>21462988015</v>
          </cell>
          <cell r="AN156">
            <v>0.97976942535079092</v>
          </cell>
          <cell r="AO156">
            <v>444823250.99000001</v>
          </cell>
          <cell r="AP156">
            <v>411294979.99000001</v>
          </cell>
          <cell r="AQ156">
            <v>234184146.43000001</v>
          </cell>
          <cell r="AR156">
            <v>0.56938245741704363</v>
          </cell>
          <cell r="AS156">
            <v>23814624617</v>
          </cell>
          <cell r="AT156">
            <v>21860025937</v>
          </cell>
          <cell r="AU156">
            <v>0.91792443880871777</v>
          </cell>
        </row>
        <row r="157">
          <cell r="A157" t="str">
            <v>SACT 9.2.12</v>
          </cell>
          <cell r="B157" t="str">
            <v>9.2.12</v>
          </cell>
          <cell r="C157" t="str">
            <v>Atención de procesos sancionatorios (Modificado por el acuerdo del consejo directivo 625 del 2021)</v>
          </cell>
          <cell r="D157" t="str">
            <v>% de procesos sancionatorios resueltos</v>
          </cell>
          <cell r="E157" t="str">
            <v>Porcentaje</v>
          </cell>
          <cell r="F157">
            <v>0.2</v>
          </cell>
          <cell r="G157">
            <v>1</v>
          </cell>
          <cell r="H157">
            <v>1</v>
          </cell>
          <cell r="I157">
            <v>1</v>
          </cell>
          <cell r="J157">
            <v>0.13900000000000001</v>
          </cell>
          <cell r="K157">
            <v>0.16078218359587182</v>
          </cell>
          <cell r="L157" t="str">
            <v>0%</v>
          </cell>
          <cell r="M157" t="str">
            <v>0%</v>
          </cell>
          <cell r="N157" t="str">
            <v>0%</v>
          </cell>
          <cell r="O157">
            <v>0.69500000000000006</v>
          </cell>
          <cell r="P157">
            <v>0.16078218359587182</v>
          </cell>
          <cell r="Q157">
            <v>0</v>
          </cell>
          <cell r="R157">
            <v>0</v>
          </cell>
          <cell r="S157" t="str">
            <v xml:space="preserve">Se tuvo un total de 245 expedientes de procesos sancionatorios ambientales resueltos, incluyendo dentro de estos 6 expedientes que fueron archivados y se encontraban dentro de la línea base. </v>
          </cell>
          <cell r="T157" t="str">
            <v>Para el año 2021 se inicio con un total de expediente sancionatorios con acto de inicio de 1.694 y durante el año 2021 se elaboraron 141 acto de inicio de procesos sancionatorios, para un total de 1.841 expedientes y de estse total se decidieron 296, equivalente al 16%.</v>
          </cell>
          <cell r="U157"/>
          <cell r="V157"/>
          <cell r="W157"/>
          <cell r="X157" t="str">
            <v>contract</v>
          </cell>
          <cell r="Y157" t="str">
            <v>No aplica</v>
          </cell>
          <cell r="Z157"/>
          <cell r="AA157"/>
          <cell r="AB157"/>
          <cell r="AC157"/>
          <cell r="AD157"/>
          <cell r="AE157"/>
          <cell r="AF157">
            <v>1</v>
          </cell>
          <cell r="AG157">
            <v>0.16078218359587182</v>
          </cell>
          <cell r="AH157">
            <v>0.16078218359587182</v>
          </cell>
          <cell r="AI157"/>
          <cell r="AJ157">
            <v>0</v>
          </cell>
          <cell r="AK157"/>
          <cell r="AL157">
            <v>0</v>
          </cell>
          <cell r="AM157">
            <v>0</v>
          </cell>
          <cell r="AN157">
            <v>0</v>
          </cell>
          <cell r="AO157">
            <v>0</v>
          </cell>
          <cell r="AP157">
            <v>0</v>
          </cell>
          <cell r="AQ157">
            <v>0</v>
          </cell>
          <cell r="AR157" t="str">
            <v>0%</v>
          </cell>
          <cell r="AS157">
            <v>300000000</v>
          </cell>
          <cell r="AT157">
            <v>300000000</v>
          </cell>
          <cell r="AU157">
            <v>0</v>
          </cell>
        </row>
        <row r="158">
          <cell r="A158" t="str">
            <v>SACT 9.2.13</v>
          </cell>
          <cell r="B158" t="str">
            <v>9.2.13</v>
          </cell>
          <cell r="C158" t="str">
            <v>Seguimiento a autorizaciones ambientales</v>
          </cell>
          <cell r="D158" t="str">
            <v>% de autorizaciones ambientales con seguimiento</v>
          </cell>
          <cell r="E158" t="str">
            <v>Porcentaje</v>
          </cell>
          <cell r="F158">
            <v>1</v>
          </cell>
          <cell r="G158">
            <v>1</v>
          </cell>
          <cell r="H158">
            <v>1</v>
          </cell>
          <cell r="I158">
            <v>1</v>
          </cell>
          <cell r="J158">
            <v>0.94399999999999995</v>
          </cell>
          <cell r="K158">
            <v>0.9987843423292001</v>
          </cell>
          <cell r="L158">
            <v>0</v>
          </cell>
          <cell r="M158">
            <v>0</v>
          </cell>
          <cell r="N158">
            <v>0</v>
          </cell>
          <cell r="O158">
            <v>0.94399999999999995</v>
          </cell>
          <cell r="P158">
            <v>0.9987843423292001</v>
          </cell>
          <cell r="Q158">
            <v>0</v>
          </cell>
          <cell r="R158">
            <v>0</v>
          </cell>
          <cell r="S158" t="str">
            <v xml:space="preserve">El Ministerio de Ambiente y Desarrollo Territorial definió, dentro del indicador “Índice de Evaluación del Desempeño Institucional – IDEI”, para las Corporaciones que la meta para el control y seguimiento; específicamente en los trámites ambientales Concesión de Aguas, Licencias Ambientales, Aprovechamientos Forestales y Vertimientos, sería del 100% de los trámites decididos, vigentes y en firme. Situación que llevó a desarrollar nuevas estrategias que contribuyeran al logro de las nuevas metas que implicaban mayor número de actuaciones. </v>
          </cell>
          <cell r="T158" t="str">
            <v>Durante el año 2021, se realizaron acciones de control y seguimiento a los trámites ambientales de los asuntos Concesión de aguas, Permisos de Estudios, Licencias Ambientales, Aprovechamientos Forestales, Permisos de Emisiones, Permisos de Vertimientos y Permisos de Ocupación de Cauce que al 31 de diciembre de 2020 se encontrasen otorgados, vigentes y en firme. Logrando así, un cumplimiento de acciones control y seguimientos del 100% en todos los trámites identificados excepto en los permisos de ocupación de cauce, donde se alcanzó una ejecución del 98%</v>
          </cell>
          <cell r="U158"/>
          <cell r="V158"/>
          <cell r="W158"/>
          <cell r="X158" t="str">
            <v>contract</v>
          </cell>
          <cell r="Y158" t="str">
            <v>No aplica</v>
          </cell>
          <cell r="Z158"/>
          <cell r="AA158"/>
          <cell r="AB158"/>
          <cell r="AC158"/>
          <cell r="AD158"/>
          <cell r="AE158"/>
          <cell r="AF158">
            <v>1</v>
          </cell>
          <cell r="AG158">
            <v>0.97139217116460008</v>
          </cell>
          <cell r="AH158">
            <v>0.97139217116460008</v>
          </cell>
          <cell r="AI158"/>
          <cell r="AJ158">
            <v>0</v>
          </cell>
          <cell r="AK158"/>
          <cell r="AL158">
            <v>0</v>
          </cell>
          <cell r="AM158">
            <v>0</v>
          </cell>
          <cell r="AN158">
            <v>0</v>
          </cell>
          <cell r="AO158">
            <v>0</v>
          </cell>
          <cell r="AP158">
            <v>0</v>
          </cell>
          <cell r="AQ158">
            <v>0</v>
          </cell>
          <cell r="AR158" t="str">
            <v>0%</v>
          </cell>
          <cell r="AS158">
            <v>0</v>
          </cell>
          <cell r="AT158">
            <v>0</v>
          </cell>
          <cell r="AU158">
            <v>0</v>
          </cell>
        </row>
        <row r="159">
          <cell r="A159" t="str">
            <v>ACT 9.3</v>
          </cell>
          <cell r="B159" t="str">
            <v>9.3</v>
          </cell>
          <cell r="C159" t="str">
            <v>Implementar estrategia de apropiación y colaboración social en la administración ambiental a partir de procesos educativos, de reconocimiento del territorio, monitoreo participativo y sensibilización de actores</v>
          </cell>
          <cell r="D159"/>
          <cell r="E159" t="str">
            <v>Porcentaje</v>
          </cell>
          <cell r="F159">
            <v>1</v>
          </cell>
          <cell r="G159">
            <v>1</v>
          </cell>
          <cell r="H159">
            <v>1</v>
          </cell>
          <cell r="I159">
            <v>1</v>
          </cell>
          <cell r="J159">
            <v>0.8</v>
          </cell>
          <cell r="K159">
            <v>1</v>
          </cell>
          <cell r="L159">
            <v>0</v>
          </cell>
          <cell r="M159">
            <v>0</v>
          </cell>
          <cell r="N159">
            <v>0.19999999999999996</v>
          </cell>
          <cell r="O159">
            <v>0.8</v>
          </cell>
          <cell r="P159">
            <v>1</v>
          </cell>
          <cell r="Q159">
            <v>0</v>
          </cell>
          <cell r="R159">
            <v>0</v>
          </cell>
          <cell r="S159"/>
          <cell r="T159"/>
          <cell r="U159"/>
          <cell r="V159"/>
          <cell r="W159"/>
          <cell r="X159"/>
          <cell r="Y159"/>
          <cell r="Z159"/>
          <cell r="AA159"/>
          <cell r="AB159"/>
          <cell r="AC159"/>
          <cell r="AD159"/>
          <cell r="AE159"/>
          <cell r="AF159">
            <v>1</v>
          </cell>
          <cell r="AG159">
            <v>0.45</v>
          </cell>
          <cell r="AH159">
            <v>0.45</v>
          </cell>
          <cell r="AI159"/>
          <cell r="AJ159">
            <v>346756737</v>
          </cell>
          <cell r="AK159">
            <v>345424682</v>
          </cell>
          <cell r="AL159">
            <v>0.99615853173748148</v>
          </cell>
          <cell r="AM159">
            <v>311096543</v>
          </cell>
          <cell r="AN159">
            <v>0.90062048027013886</v>
          </cell>
          <cell r="AO159">
            <v>34328139</v>
          </cell>
          <cell r="AP159">
            <v>34328139</v>
          </cell>
          <cell r="AQ159">
            <v>23182050</v>
          </cell>
          <cell r="AR159">
            <v>0.67530750793103</v>
          </cell>
          <cell r="AS159">
            <v>344813934</v>
          </cell>
          <cell r="AT159">
            <v>344813934</v>
          </cell>
          <cell r="AU159">
            <v>1</v>
          </cell>
        </row>
        <row r="160">
          <cell r="A160" t="str">
            <v>SACT 9.3.1</v>
          </cell>
          <cell r="B160" t="str">
            <v>9.3.1</v>
          </cell>
          <cell r="C160" t="str">
            <v>Implementación de la estrategia de apropiación y colaboración social en la administración ambiental a partir de procesos educativos, de reconocimiento del territorio, monitoreo participativo y sensibilización de actores</v>
          </cell>
          <cell r="D160" t="str">
            <v>% de implementación de la estrategia de apropiación y colaboración social en la administración ambiental</v>
          </cell>
          <cell r="E160" t="str">
            <v>Porcentaje</v>
          </cell>
          <cell r="F160">
            <v>0.25</v>
          </cell>
          <cell r="G160">
            <v>0.5</v>
          </cell>
          <cell r="H160">
            <v>0.75</v>
          </cell>
          <cell r="I160">
            <v>1</v>
          </cell>
          <cell r="J160">
            <v>0.2</v>
          </cell>
          <cell r="K160">
            <v>0.52674999999999994</v>
          </cell>
          <cell r="L160">
            <v>0.5</v>
          </cell>
          <cell r="M160">
            <v>0.52674999999999994</v>
          </cell>
          <cell r="N160">
            <v>0.05</v>
          </cell>
          <cell r="O160">
            <v>0.8</v>
          </cell>
          <cell r="P160">
            <v>1</v>
          </cell>
          <cell r="Q160">
            <v>0.66666666666666663</v>
          </cell>
          <cell r="R160">
            <v>0.52674999999999994</v>
          </cell>
          <cell r="S160" t="str">
            <v xml:space="preserve">Se realizó la revisión y sistematización de información como: normatividad étnica, capítulo étnico PGAR 2020-2031, acciones étnicas afro e indígenas, planes de etnodesarrollo y planes de vida  y cartografía de Consejos Comunitarios Afrocolombianos y comunidades, cabildos y resguardos Indígenas para la formulación de la estrategia; y la construcción de la línea base mediante el diseño, aplicación, tabulación y  análisis de encuestas con representantes legales, presidentes, miembros de juntas de gobierno o promotores de 93 Consejos Comunitarios y con gobernadores indígenas, miembros del cabildo o líderes de 36 comunidades indígenas. 
Se realizaron reuniones de articulación con la Gerencia de Afrodescendientes y la Gerencia Indígena de la Gobernación de Antioquia para revisar posibilidades de coordinación y aunar de recursos y esfuerzos para la realización de acciones conjuntas con estos grupos étnicos; y se realizaron reuniones semanales durante el segundo semestre con los Consejeros y Expertos Comunitarios Afro y con la Asociación de Cabildos Indígenas de Antioquia para el diseño del proceso a realizar en el año 2020 y construcción de criterios e instancia de coordinación y relacionamientos  y también para la caracterización, focalización y análisis de información territorial, poblacional y dinámicas comunitarias.
Se realizó la formulación de estudios previos para el desarrollo de la estrategia de administración ambiental y colaboración social con comunidades indígenas y afrocolombianas, lo cual se materializó con la firma de los convenios N°040-COV2010-182 con la Asociación de Cabildos Indígenas de Antioquia -OIA y la Gerencia Indígena del Departamento de Antioquia; y el convenio N°040-COV2010-214 con la Unión Temporal Afroambiental.  </v>
          </cell>
          <cell r="T160" t="str">
            <v xml:space="preserve">En la vigencia 2021 se realizó el levantamiento de la línea base de comunidades indígenas y se presentan avances en la recolección de información comunidades afrocolombianas cuyo ejercicio fue desarrollado a través del diligenciamiento de un instrumento en 65 cabildos y 80 consejos comunitarios para establecer el estado actual de las comunidades étnicas en materia de fortalecimiento organizativo y capacidades para la apropiación y colaboración social en la administración ambiental.  Asimismo, como parte de la estrategia, se construyó el marco político y normativo para la participación de autoridades étnicas en la administración ambiental y en el marco del proceso de desarrollado con la Organización Indígena de Antioquia se elaboró un documento como parte de la sistematización de la estrategia. Como parte de la implementación de la estrategia, se desarrolló un ejercicio de capacitación e implementación de encuentros educativos y de participación a escala local, zonal, territorial y jurisdiccional con comunidades indígenas y afrocolombianas a través de los convenios N°040-COV2010-182, 040-COV2010-214 para la formación de autoridades y construcción, validación y operación del esquema o mecanismo de coordinación entre las autoridades de los pueblos étnicos y Corantioquia para el desarrollo del capítulo étnico contenido en el Plan De Gestión Ambiental Regional -PGAR 2020-2031. Finalmente, se informa que durante esta vigencia se desarrollaron acciones para el fortalecimiento de la corresponsabilidad ambiental, la cultura, la participación y comunicación; el control y el seguimiento ambiental entre otros actores estratégicos de las territoriales de Aburrá Norte, Aburrá Sur, Panzenú Tahamies, Zenufaná, Cartama, Citará y Hevéxicos 
Mediante el  Convenio 040-COV2108-62, celebrado entre CORANTIOQUIA y el Instituto de Estudios Regionales de la Universidad de Antioquia, se avanzó en el fortalecimiento de capacidades para la apropiación y colaboración social en la administración ambiental desde el cumplimiento de tres alcances que tenían como propósito educar ambientalmente a integrantes de juntas de acción comunal, acueductos comuntarios  y actores participantes de los procesos de formulación y aprobación de planes de ordenamiento territorial en temáticas asociadas con la participación en la planificación hídrica y en el ordenamiento territorial, como elementos fundamemtales de la administración ambiental. En los tres alcances mencionados se logró realizar caracterización y diagnósticos de actores, construcción e implementación de estrategias educativas y se avanzó en procesos de sistematización. 
 </v>
          </cell>
          <cell r="U160"/>
          <cell r="V160"/>
          <cell r="W160"/>
          <cell r="X160" t="str">
            <v>contract</v>
          </cell>
          <cell r="Y160" t="str">
            <v>No aplica</v>
          </cell>
          <cell r="Z160"/>
          <cell r="AA160"/>
          <cell r="AB160"/>
          <cell r="AC160"/>
          <cell r="AD160"/>
          <cell r="AE160"/>
          <cell r="AF160">
            <v>1</v>
          </cell>
          <cell r="AG160">
            <v>0.52674999999999994</v>
          </cell>
          <cell r="AH160">
            <v>0.52674999999999994</v>
          </cell>
          <cell r="AI160"/>
          <cell r="AJ160">
            <v>346756737</v>
          </cell>
          <cell r="AK160">
            <v>345424682</v>
          </cell>
          <cell r="AL160">
            <v>0.99615853173748148</v>
          </cell>
          <cell r="AM160">
            <v>311096543</v>
          </cell>
          <cell r="AN160">
            <v>0.90062048027013886</v>
          </cell>
          <cell r="AO160">
            <v>34328139</v>
          </cell>
          <cell r="AP160">
            <v>34328139</v>
          </cell>
          <cell r="AQ160">
            <v>23182050</v>
          </cell>
          <cell r="AR160">
            <v>0.67530750793103</v>
          </cell>
          <cell r="AS160">
            <v>344813934</v>
          </cell>
          <cell r="AT160">
            <v>344813934</v>
          </cell>
          <cell r="AU160">
            <v>1</v>
          </cell>
        </row>
        <row r="161">
          <cell r="A161" t="str">
            <v>PROY 10</v>
          </cell>
          <cell r="B161">
            <v>10</v>
          </cell>
          <cell r="C161" t="str">
            <v>Proyecto 10. Fortaleciendo los actores para la gestión</v>
          </cell>
          <cell r="D161"/>
          <cell r="E161" t="str">
            <v>Porcentaje</v>
          </cell>
          <cell r="F161">
            <v>1</v>
          </cell>
          <cell r="G161">
            <v>1</v>
          </cell>
          <cell r="H161">
            <v>1</v>
          </cell>
          <cell r="I161">
            <v>1</v>
          </cell>
          <cell r="J161">
            <v>0.88400000000000001</v>
          </cell>
          <cell r="K161">
            <v>0.93914371605193669</v>
          </cell>
          <cell r="L161">
            <v>0.10308367791561068</v>
          </cell>
          <cell r="M161">
            <v>0.10649943310657596</v>
          </cell>
          <cell r="N161">
            <v>0</v>
          </cell>
          <cell r="O161">
            <v>0.88400000000000001</v>
          </cell>
          <cell r="P161">
            <v>0.93914371605193669</v>
          </cell>
          <cell r="Q161">
            <v>0.10308367791561068</v>
          </cell>
          <cell r="R161">
            <v>0.10649943310657596</v>
          </cell>
          <cell r="S161"/>
          <cell r="T161"/>
          <cell r="U161"/>
          <cell r="V161"/>
          <cell r="W161"/>
          <cell r="X161"/>
          <cell r="Y161"/>
          <cell r="Z161"/>
          <cell r="AA161"/>
          <cell r="AB161"/>
          <cell r="AC161"/>
          <cell r="AD161"/>
          <cell r="AE161"/>
          <cell r="AF161">
            <v>1</v>
          </cell>
          <cell r="AG161">
            <v>0.4557859290129842</v>
          </cell>
          <cell r="AH161">
            <v>0.4557859290129842</v>
          </cell>
          <cell r="AI161"/>
          <cell r="AJ161">
            <v>19219594635</v>
          </cell>
          <cell r="AK161">
            <v>16224501548</v>
          </cell>
          <cell r="AL161">
            <v>0.8441646068046742</v>
          </cell>
          <cell r="AM161">
            <v>13396332624</v>
          </cell>
          <cell r="AN161">
            <v>0.82568531207982598</v>
          </cell>
          <cell r="AO161">
            <v>2881145345.6199999</v>
          </cell>
          <cell r="AP161">
            <v>2842485375.4500003</v>
          </cell>
          <cell r="AQ161">
            <v>2498939376.8199997</v>
          </cell>
          <cell r="AR161">
            <v>0.87913886854189605</v>
          </cell>
          <cell r="AS161">
            <v>21101704253</v>
          </cell>
          <cell r="AT161">
            <v>18445103408.299999</v>
          </cell>
          <cell r="AU161">
            <v>0.87410491527847489</v>
          </cell>
        </row>
        <row r="162">
          <cell r="A162" t="str">
            <v>ACT 10.1</v>
          </cell>
          <cell r="B162" t="str">
            <v>10.1</v>
          </cell>
          <cell r="C162" t="str">
            <v>Consolidar los sistemas de información integrados e interconectados con los sistemas de información de otras instituciones, con enfoque diferencial</v>
          </cell>
          <cell r="D162"/>
          <cell r="E162" t="str">
            <v>Porcentaje</v>
          </cell>
          <cell r="F162">
            <v>1</v>
          </cell>
          <cell r="G162">
            <v>1</v>
          </cell>
          <cell r="H162">
            <v>1</v>
          </cell>
          <cell r="I162">
            <v>1</v>
          </cell>
          <cell r="J162">
            <v>0.55800000000000005</v>
          </cell>
          <cell r="K162">
            <v>0.72796710084811977</v>
          </cell>
          <cell r="L162">
            <v>0.5</v>
          </cell>
          <cell r="M162">
            <v>0.5</v>
          </cell>
          <cell r="N162">
            <v>0.22099999999999997</v>
          </cell>
          <cell r="O162">
            <v>0.55800000000000005</v>
          </cell>
          <cell r="P162">
            <v>0.72796710084811977</v>
          </cell>
          <cell r="Q162">
            <v>0.5</v>
          </cell>
          <cell r="R162">
            <v>0.5</v>
          </cell>
          <cell r="S162"/>
          <cell r="T162"/>
          <cell r="U162"/>
          <cell r="V162"/>
          <cell r="W162"/>
          <cell r="X162"/>
          <cell r="Y162"/>
          <cell r="Z162"/>
          <cell r="AA162"/>
          <cell r="AB162"/>
          <cell r="AC162"/>
          <cell r="AD162"/>
          <cell r="AE162"/>
          <cell r="AF162">
            <v>1</v>
          </cell>
          <cell r="AG162">
            <v>0.32149177521202998</v>
          </cell>
          <cell r="AH162">
            <v>0.32149177521202998</v>
          </cell>
          <cell r="AI162"/>
          <cell r="AJ162">
            <v>1064692984</v>
          </cell>
          <cell r="AK162">
            <v>782521339</v>
          </cell>
          <cell r="AL162">
            <v>0.73497369735649543</v>
          </cell>
          <cell r="AM162">
            <v>775965427</v>
          </cell>
          <cell r="AN162">
            <v>0.99162206616834514</v>
          </cell>
          <cell r="AO162">
            <v>6555912</v>
          </cell>
          <cell r="AP162">
            <v>6555912</v>
          </cell>
          <cell r="AQ162">
            <v>4881447</v>
          </cell>
          <cell r="AR162">
            <v>0.7445870231327083</v>
          </cell>
          <cell r="AS162">
            <v>867118709</v>
          </cell>
          <cell r="AT162">
            <v>769395919</v>
          </cell>
          <cell r="AU162">
            <v>0.88730171660959978</v>
          </cell>
        </row>
        <row r="163">
          <cell r="A163" t="str">
            <v>SACT 10.1.1</v>
          </cell>
          <cell r="B163" t="str">
            <v>10.1.1</v>
          </cell>
          <cell r="C163" t="str">
            <v>Promoción de desarrollos tecnológicos del manejo de información que soporte la gestión ambiental con enfoque étnico</v>
          </cell>
          <cell r="D163" t="str">
            <v>Número de desarrollos tecnológicos para el manejo de información que soporte la gestión ambiental con enfoque étnico</v>
          </cell>
          <cell r="E163" t="str">
            <v>Porcentaje</v>
          </cell>
          <cell r="F163">
            <v>0</v>
          </cell>
          <cell r="G163">
            <v>2</v>
          </cell>
          <cell r="H163">
            <v>0</v>
          </cell>
          <cell r="I163">
            <v>0</v>
          </cell>
          <cell r="J163">
            <v>0</v>
          </cell>
          <cell r="K163">
            <v>0.4</v>
          </cell>
          <cell r="L163">
            <v>0</v>
          </cell>
          <cell r="M163">
            <v>0</v>
          </cell>
          <cell r="N163">
            <v>0</v>
          </cell>
          <cell r="O163">
            <v>0</v>
          </cell>
          <cell r="P163">
            <v>0.2</v>
          </cell>
          <cell r="Q163">
            <v>0</v>
          </cell>
          <cell r="R163">
            <v>0</v>
          </cell>
          <cell r="S163" t="str">
            <v>Sin meta programada para la vigencia 2020</v>
          </cell>
          <cell r="T163" t="str">
            <v>En estos desarrollos se tienen los siguientes avances: La Fase de levantamiento y análisis de requerimientos tiene un avance del 12% sobre un 20%, y la Fase de Diseño tiene un avance del 8% sobre un 20%.
De acuerdo a los anterior se podría decir que tenemos un avance del 20%, esto equivale a 0.4 de la meta.
1.	Se tiene una primera versión del informe de levantamiento de requerimientos, producto del análisis realizado con los servidores públicos de Corantioquia, y de las necesidades expuestas por las comunidades Afrocolombianas (18 de noviembre 2021) e Indígena (23 de noviembre de 2021). Este informe ha sido revisado y ajustado con la subdirección de Participación y Cultura Ambiental. Si bien se tiene un significativo avance en esta etapa, se considera que este ejercicio está sujeto a mejora en la medida que se concrete el alcance del desarrollo. Por lo anterior se estima un avance del 12% en esta fase
2.	En adición a lo anterior, se ha avanzado el diseño del prototipo del sistema. Con base en el análisis de los requerimientos se han generado ilustraciones o vistas de la interfaz del sistema, lo que permita concretar con los usuarios e interesados la versión final del desarrollo. Se estima que el avance en esta fase es del 8%.</v>
          </cell>
          <cell r="U163"/>
          <cell r="V163"/>
          <cell r="W163"/>
          <cell r="X163" t="str">
            <v>contract</v>
          </cell>
          <cell r="Y163" t="str">
            <v>No aplica</v>
          </cell>
          <cell r="Z163"/>
          <cell r="AA163"/>
          <cell r="AB163"/>
          <cell r="AC163"/>
          <cell r="AD163"/>
          <cell r="AE163"/>
          <cell r="AF163">
            <v>2</v>
          </cell>
          <cell r="AG163">
            <v>0.4</v>
          </cell>
          <cell r="AH163">
            <v>0.2</v>
          </cell>
          <cell r="AI163"/>
          <cell r="AJ163">
            <v>0</v>
          </cell>
          <cell r="AK163"/>
          <cell r="AL163">
            <v>0</v>
          </cell>
          <cell r="AM163">
            <v>0</v>
          </cell>
          <cell r="AN163">
            <v>0</v>
          </cell>
          <cell r="AO163">
            <v>0</v>
          </cell>
          <cell r="AP163">
            <v>0</v>
          </cell>
          <cell r="AQ163">
            <v>0</v>
          </cell>
          <cell r="AR163" t="str">
            <v>0%</v>
          </cell>
          <cell r="AS163">
            <v>332935141</v>
          </cell>
          <cell r="AT163">
            <v>307541377</v>
          </cell>
          <cell r="AU163">
            <v>0.92372759473894051</v>
          </cell>
        </row>
        <row r="164">
          <cell r="A164" t="str">
            <v>SACT 10.1.2</v>
          </cell>
          <cell r="B164" t="str">
            <v>10.1.2</v>
          </cell>
          <cell r="C164" t="str">
            <v xml:space="preserve">Integración e interconexión de Sistemas de información </v>
          </cell>
          <cell r="D164" t="str">
            <v xml:space="preserve">% de integración e interconexión de los sistemas de información </v>
          </cell>
          <cell r="E164" t="str">
            <v>Porcentaje</v>
          </cell>
          <cell r="F164">
            <v>0.25</v>
          </cell>
          <cell r="G164">
            <v>0.5</v>
          </cell>
          <cell r="H164">
            <v>0.75</v>
          </cell>
          <cell r="I164">
            <v>1</v>
          </cell>
          <cell r="J164">
            <v>0.125</v>
          </cell>
          <cell r="K164">
            <v>1.375</v>
          </cell>
          <cell r="L164">
            <v>1.375</v>
          </cell>
          <cell r="M164">
            <v>1.375</v>
          </cell>
          <cell r="N164">
            <v>0.125</v>
          </cell>
          <cell r="O164">
            <v>0.5</v>
          </cell>
          <cell r="P164">
            <v>1</v>
          </cell>
          <cell r="Q164">
            <v>1</v>
          </cell>
          <cell r="R164">
            <v>1</v>
          </cell>
          <cell r="S164" t="str">
            <v xml:space="preserve">En el aplicativo sirena, se ajustó el trámite de concesión de aguas y se levanta el requerimiento con prototipo para el trámite vertimiento con la información requerida por el IDEAM para luego terminar su integración a través de web de services. </v>
          </cell>
          <cell r="T164" t="str">
            <v>En la vigencia 2021, se desarrollaron los siguientes aplicativos Web integrados con la aplicación SIRENA: Autogestión de Trámites en Línea y el tablero de control de Trámites Ambientales. El aplicativo Web de Fauna está integrado con  el aplicativo Sembratón.
Adicionalmente, se desarrollaron los siguientes tableros de control integrados con las aplicaciones SAFIX y PGAR: Plan de Acción y Procesos Contractuales.</v>
          </cell>
          <cell r="U164"/>
          <cell r="V164"/>
          <cell r="W164"/>
          <cell r="X164" t="str">
            <v>contract</v>
          </cell>
          <cell r="Y164" t="str">
            <v>No aplica</v>
          </cell>
          <cell r="Z164"/>
          <cell r="AA164"/>
          <cell r="AB164"/>
          <cell r="AC164"/>
          <cell r="AD164"/>
          <cell r="AE164"/>
          <cell r="AF164">
            <v>1</v>
          </cell>
          <cell r="AG164">
            <v>1.375</v>
          </cell>
          <cell r="AH164">
            <v>1.375</v>
          </cell>
          <cell r="AI164"/>
          <cell r="AJ164">
            <v>682659629</v>
          </cell>
          <cell r="AK164">
            <v>438304907</v>
          </cell>
          <cell r="AL164">
            <v>0.64205482260911606</v>
          </cell>
          <cell r="AM164">
            <v>431748995</v>
          </cell>
          <cell r="AN164">
            <v>0.985042576764946</v>
          </cell>
          <cell r="AO164">
            <v>6555912</v>
          </cell>
          <cell r="AP164">
            <v>6555912</v>
          </cell>
          <cell r="AQ164">
            <v>4881447</v>
          </cell>
          <cell r="AR164">
            <v>0.7445870231327083</v>
          </cell>
          <cell r="AS164">
            <v>169921112</v>
          </cell>
          <cell r="AT164">
            <v>120546366</v>
          </cell>
          <cell r="AU164">
            <v>0.7094254773944747</v>
          </cell>
        </row>
        <row r="165">
          <cell r="A165" t="str">
            <v>SACT 10.1.3</v>
          </cell>
          <cell r="B165" t="str">
            <v>10.1.3</v>
          </cell>
          <cell r="C165" t="str">
            <v>Actualización y reporte de la información en el SIAC</v>
          </cell>
          <cell r="D165" t="str">
            <v>% de actualización y reporte de la información en el SIAC</v>
          </cell>
          <cell r="E165" t="str">
            <v>Porcentaje</v>
          </cell>
          <cell r="F165">
            <v>0.9</v>
          </cell>
          <cell r="G165">
            <v>0.92</v>
          </cell>
          <cell r="H165">
            <v>0.95</v>
          </cell>
          <cell r="I165">
            <v>1</v>
          </cell>
          <cell r="J165">
            <v>0.55500000000000005</v>
          </cell>
          <cell r="K165">
            <v>0.90518919834081091</v>
          </cell>
          <cell r="L165">
            <v>0</v>
          </cell>
          <cell r="M165">
            <v>0</v>
          </cell>
          <cell r="N165">
            <v>0</v>
          </cell>
          <cell r="O165">
            <v>0.6166666666666667</v>
          </cell>
          <cell r="P165">
            <v>0.98390130254435959</v>
          </cell>
          <cell r="Q165">
            <v>0</v>
          </cell>
          <cell r="R165">
            <v>0</v>
          </cell>
          <cell r="S165" t="str">
            <v xml:space="preserve">Los datos reportados son: 
•	RUA: 105 registros validados y transmitidos.
•	SIRH: 869 registros entre los que se encuentran fuente, usuarios, concesiones, vertimientos y PUEAA.
•	SISAIRE: 7.958 registros reportados.
•	SNIF: 148 registros reportado.
•	RESPEL: 372 registros validados.
Para el reporte del SISAIRE se presentaron dificultades toda ves que las estaciones estuvieron en operación aproximadamente hasta mediados del mes de marzo, esto debido a que presentaron fallas técnicas o problemas en la telemetría, los cuales no fue posible atender en su momento a causa de la cuarentena por COVID declarada por el Gobierno Nacional. 
En SIRH y SNIF se presentaron dificultades para el cargue de información. 
</v>
          </cell>
          <cell r="T165" t="str">
            <v xml:space="preserve">  Respecto a SNIF: Se han realizado 7 registros de incendios de la cobertura vegetal. En cuanto al módulo de aprovechamiento forestal se reportaron y validaron 96 registros. Es importante mencionar que persisten los problemas con la plataforma lo que dificulta el reporte de parte de la información. Cumplida la fecha de reporte se tiene que: RUA (mes de Julio) se han validado 104 registros y RESPEL (mes de agosto) se han validado 352 registros. Respecto a SISAIRE se registran y validan en el año 13348 registros. Con base en el reporte de septiembre de RURH, se realiza la diferencia de los registros reportados por Corantioquia entre diciembre 2020 y diciembre de 2021. Esta diferencia da como resultado 241 nuevos registros. Es importante indicar que la información SIRH, ha tenido dificultades para cargar, inicialmente por los ajustes que venía realizando IDEAM en la plataforma, y actualmente por el ajuste.</v>
          </cell>
          <cell r="U165"/>
          <cell r="V165"/>
          <cell r="W165"/>
          <cell r="X165" t="str">
            <v>contract</v>
          </cell>
          <cell r="Y165" t="str">
            <v>No aplica</v>
          </cell>
          <cell r="Z165"/>
          <cell r="AA165"/>
          <cell r="AB165"/>
          <cell r="AC165"/>
          <cell r="AD165"/>
          <cell r="AE165"/>
          <cell r="AF165">
            <v>1</v>
          </cell>
          <cell r="AG165">
            <v>0.90518919834081091</v>
          </cell>
          <cell r="AH165">
            <v>0.90518919834081091</v>
          </cell>
          <cell r="AI165"/>
          <cell r="AJ165">
            <v>382033355</v>
          </cell>
          <cell r="AK165">
            <v>344216432</v>
          </cell>
          <cell r="AL165">
            <v>0.90101146272947819</v>
          </cell>
          <cell r="AM165">
            <v>344216432</v>
          </cell>
          <cell r="AN165">
            <v>1</v>
          </cell>
          <cell r="AO165">
            <v>0</v>
          </cell>
          <cell r="AP165">
            <v>0</v>
          </cell>
          <cell r="AQ165">
            <v>0</v>
          </cell>
          <cell r="AR165" t="str">
            <v>0%</v>
          </cell>
          <cell r="AS165">
            <v>364262456</v>
          </cell>
          <cell r="AT165">
            <v>341308176</v>
          </cell>
          <cell r="AU165">
            <v>0.93698422765809275</v>
          </cell>
        </row>
        <row r="166">
          <cell r="A166" t="str">
            <v>ACT 10.2</v>
          </cell>
          <cell r="B166" t="str">
            <v>10.2</v>
          </cell>
          <cell r="C166" t="str">
            <v>Consolidar la Corporación como una organización moderna e innovadora</v>
          </cell>
          <cell r="D166"/>
          <cell r="E166" t="str">
            <v>Porcentaje</v>
          </cell>
          <cell r="F166">
            <v>1</v>
          </cell>
          <cell r="G166">
            <v>1</v>
          </cell>
          <cell r="H166">
            <v>1</v>
          </cell>
          <cell r="I166">
            <v>1</v>
          </cell>
          <cell r="J166">
            <v>0.94699999999999995</v>
          </cell>
          <cell r="K166">
            <v>0.94904061219570979</v>
          </cell>
          <cell r="L166">
            <v>5.3518518518518521E-2</v>
          </cell>
          <cell r="M166">
            <v>0.10263888888888889</v>
          </cell>
          <cell r="N166">
            <v>0</v>
          </cell>
          <cell r="O166">
            <v>0.94699999999999995</v>
          </cell>
          <cell r="P166">
            <v>0.94904061219570979</v>
          </cell>
          <cell r="Q166">
            <v>5.3518518518518521E-2</v>
          </cell>
          <cell r="R166">
            <v>0.10263888888888889</v>
          </cell>
          <cell r="S166"/>
          <cell r="T166"/>
          <cell r="U166"/>
          <cell r="V166"/>
          <cell r="W166"/>
          <cell r="X166"/>
          <cell r="Y166"/>
          <cell r="Z166"/>
          <cell r="AA166"/>
          <cell r="AB166"/>
          <cell r="AC166"/>
          <cell r="AD166"/>
          <cell r="AE166"/>
          <cell r="AF166">
            <v>1</v>
          </cell>
          <cell r="AG166">
            <v>0.47401015304892746</v>
          </cell>
          <cell r="AH166">
            <v>0.47401015304892746</v>
          </cell>
          <cell r="AI166"/>
          <cell r="AJ166">
            <v>9730973556</v>
          </cell>
          <cell r="AK166">
            <v>7666602963</v>
          </cell>
          <cell r="AL166">
            <v>0.78785569798130484</v>
          </cell>
          <cell r="AM166">
            <v>6321427459</v>
          </cell>
          <cell r="AN166">
            <v>0.82454086764477197</v>
          </cell>
          <cell r="AO166">
            <v>1324655236.49</v>
          </cell>
          <cell r="AP166">
            <v>1322458385.47</v>
          </cell>
          <cell r="AQ166">
            <v>1150804721.24</v>
          </cell>
          <cell r="AR166">
            <v>0.87020108449840217</v>
          </cell>
          <cell r="AS166">
            <v>12540017294</v>
          </cell>
          <cell r="AT166">
            <v>10421773480.299999</v>
          </cell>
          <cell r="AU166">
            <v>0.83108126854709263</v>
          </cell>
        </row>
        <row r="167">
          <cell r="A167" t="str">
            <v>SACT 10.2.1</v>
          </cell>
          <cell r="B167" t="str">
            <v>10.2.1</v>
          </cell>
          <cell r="C167" t="str">
            <v>Formulación e implementación del Plan Anticorrupción y de Atención al Ciudadano – PAAC</v>
          </cell>
          <cell r="D167" t="str">
            <v>% de formulación e implementación del Plan Anticorrupción y de Atención al Ciudadano – PAAC</v>
          </cell>
          <cell r="E167" t="str">
            <v>Porcentaje</v>
          </cell>
          <cell r="F167">
            <v>1</v>
          </cell>
          <cell r="G167">
            <v>1</v>
          </cell>
          <cell r="H167">
            <v>1</v>
          </cell>
          <cell r="I167">
            <v>1</v>
          </cell>
          <cell r="J167">
            <v>0.90300000000000002</v>
          </cell>
          <cell r="K167">
            <v>1</v>
          </cell>
          <cell r="L167">
            <v>0</v>
          </cell>
          <cell r="M167">
            <v>0</v>
          </cell>
          <cell r="N167">
            <v>0</v>
          </cell>
          <cell r="O167">
            <v>0.90300000000000002</v>
          </cell>
          <cell r="P167">
            <v>1</v>
          </cell>
          <cell r="Q167">
            <v>0</v>
          </cell>
          <cell r="R167">
            <v>0</v>
          </cell>
          <cell r="S167" t="str">
            <v xml:space="preserve">Se resalta que: 1.  no hay fallos disciplinarios ni quejas asociados a riesgos de corrupción 2.La formalización del Comité de Gestión y Desempeño mediante la Resolución n.° 040-RES2012-7361  3. La inscripción de la totalidad de trámites en el SUIT, así como el registro de los datos de operación.   4. El tiempo promedio de resolución de trámites ambientales se encuentra en 67 días hábiles   5. a Audiencia Pública de Rendición de Cuentas 2019, desarrollada de manera virtual el 24 de marzo de 2020  6. Se avanzó en la actualización de las encuestas de satisfacción, incorporando a los viveros corporativos, y la inclusión de los canales virtuales de atención  7. se realizó el convenio °040-COV2010-182 con el propósito de contar con cartillas informativas en Emberá Chamí, Emberá Katío u otro idioma  8. El 71% equivalente a 315 funcionarios, que han cursado y obtenido la Certificación en el “Módulo de Fundamentos Generales del MIPG”. 
Se encuentra pendiente aplicar la metodología para priorización de trámites a racionalizar, y la publicación del plan de participación ciudadana, acciones que son tenidas en cuenta para la formulación del Plan Anticorrupción y Atención al Ciudadano 2021. 
 </v>
          </cell>
          <cell r="T167" t="str">
            <v xml:space="preserve">En el seguimiento a los controles y a las acciones para mitigar los riesgos de corrupción, se presentan las siguientes fortalezas: Al mes de diciembre de 2021 no se han proferido fallos disciplinarios relacionados con actos de corrupción. Se destaca la implementación de la declaración del compromiso con la independencia, imparcialidad y confidencialidad, a través de la firma del formato (F-PMA-04), el desarrollo 79 Comités Directivos de Contratación, con el objetivo de monitorear y asegurar la transparencia en los procesos contractuales, y el diseño de una pieza gráfica con el fin de socializar los controles orientados a prevenir la materialización de estos riesgos.
Las acciones a de mejora sugeridas por la Oficina de Control Interno en este componente, están asociadas a la revisión de controles propuestos, específicamente asociados a la gestión del talento humano y del laboratorio ambiental, acción desarrollada durante la formulación de este documento.
Con relación  la estrategia antitrámites, en el seguimiento y evaluación al PAAC (070-MEM2201-203, 2022), se destaca la campaña comunicacional "Cero intermediarios", con mensajes permanentes a la ciudadanía sobre el acceso directo y transparente a los servicios de Corantioquia, así mismo, el correo denunciacorrupcion@corantioquia.gov.co, a través del cual la ciudadanía  puede comunicar presuntos actos irregulares. 
La inscripción de la estrategia de racionalización de trámites, el seguimiento y monitoreo en el SUIT, permitió desarrollar una estrategia integral y trazable, como puede visualizarse en el  memorando (070–MEM2112–8743, 2021) por medio del cual la Oficina de Control Interno presentó los resultados de la evaluación a la estrategia de racionalización de trámites en el SUIT, con un valor ejecutado del 100 %. 
Sumado a lo anterior, asociado al componente de rendición de cuentas se hace reconocimiento del seguimiento periódico y oportuno al Plan de Acción 2020-2023, los eventos con transmisión de microprogramas por el canal Tele Antioquia, el plan de medios para difusión de mensajes ambientales e institucionales en emisoras regionales y locales y El Consultorio Ambiental, como mecanismo para dar a conocer los logros y retos corporativos. El informe de ejecución del Plan de Acción 2020-2023 fue aprobado en sesión ordinaria 325 del consejo directivo, llevada a cabo el día 29 de julio de 2021, se evidencia en (180-CON2107-2269, 2021).
El Modelo de participación ciudadana fue formulado y validado por los grupos de interés de la corporación y se realizaron ejercicios de rendición de cuentas por parte del SGI y la Oficina Asesora de Comunicaciones.
Adicionalmente, con respecto al componente de atención al ciudadano, es importante la estandarización a través del procedimiento de atención al ciudadano (P-PAC-01) del análisis de recurrencia de PQRSDIF y la generación del informe de caracterización de usuarios (090-MEM2112-8269, 2021). Se actualizó el módulo de PQRSDIF en el aplicativo Sirena, con el fin de mejorar el análisis de las solicitudes presentadas por el usuario. Se cuenta con el desarrollo de chatbots y asesores virtuales, los cuales están pendientes por incorporar en la página web.
El informe de seguimiento a PQRSDIF fue actualizado en el primer semestre de 2021, realizándose un análisis de tendencias comparativo con años anteriores (070-MEM2107-5185, 2021). Desde el Grupo Interno de Trabajo Servicio De Orientación al Ciudadano, se solicitó la designación formal de dos funcionarios responsables para el manejo de las PQRSDIF en el aplicativo E-Sirena, con el fin incrementar el autocontrol y monitoreo a estas solicitudes. 
Para el primer semestre de 2021, las dependencias que recibieron mayor proporción de PQRSDIF fueron: la Oficina Territorial Aburrá Norte (16,7 %), la Subdirección de Ecosistemas (11,7 %) y la Oficina Territorial de Tahamíes (9,7 %). Las peticiones son la tipología de PQRSDIF más interpuestas por los usuarios, seguida por solicitud de información. El tiempo promedio de respuesta fue de 12 días hábiles.
La recomendación general a las dependencias de la Oficina de Control Interno es priorizar la respuesta de la PQRSDIF teniendo en cuenta la temática, urgencia de la situación y la antigüedad en que fueron radicadas.
Por otro lado, en cuanto al componente transparencia y acceso a la información pública, se resalta el proceso de ajustes realizados en los contenidos publicados en el portal web, sección Ley de Transparencia, de acuerdo con la nueva estructura de publicación de contenidos indicados en el anexo 2 - Estándares de publicación y divulgación de información, de conformidad con lo indicado en los artículos 4 y 5 de la (Resolución 1519, 2020), así como la designación de enlaces por dependencias, responsables de aportar la información que se debe mantener actualizada en el portal web corporativo, botón de ley de transparencia y acceso a información pública, así como las acciones desarrolladas con el fin de realizar el rediseño y optimización del sitio web de Corantioquia, ajustándolo de acuerdo con los criterios de la normatividad vigente. 
De igual manera, se resalta la estrategia de publicación abierta en la página Web, dirigida a usuarios, personal de la corporación y comunidad interesada en temas ambientales, que se alimenta permanentemente con contenidos sobre la gestión institucional y las diversas acciones que se realizan en los 80 municipios que tiene como jurisdicción. 
Para facilitar la participación de la población rural en diferentes procesos se ha empleado la Red Social WhatsApp, la cual es de fácil acceso y permite tener mayor cercanía en el territorio. El CIA se ha fortalecido implementando estrategias de virtualidad como subir la información a la nube, de modo que los usuarios en cualquier momento puedan acceder a esta, adicionalmente se han implementado estrategias cómo miércoles del conocimiento y la atención al usuario de manera remota, como llamadas tanto a usuarios internos como externos.
Para concluir, desde el componente de otras iniciativas, el informe de la Oficina de Control Interno Respecto a la implementación de iniciativas adicionales, señala como logros la adopción del Código de Integridad Corporativo en la Corporación Autónoma Regional del Centro de Antioquia mediante (Resolución n.° 040-RES2112-9588, 2021) y la capacitación a 213 servidores públicos en materia de supervisión e interventoría y seguimiento contratos.
</v>
          </cell>
          <cell r="U167"/>
          <cell r="V167"/>
          <cell r="W167"/>
          <cell r="X167" t="str">
            <v>contract</v>
          </cell>
          <cell r="Y167" t="str">
            <v>No aplica</v>
          </cell>
          <cell r="Z167"/>
          <cell r="AA167"/>
          <cell r="AB167"/>
          <cell r="AC167"/>
          <cell r="AD167"/>
          <cell r="AE167"/>
          <cell r="AF167">
            <v>1</v>
          </cell>
          <cell r="AG167">
            <v>0.95150000000000001</v>
          </cell>
          <cell r="AH167">
            <v>0.95150000000000001</v>
          </cell>
          <cell r="AI167"/>
          <cell r="AJ167">
            <v>58920140</v>
          </cell>
          <cell r="AK167">
            <v>55184012</v>
          </cell>
          <cell r="AL167">
            <v>0.93658996736939182</v>
          </cell>
          <cell r="AM167">
            <v>55184012</v>
          </cell>
          <cell r="AN167">
            <v>1</v>
          </cell>
          <cell r="AO167">
            <v>0</v>
          </cell>
          <cell r="AP167">
            <v>0</v>
          </cell>
          <cell r="AQ167">
            <v>0</v>
          </cell>
          <cell r="AR167" t="str">
            <v>0%</v>
          </cell>
          <cell r="AS167">
            <v>61100192</v>
          </cell>
          <cell r="AT167">
            <v>59885241</v>
          </cell>
          <cell r="AU167">
            <v>0.98011543073383467</v>
          </cell>
        </row>
        <row r="168">
          <cell r="A168" t="str">
            <v>SACT 10.2.2</v>
          </cell>
          <cell r="B168" t="str">
            <v>10.2.2</v>
          </cell>
          <cell r="C168" t="str">
            <v>Formulación e implementación del Plan Institucional de Archivos de la Entidad-PINAR</v>
          </cell>
          <cell r="D168" t="str">
            <v>% de formulación e implementación del Plan Institucional de Archivos de la Entidad-PINAR</v>
          </cell>
          <cell r="E168" t="str">
            <v>Porcentaje</v>
          </cell>
          <cell r="F168">
            <v>0.5</v>
          </cell>
          <cell r="G168">
            <v>0.7</v>
          </cell>
          <cell r="H168">
            <v>0.85</v>
          </cell>
          <cell r="I168">
            <v>1</v>
          </cell>
          <cell r="J168">
            <v>0.5</v>
          </cell>
          <cell r="K168">
            <v>0.7</v>
          </cell>
          <cell r="L168">
            <v>0</v>
          </cell>
          <cell r="M168">
            <v>0</v>
          </cell>
          <cell r="N168">
            <v>0</v>
          </cell>
          <cell r="O168">
            <v>1</v>
          </cell>
          <cell r="P168">
            <v>1</v>
          </cell>
          <cell r="Q168">
            <v>0</v>
          </cell>
          <cell r="R168">
            <v>0</v>
          </cell>
          <cell r="S168" t="str">
            <v>Se realizó la implementación de este Instrumento Archivístico, a través de la contratación de personal de apoyo y con la formulación del Plan Institucional de Archivo – PINAR, además se cumplió con el diagnóstico integral de archivos del Archivo General de la Nación, el cual fue reportado en abril de 2020; se construyó el instrumento SIC Sistema integrado de conservación documental, el cual se presentará al comité interno de archivo.</v>
          </cell>
          <cell r="T168" t="str">
            <v>En la vigencia 2021, se ejecutaron los contratos 190-CNT2101-13 y 190-CNT2101-16, dando continuidad a actividades propias en cumplimiento de las normas archivísticas que debemos implementar, socializar y cumplir en materia documental, así como el acompañamiento a las dependencias en aplicación y actualización de instrumentos archivísticos.  
Se adelanto el proceso de selección abreviada 190-SA2109-23 cuyo objeto “Prestar los servicios de almacenamiento, custodia y administración del archivo físico de la sede central y oficinas territoriales de la Corporación Autónoma Regional del Centro de Antioquia” suscribiendo contrato 190-CNT2111-140 con la empresa GRM COLOMBIA, se hizo entrega en custodia de 810 cajas con información de la Oficina Territorial Aburrá Sur (462), Oficina Territorial Aburrá Norte (130) y Procesos Contractuales (218).</v>
          </cell>
          <cell r="U168"/>
          <cell r="V168"/>
          <cell r="W168"/>
          <cell r="X168" t="str">
            <v>contract</v>
          </cell>
          <cell r="Y168" t="str">
            <v>No aplica</v>
          </cell>
          <cell r="Z168"/>
          <cell r="AA168"/>
          <cell r="AB168"/>
          <cell r="AC168"/>
          <cell r="AD168"/>
          <cell r="AE168"/>
          <cell r="AF168">
            <v>1</v>
          </cell>
          <cell r="AG168">
            <v>0.7</v>
          </cell>
          <cell r="AH168">
            <v>0.7</v>
          </cell>
          <cell r="AI168"/>
          <cell r="AJ168">
            <v>465216881</v>
          </cell>
          <cell r="AK168">
            <v>326951120</v>
          </cell>
          <cell r="AL168">
            <v>0.70279289800749944</v>
          </cell>
          <cell r="AM168">
            <v>326951120</v>
          </cell>
          <cell r="AN168">
            <v>1</v>
          </cell>
          <cell r="AO168">
            <v>0</v>
          </cell>
          <cell r="AP168">
            <v>0</v>
          </cell>
          <cell r="AQ168">
            <v>0</v>
          </cell>
          <cell r="AR168" t="str">
            <v>0%</v>
          </cell>
          <cell r="AS168">
            <v>616437282</v>
          </cell>
          <cell r="AT168">
            <v>603910912</v>
          </cell>
          <cell r="AU168">
            <v>0.97967940881291471</v>
          </cell>
        </row>
        <row r="169">
          <cell r="A169" t="str">
            <v>SACT 10.2.3</v>
          </cell>
          <cell r="B169" t="str">
            <v>10.2.3</v>
          </cell>
          <cell r="C169" t="str">
            <v>Formulación e implementación del Plan Anual de Adquisiciones</v>
          </cell>
          <cell r="D169" t="str">
            <v>% de formulación e implementación del Plan Anual de Adquisiciones</v>
          </cell>
          <cell r="E169" t="str">
            <v>Porcentaje</v>
          </cell>
          <cell r="F169">
            <v>1</v>
          </cell>
          <cell r="G169">
            <v>1</v>
          </cell>
          <cell r="H169">
            <v>1</v>
          </cell>
          <cell r="I169">
            <v>1</v>
          </cell>
          <cell r="J169">
            <v>0.90500000000000003</v>
          </cell>
          <cell r="K169">
            <v>1</v>
          </cell>
          <cell r="L169">
            <v>0</v>
          </cell>
          <cell r="M169">
            <v>0</v>
          </cell>
          <cell r="N169">
            <v>0</v>
          </cell>
          <cell r="O169">
            <v>0.90500000000000003</v>
          </cell>
          <cell r="P169">
            <v>1</v>
          </cell>
          <cell r="Q169">
            <v>0</v>
          </cell>
          <cell r="R169">
            <v>0</v>
          </cell>
          <cell r="S169" t="str">
            <v>Se publicaron en el SECOP II, todos los procesos contractuales, de acuerdo con las necesidades de bienes, obras y servicios, requeridos por las diferentes dependencias y áreas de la Corporación; permitiendo esto de manera eficiente y efectiva atender cada una de las solicitudes realizadas al Grupo interno de trabajo de Recursos Físicos adscrito a la Subdirección Administrativa y Financiera.    
Es importante resaltar que solo dos de los 21 procesos de contratación, se declararon desiertos en reiteradas ocasiones por razones ajenas a la Corporación, teniendo en cuenta que los proponentes incumplieron con los requisitos exigidos dentro de cada proceso</v>
          </cell>
          <cell r="T169" t="str">
            <v>La Corporación elaboró su Plan Anual de Adquisiciones, en el cual plasmó todas las necesidades que permitieran el logro de este objetivo durante la vigencia 2021, logrando de esta manera una respuesta oportuna a los requerimientos y necesidades que se derivaron del ejercicio de la Administración.  El cumplimiento de las metas establecidas dentro del Plan de Acción se logró a través de las siguientes contrataciones: Servicio de Vigilancia, Servicio de  Aseo y Cafeteria, servicios de Transporte, adquisición de papelería, adquisición de recipientes para separación de recipientes, intermediación y pólizas de seguros, recarga y adquisición de extintores, mantenimiento de equipos ofimáticos, arrendamientos entre otros.</v>
          </cell>
          <cell r="U169"/>
          <cell r="V169"/>
          <cell r="W169"/>
          <cell r="X169" t="str">
            <v>contract</v>
          </cell>
          <cell r="Y169" t="str">
            <v>No aplica</v>
          </cell>
          <cell r="Z169"/>
          <cell r="AA169"/>
          <cell r="AB169"/>
          <cell r="AC169"/>
          <cell r="AD169"/>
          <cell r="AE169"/>
          <cell r="AF169">
            <v>1</v>
          </cell>
          <cell r="AG169">
            <v>0.95250000000000001</v>
          </cell>
          <cell r="AH169">
            <v>0.95250000000000001</v>
          </cell>
          <cell r="AI169"/>
          <cell r="AJ169">
            <v>2384515082</v>
          </cell>
          <cell r="AK169">
            <v>2164480919</v>
          </cell>
          <cell r="AL169">
            <v>0.90772372770423093</v>
          </cell>
          <cell r="AM169">
            <v>1680156541</v>
          </cell>
          <cell r="AN169">
            <v>0.77623994106459482</v>
          </cell>
          <cell r="AO169">
            <v>459347509.35000002</v>
          </cell>
          <cell r="AP169">
            <v>457150678.35000002</v>
          </cell>
          <cell r="AQ169">
            <v>390779729.69999999</v>
          </cell>
          <cell r="AR169">
            <v>0.8548160337647237</v>
          </cell>
          <cell r="AS169">
            <v>4085068787</v>
          </cell>
          <cell r="AT169">
            <v>3431321610</v>
          </cell>
          <cell r="AU169">
            <v>0.83996666614759752</v>
          </cell>
        </row>
        <row r="170">
          <cell r="A170" t="str">
            <v>SACT 10.2.4</v>
          </cell>
          <cell r="B170" t="str">
            <v>10.2.4</v>
          </cell>
          <cell r="C170" t="str">
            <v>Formulación e implementación del Plan Anual de Vacantes</v>
          </cell>
          <cell r="D170" t="str">
            <v>% de formulación e implementación del Plan Anual de Vacantes</v>
          </cell>
          <cell r="E170" t="str">
            <v>Porcentaje</v>
          </cell>
          <cell r="F170">
            <v>1</v>
          </cell>
          <cell r="G170">
            <v>1</v>
          </cell>
          <cell r="H170">
            <v>1</v>
          </cell>
          <cell r="I170">
            <v>1</v>
          </cell>
          <cell r="J170">
            <v>1</v>
          </cell>
          <cell r="K170">
            <v>1</v>
          </cell>
          <cell r="L170">
            <v>0</v>
          </cell>
          <cell r="M170">
            <v>0</v>
          </cell>
          <cell r="N170">
            <v>0</v>
          </cell>
          <cell r="O170">
            <v>1</v>
          </cell>
          <cell r="P170">
            <v>1</v>
          </cell>
          <cell r="Q170">
            <v>0</v>
          </cell>
          <cell r="R170">
            <v>0</v>
          </cell>
          <cell r="S170" t="str">
            <v xml:space="preserve">La formulación del Plan anual de vacantes 2020 de la Corporación fue adoptada mediante Resolución No. 040-RES2005-2485 del 07 de mayo de 2020 como anexo al Plan Estratégico de Talento Humano 2020 y publicado en la página Web de Corantioquia. 
A 31 de diciembre de 2020 la Corporación cuenta con 124 vacantes definitivas de su planta de empleos de 461 cargos, las cuales fueron reportadas a la CNSC a través de SIMO (Sistema de Apoyo para la Igualdad, el Mérito y la Oportunidad), con el fin de hacer parte de la próxima convocatoria pública a realizarse a través de concurso de ascenso (concurso cerrado) y a nivel nacional (concurso abierto). 
Dentro de las vacantes definitivas reportadas en SIMO se tiene la provisión actual de algunas de ellas, mediante provisionalidad y encargo y otras sin proveer. 
  </v>
          </cell>
          <cell r="T170" t="str">
            <v xml:space="preserve">El Plan Anual de Vacantes (PAV) se define como un instrumento de gestión que tiene como finalidad la administración y actualización de la información sobre los cargos en vacancia definitiva de la Entidad y el número de cargos existentes que deban ser objeto de provisión de manera tal, que se pueda proyectar y programar su provisión y contar con la respectiva disponibilidad presupuestal para garantizar el adecuado funcionamiento de la entidad. 
La formulación del PAV 2021 de la Corporación fue adoptada mediante Resolución No. 040-RES2101-445 del 29 de enero de 2021 y publicada en la página Web de Corantioquia. 
A 31 de diciembre de 2021 la Corporación cuenta con 120 vacantes definitivas de su planta de empleos de 461 cargos, dentro de la convocatoria de la  CNSC 
 Se adelantó el proceso de convocatoria por parte de la Comisión, la cual tiene proyectado publicar las listas de elegibles en el mes de marzo de 2022. </v>
          </cell>
          <cell r="U170"/>
          <cell r="V170"/>
          <cell r="W170"/>
          <cell r="X170" t="str">
            <v>contract</v>
          </cell>
          <cell r="Y170" t="str">
            <v>No aplica</v>
          </cell>
          <cell r="Z170"/>
          <cell r="AA170"/>
          <cell r="AB170"/>
          <cell r="AC170"/>
          <cell r="AD170"/>
          <cell r="AE170"/>
          <cell r="AF170">
            <v>1</v>
          </cell>
          <cell r="AG170">
            <v>1</v>
          </cell>
          <cell r="AH170">
            <v>1</v>
          </cell>
          <cell r="AI170"/>
          <cell r="AJ170">
            <v>180849007</v>
          </cell>
          <cell r="AK170">
            <v>163249649</v>
          </cell>
          <cell r="AL170">
            <v>0.90268479605199048</v>
          </cell>
          <cell r="AM170">
            <v>163249649</v>
          </cell>
          <cell r="AN170">
            <v>1</v>
          </cell>
          <cell r="AO170">
            <v>0</v>
          </cell>
          <cell r="AP170">
            <v>0</v>
          </cell>
          <cell r="AQ170">
            <v>0</v>
          </cell>
          <cell r="AR170" t="str">
            <v>0%</v>
          </cell>
          <cell r="AS170">
            <v>291908406</v>
          </cell>
          <cell r="AT170">
            <v>148818819</v>
          </cell>
          <cell r="AU170">
            <v>0.50981340701781641</v>
          </cell>
        </row>
        <row r="171">
          <cell r="A171" t="str">
            <v>SACT 10.2.5</v>
          </cell>
          <cell r="B171" t="str">
            <v>10.2.5</v>
          </cell>
          <cell r="C171" t="str">
            <v>Formulación e implementación del Plan de Previsión de Recursos Humanos</v>
          </cell>
          <cell r="D171" t="str">
            <v>% de formulación e implementación del Plan de Previsión de Recursos Humanos</v>
          </cell>
          <cell r="E171" t="str">
            <v>Porcentaje</v>
          </cell>
          <cell r="F171">
            <v>1</v>
          </cell>
          <cell r="G171">
            <v>1</v>
          </cell>
          <cell r="H171">
            <v>1</v>
          </cell>
          <cell r="I171">
            <v>1</v>
          </cell>
          <cell r="J171">
            <v>0.98299999999999998</v>
          </cell>
          <cell r="K171">
            <v>0.98373101952277664</v>
          </cell>
          <cell r="L171">
            <v>0</v>
          </cell>
          <cell r="M171">
            <v>0</v>
          </cell>
          <cell r="N171">
            <v>0</v>
          </cell>
          <cell r="O171">
            <v>0.98299999999999998</v>
          </cell>
          <cell r="P171">
            <v>0.98373101952277664</v>
          </cell>
          <cell r="Q171">
            <v>0</v>
          </cell>
          <cell r="R171">
            <v>0</v>
          </cell>
          <cell r="S171" t="str">
            <v xml:space="preserve">La formulación del PPRH 2020 de la Corporación fue adoptada mediante Resolución No. 040-RES2005-2485 del 07 de mayo de 2020 como anexo al Plan Estratégico de Talento Humano 2020.
A 31 de diciembre de 2020 la Corporación cuenta con 16 vacantes sin proveer. Se realizaron entre enero 01 y diciembre 31 de 2020, 8 procesos de Encargo, permitiendo de esta manera cubrir algunas vacantes e incentivando de esta manera a los servidores públicos, con la oportunidad de ocupar otros empleos dentro de la planta corporativa. 
La Corporación suscribió el Contrato No. 150-CNT2004-61 de 2020 con la Escuela Superior de Administración Pública – ESAP con el objeto de realizar un estudio técnico para el fortalecimiento de la capacidad institucional, a partir de un proceso de modernización corporativa, que permita enfrentar los retos institucionales del PGAR 2020 – 2031 y cumplir las metas planteadas en el Plan de Acción 2020 – 2023. 
  </v>
          </cell>
          <cell r="T171" t="str">
            <v xml:space="preserve">El Plan de Previsión de Recursos Humanos (PPRH) tiene la finalidad de identificar las necesidades de personal para diseñar estrategias de planeación anual de la provisión del talento humano dentro de la planta global de personal de la Corporación y que son asignadas en cada una de las dependencias que la conforman. 
La formulación del PPRH 2021 de la Corporación fue adoptada mediante Resolución No. 040-RES2101-445 del 29 de enero de 2021 y publicada en la página Web de Corantioquia. 
A 31 de diciembre de 2021 la Corporación cuenta con 18 vacantes sin proveer. Se realizaron entre enero 01 y diciembre 31 de 2021, seis (6) procesos de Encargo, permitiendo de esta manera cubrir dieciocho (18) vacantes e incentivando de esta manera a los servidores públicos, con la oportunidad de ocupar otros empleos dentro de la planta corporativa. 
 </v>
          </cell>
          <cell r="U171"/>
          <cell r="V171"/>
          <cell r="W171"/>
          <cell r="X171" t="str">
            <v>contract</v>
          </cell>
          <cell r="Y171" t="str">
            <v>No aplica</v>
          </cell>
          <cell r="Z171"/>
          <cell r="AA171"/>
          <cell r="AB171"/>
          <cell r="AC171"/>
          <cell r="AD171"/>
          <cell r="AE171"/>
          <cell r="AF171">
            <v>1</v>
          </cell>
          <cell r="AG171">
            <v>0.98336550976138826</v>
          </cell>
          <cell r="AH171">
            <v>0.98336550976138826</v>
          </cell>
          <cell r="AI171"/>
          <cell r="AJ171">
            <v>317409406</v>
          </cell>
          <cell r="AK171">
            <v>201490025</v>
          </cell>
          <cell r="AL171">
            <v>0.63479538158361948</v>
          </cell>
          <cell r="AM171">
            <v>80624323</v>
          </cell>
          <cell r="AN171">
            <v>0.40014051812242318</v>
          </cell>
          <cell r="AO171">
            <v>120865702</v>
          </cell>
          <cell r="AP171">
            <v>120865702</v>
          </cell>
          <cell r="AQ171">
            <v>120130537</v>
          </cell>
          <cell r="AR171">
            <v>0.99391750523237765</v>
          </cell>
          <cell r="AS171">
            <v>0</v>
          </cell>
          <cell r="AT171">
            <v>0</v>
          </cell>
          <cell r="AU171">
            <v>0</v>
          </cell>
        </row>
        <row r="172">
          <cell r="A172" t="str">
            <v>SACT 10.2.6</v>
          </cell>
          <cell r="B172" t="str">
            <v>10.2.6</v>
          </cell>
          <cell r="C172" t="str">
            <v>Formulación e implementación del Plan Estratégico de Talento Humano</v>
          </cell>
          <cell r="D172" t="str">
            <v>% de formulación e implementación del Plan Estratégico de Talento Humano</v>
          </cell>
          <cell r="E172" t="str">
            <v>Porcentaje</v>
          </cell>
          <cell r="F172">
            <v>1</v>
          </cell>
          <cell r="G172">
            <v>1</v>
          </cell>
          <cell r="H172">
            <v>1</v>
          </cell>
          <cell r="I172">
            <v>1</v>
          </cell>
          <cell r="J172">
            <v>0.999</v>
          </cell>
          <cell r="K172">
            <v>0.97899999999999998</v>
          </cell>
          <cell r="L172">
            <v>0.5</v>
          </cell>
          <cell r="M172">
            <v>0.5</v>
          </cell>
          <cell r="N172">
            <v>0</v>
          </cell>
          <cell r="O172">
            <v>0.999</v>
          </cell>
          <cell r="P172">
            <v>0.97899999999999998</v>
          </cell>
          <cell r="Q172">
            <v>0.5</v>
          </cell>
          <cell r="R172">
            <v>0.5</v>
          </cell>
          <cell r="S172" t="str">
            <v>La formulación del PETH 2020 de la Corporación fue adoptada mediante Resolución No. 040-RES2005-2485 del 07 de mayo de 2020, el cual tuvo como punto de partida el resultado de las mediciones realizadas, como son “clima y cultura”, la “encuesta sobre Ambiente y Desarrollo Institucional –EDI”, el “Informe Pormenorizado del Sistema de Control Interno” y además, la articulación que se debe tener con el “Modelo Integrado de Planeación y Gestión - MIPG</v>
          </cell>
          <cell r="T172" t="str">
            <v xml:space="preserve">La formulación del PETH 2021 de la Corporación fue adoptada mediante Resolución No. 040-RES2101-445 del 29 de enero de 2021, el cual tuvo como punto de partida el resultado de las mediciones realizadas, como son “clima y cultura”, y la articulación que se debe tener con el “Modelo Integrado de Planeación y Gestión - MIPG”, las cuales han permitido detectar las necesidades relacionadas con su población (servidores públicos de carrera administrativa, libre nombramiento y provisionales, de acuerdo con lo permitido por la normatividad. 
Una de las siete (7) dimensiones que integran el Modelo Integrado de Planeación y Gestión - MIPG, es el “Talento Humano”, el cual contribuye con su trabajo, dedicación y esfuerzo, al cumplimiento de la misión corporativa y a responder a la demanda de los funcionarios, de ahí que esta dimensión, esté orientada al desarrollo y cualificación de los servidores públicos, con el desarrollo de sus competencias, la aplicación de estímulos, la vocación del servicio, así como brindar las herramientas para gestionar adecuadamente el ciclo del servidor público: Ingreso, Permanencia y Retiro, teniendo muy en cuenta las prioridades estratégicas de la Corporación y partiendo del proceso de planeación, donde se identifican las necesidades cuantitativas y cualitativas de personal y se definen acciones para el desarrollo de este ciclo, de ahí que, la finalidad del PETH sea garantizar dicho desarrollo del talento humano de CORANTIOQUIA, para la consecución de los objetivos corporativos, a través de la ejecución del Plan de Bienestar Social, Estímulos e Incentivos, el Plan Institucional de Capacitación, el Plan Anual de Vacantes, el Plan de Previsión de Talento Humano y el Plan de Seguridad y Salud en el Trabajo. 
A 31 de diciembre de 2021 los planes tienen la siguiente ejecución física: 
Ejecución del Plan de Bienestar Social: 100%
Ejecución del Plan de Capacitación: 80%
Ejecución del Plan de Incentivos: 100%
Ejecución del Plan Anual de Vacantes: 100%
Ejecución del Plan de Previsión de Recursos Humanos: 98%
Ejecución del Plan de Seguridad y Salud en el Trabajo: 100%
</v>
          </cell>
          <cell r="U172"/>
          <cell r="V172"/>
          <cell r="W172"/>
          <cell r="X172" t="str">
            <v>contract</v>
          </cell>
          <cell r="Y172" t="str">
            <v>No aplica</v>
          </cell>
          <cell r="Z172"/>
          <cell r="AA172"/>
          <cell r="AB172"/>
          <cell r="AC172"/>
          <cell r="AD172"/>
          <cell r="AE172"/>
          <cell r="AF172">
            <v>1</v>
          </cell>
          <cell r="AG172">
            <v>0.98899999999999999</v>
          </cell>
          <cell r="AH172">
            <v>0.98899999999999999</v>
          </cell>
          <cell r="AI172"/>
          <cell r="AJ172">
            <v>319527035</v>
          </cell>
          <cell r="AK172">
            <v>237183454</v>
          </cell>
          <cell r="AL172">
            <v>0.74229541797613463</v>
          </cell>
          <cell r="AM172">
            <v>171763141</v>
          </cell>
          <cell r="AN172">
            <v>0.72417842856778702</v>
          </cell>
          <cell r="AO172">
            <v>65420313</v>
          </cell>
          <cell r="AP172">
            <v>65420313</v>
          </cell>
          <cell r="AQ172">
            <v>61695900</v>
          </cell>
          <cell r="AR172">
            <v>0.94306947140408826</v>
          </cell>
          <cell r="AS172">
            <v>122632236</v>
          </cell>
          <cell r="AT172">
            <v>109857953</v>
          </cell>
          <cell r="AU172">
            <v>0.89583258516137632</v>
          </cell>
        </row>
        <row r="173">
          <cell r="A173" t="str">
            <v>SACT 10.2.7</v>
          </cell>
          <cell r="B173" t="str">
            <v>10.2.7</v>
          </cell>
          <cell r="C173" t="str">
            <v>Formulación e implementación del Plan Institucional de Capacitación</v>
          </cell>
          <cell r="D173" t="str">
            <v>% de formulación e implementación del Plan Institucional de Capacitación</v>
          </cell>
          <cell r="E173" t="str">
            <v>Porcentaje</v>
          </cell>
          <cell r="F173">
            <v>1</v>
          </cell>
          <cell r="G173">
            <v>1</v>
          </cell>
          <cell r="H173">
            <v>1</v>
          </cell>
          <cell r="I173">
            <v>1</v>
          </cell>
          <cell r="J173">
            <v>1</v>
          </cell>
          <cell r="K173">
            <v>0.8</v>
          </cell>
          <cell r="L173">
            <v>0</v>
          </cell>
          <cell r="M173">
            <v>0</v>
          </cell>
          <cell r="N173">
            <v>0</v>
          </cell>
          <cell r="O173">
            <v>1</v>
          </cell>
          <cell r="P173">
            <v>0.8</v>
          </cell>
          <cell r="Q173">
            <v>0</v>
          </cell>
          <cell r="R173">
            <v>0</v>
          </cell>
          <cell r="S173" t="str">
            <v>El Plan Institucional de Capacitación (PIC) 2020 se formuló con el diagnóstico realizado de manera participativa con los jefes de las dependencias y la socialización realizada ante la Comisión de Personal de la Corporación, de la cual se recibieron aportes que contribuyeron a su construcción. Se adoptó mediante la Resolución 040-RES 2003-1101 de 06 de marzo de 2020.
Se realizaron jornadas de inducción: Marzo 6, mayo 22 y 26, julio 16, agosto 24, noviembre 6.
Se brindó capacitación en temas cómo: Estrategias de Comunicación y Mercadeo Digital, Actualización en Seguridad Social UGPP y Planilla Integrada 2020, Información Exógena, Corrección de Estilos,  
Actualización en Legislación sindical y procesos de negociación colectiva para entidades públicas, Planes de Gestión Integral de Residuos Sólidos PGIRs, Diplomado sobre integración de Desastres, emociones fuente de bienestar, Higiene Postural y ergonomía en el puesto de trabajo, Valoración económica del daño en la evaluación del impacto ambiental, novedades en la política de Archivo y Gestión documental electrónica, Congreso internacional de Derecho procesal, Gestión de Conocimiento para la Innovación y capacitaciones en puesto de trabajo.
Desde la estrategia del  miércoles del conocimiento se realizaron 23 capacitaciones.
315 funcionarios han realizado el curso básico de MIPG</v>
          </cell>
          <cell r="T173" t="str">
            <v xml:space="preserve">El Plan Institucional de Capacitación aprobado por medio de la Resolución 040-RES2101-445 del 29 de enero de 2021 y fue publicado en el portal web y socializado el 30 de enero de 2021 al personal de la Corporación. 
Para este cuarto trimestre se realizó la jornada de Inducción del personal vinculado en Provisionalidad, Carrera Administrativa y Libre Nombramiento y Remoción Acta No. 3 Inducción 190-ACT2110-4756 del 05 de octubre de 2021.  Invitación a todo el personal en la reinducción capacitación virtual en miércoles del conocimiento en el tema Régimen en Derecho Disciplinario nuevos cambios normativos. 
También se realizó capacitación en el tema evento Compliance IV LA 5TA REVOLUCIÓN INDUSTRIAL según acta 190-ACT2111-5390 del 02 de noviembre de 2021. 
Se avanzó con el Sena el curso de Alturas este iniciará a finales de enero principio de febrero del año 2022,  para esa fecha se continuará con el proceso para que un aproximado de 100 funcionarios se capaciten.
Otras  capacitaciones en entrenamiento puesto de trabajo en Ofimática Básica Excel, Word, power point, Gestión de residuos diferenciados, Teams (Con sus nuevas funcionalidades), forms, planner, protección de datos personales, residuos orgánicos, nuevas utilidades del aplicativo PGAR.
</v>
          </cell>
          <cell r="U173"/>
          <cell r="V173"/>
          <cell r="W173"/>
          <cell r="X173" t="str">
            <v>contract</v>
          </cell>
          <cell r="Y173" t="str">
            <v>No aplica</v>
          </cell>
          <cell r="Z173"/>
          <cell r="AA173"/>
          <cell r="AB173"/>
          <cell r="AC173"/>
          <cell r="AD173"/>
          <cell r="AE173"/>
          <cell r="AF173">
            <v>1</v>
          </cell>
          <cell r="AG173">
            <v>0.9</v>
          </cell>
          <cell r="AH173">
            <v>0.9</v>
          </cell>
          <cell r="AI173"/>
          <cell r="AJ173">
            <v>188253588</v>
          </cell>
          <cell r="AK173">
            <v>134865324</v>
          </cell>
          <cell r="AL173">
            <v>0.71640240928635046</v>
          </cell>
          <cell r="AM173">
            <v>134865324</v>
          </cell>
          <cell r="AN173">
            <v>1</v>
          </cell>
          <cell r="AO173">
            <v>2504000</v>
          </cell>
          <cell r="AP173">
            <v>2504000</v>
          </cell>
          <cell r="AQ173">
            <v>2504000</v>
          </cell>
          <cell r="AR173">
            <v>1</v>
          </cell>
          <cell r="AS173">
            <v>211100192</v>
          </cell>
          <cell r="AT173">
            <v>80118190</v>
          </cell>
          <cell r="AU173">
            <v>0.37952684571693807</v>
          </cell>
        </row>
        <row r="174">
          <cell r="A174" t="str">
            <v>SACT 10.2.8</v>
          </cell>
          <cell r="B174" t="str">
            <v>10.2.8</v>
          </cell>
          <cell r="C174" t="str">
            <v>Formulación e implementación del Plan de Bienestar Laboral</v>
          </cell>
          <cell r="D174" t="str">
            <v>% de formulación e implementación del Plan de Bienestar Laboral</v>
          </cell>
          <cell r="E174" t="str">
            <v>Porcentaje</v>
          </cell>
          <cell r="F174">
            <v>1</v>
          </cell>
          <cell r="G174">
            <v>1</v>
          </cell>
          <cell r="H174">
            <v>1</v>
          </cell>
          <cell r="I174">
            <v>1</v>
          </cell>
          <cell r="J174">
            <v>1</v>
          </cell>
          <cell r="K174">
            <v>1</v>
          </cell>
          <cell r="L174">
            <v>0</v>
          </cell>
          <cell r="M174">
            <v>0</v>
          </cell>
          <cell r="N174">
            <v>0</v>
          </cell>
          <cell r="O174">
            <v>1</v>
          </cell>
          <cell r="P174">
            <v>1</v>
          </cell>
          <cell r="Q174">
            <v>0</v>
          </cell>
          <cell r="R174">
            <v>0</v>
          </cell>
          <cell r="S174" t="str">
            <v>La formulación del plan de Bienestar Laboral se encuentra realizada por medio de la resolución 040-RES2002-663 del 10 de febrero del 2020, Igualmente la implementación se realiza a través de los contratos Numero150-CNT2002-36 y 150-CNT1906-90,
Se logró en un 100% la formulación e implementación del Plan de Bienestar Laboral donde se beneficiaron los  servidores públicos en actividades asociadas a calidad de vida laboral y protección y servicios sociales: Actividades de promoción y prevención de la salud, Actividades deportivas y recreativas, Actividades de Clima y Cultura Organizacional, Actividad para el Fortalecimiento del ser, Actividades de preparación para el retiro laboral, Actividad “Guardianes de la naturaleza”,  Avistamiento de Aves, actividad caminata ecológica, Actividades para el fortalecimiento del compromiso institucional, Actividad cultural para integración familiar; Actividades de Fin de Año</v>
          </cell>
          <cell r="T174" t="str">
            <v xml:space="preserve">A través de los contratos vigentes para la ejecución del plan de bienestar social No. 190-CNT2105-88, y 150-CNT2009-124, se da continuidad a las actividades propuestas en la resolución que implementa el plan de Bienestar social a nivel institucional, como la implementación del teletrabajo, las actividades del Clima organizacional (eventos de reconocimiento a las mejores dependencias y/o oficinas), Fortalecimiento de Grupos Primarios, actividades de fortalecimiento de la familia como vacaciones recreativas, Halloween, Actividad lúdica de fin de año, bienvenida la navidad,  
fortalecimiento a las dependencias para favorecer el ser y su adaptación organizacional.
Se da continuidad al deporte (gimnasios, baloncesto, voleibol, natación) recreación, (actividades como guardianes de la naturaleza, Vacaciones Recreativas, caminatas ecológicas),y la cultura con el grupo vocal.
se fortalece la salud a través de la promoción de hábitos de vida saludable con la entrega del  servicio de alimentación para los servidores públicos, igualmente continua la  actividad de asesoría por parte de nutricionista a los servidores públicos de la corporación tanto en sede Medellín como en la oficina territorial donde se atienden a todos los servidores públicos frente al tema de fomento de hábitos de vida saludable. 
</v>
          </cell>
          <cell r="U174"/>
          <cell r="V174"/>
          <cell r="W174"/>
          <cell r="X174" t="str">
            <v>contract</v>
          </cell>
          <cell r="Y174" t="str">
            <v>No aplica</v>
          </cell>
          <cell r="Z174"/>
          <cell r="AA174"/>
          <cell r="AB174"/>
          <cell r="AC174"/>
          <cell r="AD174"/>
          <cell r="AE174"/>
          <cell r="AF174">
            <v>1</v>
          </cell>
          <cell r="AG174">
            <v>1</v>
          </cell>
          <cell r="AH174">
            <v>1</v>
          </cell>
          <cell r="AI174"/>
          <cell r="AJ174">
            <v>626050021</v>
          </cell>
          <cell r="AK174">
            <v>562349122</v>
          </cell>
          <cell r="AL174">
            <v>0.89824950584899033</v>
          </cell>
          <cell r="AM174">
            <v>153904863</v>
          </cell>
          <cell r="AN174">
            <v>0.27368205440178495</v>
          </cell>
          <cell r="AO174">
            <v>408444259</v>
          </cell>
          <cell r="AP174">
            <v>408444259</v>
          </cell>
          <cell r="AQ174">
            <v>308919294</v>
          </cell>
          <cell r="AR174">
            <v>0.7563315855052819</v>
          </cell>
          <cell r="AS174">
            <v>817976600</v>
          </cell>
          <cell r="AT174">
            <v>702862235</v>
          </cell>
          <cell r="AU174">
            <v>0.85926936662980336</v>
          </cell>
        </row>
        <row r="175">
          <cell r="A175" t="str">
            <v>SACT 10.2.9</v>
          </cell>
          <cell r="B175" t="str">
            <v>10.2.9</v>
          </cell>
          <cell r="C175" t="str">
            <v>Formulación e implementación del Plan de Incentivos Institucionales</v>
          </cell>
          <cell r="D175" t="str">
            <v>% de formulación e implementación del Plan de Incentivos Institucionales</v>
          </cell>
          <cell r="E175" t="str">
            <v>Porcentaje</v>
          </cell>
          <cell r="F175">
            <v>1</v>
          </cell>
          <cell r="G175">
            <v>1</v>
          </cell>
          <cell r="H175">
            <v>1</v>
          </cell>
          <cell r="I175">
            <v>1</v>
          </cell>
          <cell r="J175">
            <v>1</v>
          </cell>
          <cell r="K175">
            <v>1</v>
          </cell>
          <cell r="L175">
            <v>0</v>
          </cell>
          <cell r="M175">
            <v>0</v>
          </cell>
          <cell r="N175">
            <v>0</v>
          </cell>
          <cell r="O175">
            <v>1</v>
          </cell>
          <cell r="P175">
            <v>1</v>
          </cell>
          <cell r="Q175">
            <v>0</v>
          </cell>
          <cell r="R175">
            <v>0</v>
          </cell>
          <cell r="S175" t="str">
            <v xml:space="preserve">Mediante la resolución Numero 040-RES2002-663 se adopta "El Plan de Bienestar Social, Estímulos e Incentivos para la Corporación Autónoma Regional del Centro de Antioquia" .En la formulación del plan de incentivos institucionales se plantean los incentivos pecuniarios y los No pecuniarios: encargos (6 procesos),  Apoyo a Educación Formal ( 33 incentivos otorgados), Entrega de Bonos Turísticos (82 bonos), 3) tres días de descanso remunerado como incentivo no pecuniario. 
 </v>
          </cell>
          <cell r="T175" t="str">
            <v xml:space="preserve">Se ha realizado un total de un (1) proceso de Encargo para el trimestre, igualmente Se da continuidad al Apoyo a  Educación Formal para  los funcionarios que cumplieron los requisitos y solicitaron este apoyo para un total de 3 en el IV trimestre.
En relación al incentivo de apoyo a la educación de los hijos de los servidores públicos con evaluación del desempeño sobresaliente (  resolución No. 040-RES2102-692)  se   reconoce a un total de (2)  servidores públicos con el beneficio para IV trimestre.
Igualmente se emite circular de incentivos  para el personal sobresaliente 2020 (donde 27 solicitan bono turístico y los 167 restantes, solicitan tres días de descanso remunerado).
</v>
          </cell>
          <cell r="U175"/>
          <cell r="V175"/>
          <cell r="W175"/>
          <cell r="X175" t="str">
            <v>contract</v>
          </cell>
          <cell r="Y175" t="str">
            <v>No aplica</v>
          </cell>
          <cell r="Z175"/>
          <cell r="AA175"/>
          <cell r="AB175"/>
          <cell r="AC175"/>
          <cell r="AD175"/>
          <cell r="AE175"/>
          <cell r="AF175">
            <v>1</v>
          </cell>
          <cell r="AG175">
            <v>1</v>
          </cell>
          <cell r="AH175">
            <v>1</v>
          </cell>
          <cell r="AI175"/>
          <cell r="AJ175">
            <v>155259249</v>
          </cell>
          <cell r="AK175">
            <v>140799838</v>
          </cell>
          <cell r="AL175">
            <v>0.90686924551593062</v>
          </cell>
          <cell r="AM175">
            <v>126561357</v>
          </cell>
          <cell r="AN175">
            <v>0.89887430836390592</v>
          </cell>
          <cell r="AO175">
            <v>14238481</v>
          </cell>
          <cell r="AP175">
            <v>14238481</v>
          </cell>
          <cell r="AQ175">
            <v>14000000</v>
          </cell>
          <cell r="AR175">
            <v>0.9832509521205246</v>
          </cell>
          <cell r="AS175">
            <v>160950415</v>
          </cell>
          <cell r="AT175">
            <v>111436051</v>
          </cell>
          <cell r="AU175">
            <v>0.69236261987892356</v>
          </cell>
        </row>
        <row r="176">
          <cell r="A176" t="str">
            <v>SACT 10.2.10</v>
          </cell>
          <cell r="B176" t="str">
            <v>10.2.10</v>
          </cell>
          <cell r="C176" t="str">
            <v>Formulación e implementación del Plan de Trabajo Anual en Seguridad y Salud en el Trabajo articulado con el SGI</v>
          </cell>
          <cell r="D176" t="str">
            <v>% de formulación e implementación del Plan de Trabajo Anual en Seguridad y Salud en el Trabajo articulado con el SGI</v>
          </cell>
          <cell r="E176" t="str">
            <v>Porcentaje</v>
          </cell>
          <cell r="F176">
            <v>1</v>
          </cell>
          <cell r="G176">
            <v>1</v>
          </cell>
          <cell r="H176">
            <v>1</v>
          </cell>
          <cell r="I176">
            <v>1</v>
          </cell>
          <cell r="J176">
            <v>1</v>
          </cell>
          <cell r="K176">
            <v>1</v>
          </cell>
          <cell r="L176">
            <v>0</v>
          </cell>
          <cell r="M176">
            <v>0</v>
          </cell>
          <cell r="N176">
            <v>0</v>
          </cell>
          <cell r="O176">
            <v>1</v>
          </cell>
          <cell r="P176">
            <v>1</v>
          </cell>
          <cell r="Q176">
            <v>0</v>
          </cell>
          <cell r="R176">
            <v>0</v>
          </cell>
          <cell r="S176" t="str">
            <v>Se realizó entrega de Botiquines de Primeros Auxilios al personal técnico que realiza visitas técnicas de campo, chalecos salvavidas y Chaqueta; Formación Seguridad Vial, Inducción de Seguridad y Salud en el Trabajo, protocolo General de Bioseguridad para la Prevención de la Propagación y Contagio del COVID-19 (memorando con radicado No. 150-MEM2005-3420 en cumplimiento a la Resolución 666 de 2020), Entrega de Elementos de Bioseguridad (Tapabocas, guantes, gafas de seguridad), Revisión Lineamientos del SGI para contratistas y proveedores, Se realizaron Exámenes Médicos de ingreso, periódicos y de retiro, Se adelantó proceso contractual para el desarrollo Exámenes Médicos de ingreso, periódicos y de retiro, Auto reporte de Condiciones de Trabajo remoto, Formulario Monitoreo diario de condiciones de salud (cumplimiento a la Resolución 666 de 2020), Clasificación de personal de acuerdo “Formulario De Prevención Y Protección Para El Retorno A Las Actividades Presenciales” (cumplimiento a la Resolución 666 de 2020, Se realizó matriz de peligros y riesgos en relación con el virus COVID-19 y actualización de Matriz Sede Central en Colmena Gestión, Reporte de incapacidades en plataforma Colmena Gestión para caracterización de ausentismo por causas médicas, Reporte de accidentes de trabajo con identificación de causalidad, Apoyo construcción Informe para Rendición de Cuentas y Revisión por la Dirección, Envío de información ARL Colmena para inicio de evaluación Enfermedad Laboral Producto del COVID-19.  
Igualmente, se adelantaron procesos contractuales para la adquisición de elementos de bioseguridad e insumos de desinfección de áreas de trabajo.</v>
          </cell>
          <cell r="T176" t="str">
            <v>Durante el cuarto trimestre de la vigencia 2021 se llevaron a cabo las actividades que se mencionan a continuación:
• Se compilaron todas las sedes en una sola pestaña.
• Se realizó la investigación de los accidentes de trabajo con la identificación de causas.
• Sensibilización del Plan de Intervención de Riesgo Público dirigida a la Oficina Territorial Panzenú.   
• Programación de exámenes médicos ocupacionales periódicos y de egreso.
• Socialización de segunda versión de Lineamientos del SGI para contratistas, conveniantes y proveedores. 
• Revisión de contratos y convenios frente al componente de Seguridad y Salud en el Trabajo. 
• Participación en la exposición de la Inducción Corporativa - componente SST.
 • Sensibilización sobre Riesgo Biológico dirigido a las Oficinas Territoriales Cartama, Hevéxicos y Panzenú.
• Entrega de Elementos de Protección Personal (Tapabocas desechables, de tela, guantes, alcohol y gel antibaterial).
• Se realizó Simulacro de evacuación de la Sede Central por Sismo y atención de lesionados.
• Formación en atención de Emergencias y  Primeros Auxilios dirigida a Sede Central y Oficinas Territoriales.
• Documentos del SGI transversales a todos los sistemas, se encuentran publicados en MEGATESO.
• Participación Plan de Mejoramiento producto de Auditorías Internas y externas.</v>
          </cell>
          <cell r="U176"/>
          <cell r="V176"/>
          <cell r="W176"/>
          <cell r="X176" t="str">
            <v>contract</v>
          </cell>
          <cell r="Y176" t="str">
            <v>No aplica</v>
          </cell>
          <cell r="Z176"/>
          <cell r="AA176"/>
          <cell r="AB176"/>
          <cell r="AC176"/>
          <cell r="AD176"/>
          <cell r="AE176"/>
          <cell r="AF176">
            <v>1</v>
          </cell>
          <cell r="AG176">
            <v>1</v>
          </cell>
          <cell r="AH176">
            <v>1</v>
          </cell>
          <cell r="AI176"/>
          <cell r="AJ176">
            <v>106939109</v>
          </cell>
          <cell r="AK176">
            <v>91021291</v>
          </cell>
          <cell r="AL176">
            <v>0.85115063937927515</v>
          </cell>
          <cell r="AM176">
            <v>65652514</v>
          </cell>
          <cell r="AN176">
            <v>0.7212874403198698</v>
          </cell>
          <cell r="AO176">
            <v>25368777</v>
          </cell>
          <cell r="AP176">
            <v>25368777</v>
          </cell>
          <cell r="AQ176">
            <v>25368776</v>
          </cell>
          <cell r="AR176">
            <v>0.9999999605814659</v>
          </cell>
          <cell r="AS176">
            <v>322121157</v>
          </cell>
          <cell r="AT176">
            <v>250097686</v>
          </cell>
          <cell r="AU176">
            <v>0.77640875355479988</v>
          </cell>
        </row>
        <row r="177">
          <cell r="A177" t="str">
            <v>SACT 10.2.11</v>
          </cell>
          <cell r="B177" t="str">
            <v>10.2.11</v>
          </cell>
          <cell r="C177" t="str">
            <v>Formulación e implementación del Plan Estratégico de Tecnologías de la Información y las Comunicaciones-PETIC</v>
          </cell>
          <cell r="D177" t="str">
            <v>% de formulación e implementación del Plan Estratégico de Tecnologías de la Información y las Comunicaciones-PETIC</v>
          </cell>
          <cell r="E177" t="str">
            <v>Porcentaje</v>
          </cell>
          <cell r="F177">
            <v>0.5</v>
          </cell>
          <cell r="G177">
            <v>0.7</v>
          </cell>
          <cell r="H177">
            <v>0.8</v>
          </cell>
          <cell r="I177">
            <v>0.9</v>
          </cell>
          <cell r="J177">
            <v>0.75</v>
          </cell>
          <cell r="K177">
            <v>0.90980749999999999</v>
          </cell>
          <cell r="L177">
            <v>0</v>
          </cell>
          <cell r="M177">
            <v>0</v>
          </cell>
          <cell r="N177">
            <v>0</v>
          </cell>
          <cell r="O177">
            <v>1</v>
          </cell>
          <cell r="P177">
            <v>1</v>
          </cell>
          <cell r="Q177">
            <v>0</v>
          </cell>
          <cell r="R177">
            <v>0</v>
          </cell>
          <cell r="S177" t="str">
            <v>Se conformó el grupo de elaboración del PETIC donde por medio de memorando con radicado 190-MEM2010-6584 se solicitó a las dependencias asignar un enlace. Se trabajó con las guías e instrumentos de Mintic e igualmente se solicitó apoyo al ministerio para la elaboración del documento.
La Corporación realizó un Estudio técnico para realizar el fortalecimiento de la capacidad institucional, a partir del proceso de modernización corporativa.  Mediante el contrato 150-CNT2004-61 suscrito con la ESAP.
Implementación del modelo operativo de Mesa de Ayuda, a partir del trabajo realizado con el contrato 090-CNT1909-110 suscrito con la firma Ernst &amp; Young S.A.S.
Se adquiere un nuevo servidor para la granja de servidores, se amplía el sistema de backup con la adquisición de un robot de copias, se incrementa la capacidad de almacenamiento, y se amplía la capacidad de memoria de los servidores de base de datos.
Se implementa la herramienta MEGATESO sobre plataforma SharePoint. 
En el proyecto definir e implementar modelo avanzado de seguridad de la información (incluye Protección de Datos Personales), en el mes de septiembre se adopta se adopta la Política General de Tecnología, de Seguridad y Privacidad de la Información en la Corporación mediante el radicado 040-RES2010-5756.
Se ajustó el trámite de concesión de aguas y se levanta el requerimiento con prototipo para el trámite de vertimientos con la información requerida por el IDEAM para terminar su integración a través de web de services;  Y por último  se desarrolla el trámite de registro de usuarios para concesión de aguas y vertimientos.</v>
          </cell>
          <cell r="T177" t="str">
            <v>Mediante la Resolución 040-RES2112-9432 del 30 de Diciembre del 2021, se adopta el PETIC  2022-2023  de CORANTIOQUIA. Los proyectos más significativos de la implementación del Plan Estratégico de Tecnologías de la Información y las Comunicaciones en la vigencia 2021: 1) se rediseñó el sitio Web de la corporación de conformidad con la Ley de Transparencia y del Derecho de Acceso a la Información Pública Nacional (Ley 1712 de 20214) y Resolución N° 001519 de 2020 del MinTIC, Anexos 1 y 2. 2) e renovó el licenciamiento de antivirus de la entidad, adicionando nuevas funcionalidades de protección como la respuesta a amenazas no clasificadas. 3) e adquirieron 38 equipos portátiles y 4 estaciones de trabajo. 4) contrato 190-CNT2108-111 con objeto “Prestar los servicios especializados que garanticen el buen funcionamiento de la infraestructura informática y de telecomunicaciones de la Corporación Autónoma Regional del Centro de Antioquia”</v>
          </cell>
          <cell r="U177"/>
          <cell r="V177"/>
          <cell r="W177"/>
          <cell r="X177" t="str">
            <v>contract</v>
          </cell>
          <cell r="Y177" t="str">
            <v>No aplica</v>
          </cell>
          <cell r="Z177"/>
          <cell r="AA177"/>
          <cell r="AB177"/>
          <cell r="AC177"/>
          <cell r="AD177"/>
          <cell r="AE177"/>
          <cell r="AF177">
            <v>0.9</v>
          </cell>
          <cell r="AG177">
            <v>0.90980749999999999</v>
          </cell>
          <cell r="AH177">
            <v>1.0108972222222221</v>
          </cell>
          <cell r="AI177"/>
          <cell r="AJ177">
            <v>3068305153</v>
          </cell>
          <cell r="AK177">
            <v>1978413727</v>
          </cell>
          <cell r="AL177">
            <v>0.64479040654272235</v>
          </cell>
          <cell r="AM177">
            <v>1792371288</v>
          </cell>
          <cell r="AN177">
            <v>0.90596383533887603</v>
          </cell>
          <cell r="AO177">
            <v>187995040.5</v>
          </cell>
          <cell r="AP177">
            <v>187995020.47999999</v>
          </cell>
          <cell r="AQ177">
            <v>187995020.47999999</v>
          </cell>
          <cell r="AR177">
            <v>1</v>
          </cell>
          <cell r="AS177">
            <v>3644610930</v>
          </cell>
          <cell r="AT177">
            <v>3077169193.3000002</v>
          </cell>
          <cell r="AU177">
            <v>0.84430663585262311</v>
          </cell>
        </row>
        <row r="178">
          <cell r="A178" t="str">
            <v>SACT 10.2.12</v>
          </cell>
          <cell r="B178" t="str">
            <v>10.2.12</v>
          </cell>
          <cell r="C178" t="str">
            <v>Formulación e implementación del Plan maestro de infraestructura física</v>
          </cell>
          <cell r="D178" t="str">
            <v>% de formulación e implementación del Plan maestro de infraestructura física</v>
          </cell>
          <cell r="E178" t="str">
            <v>Porcentaje</v>
          </cell>
          <cell r="F178">
            <v>0.5</v>
          </cell>
          <cell r="G178">
            <v>0.7</v>
          </cell>
          <cell r="H178">
            <v>0.8</v>
          </cell>
          <cell r="I178">
            <v>0.9</v>
          </cell>
          <cell r="J178">
            <v>1</v>
          </cell>
          <cell r="K178">
            <v>1</v>
          </cell>
          <cell r="L178">
            <v>0</v>
          </cell>
          <cell r="M178">
            <v>0</v>
          </cell>
          <cell r="N178">
            <v>0</v>
          </cell>
          <cell r="O178">
            <v>1</v>
          </cell>
          <cell r="P178">
            <v>1</v>
          </cell>
          <cell r="Q178">
            <v>0</v>
          </cell>
          <cell r="R178">
            <v>0</v>
          </cell>
          <cell r="S178" t="str">
            <v>Uno de los compromisos de la Subdirección Administrativa y Financiera es alcanzar directa o indirectamente el cumplimiento de las metas establecidas dentro del Plan de Acción 2020-2023 buscando la Preservación, mantenimiento y mejoramiento de las sedes existentes propiedad de la Corporación, desarrollando los diferentes planes de actuación y proyectos de intervención contemplados dentro del Plan Maestro en consonancia con los horizontes temporales del mismo y las capacidades económicas de la Entidad. 
A través del plan maestro de Infraestructura se busca el cuidado de la infraestructura de la Corporación (adoptado por medio de la resolución 040-RES2012-7729).
Se llevaron a cabo actividades tales como: Mantenimiento preventivo de ascensores, mantenimiento preventivo y correctivo de malacate, mantenimiento preventivo y correctivo de plantas eléctricas, mantenimiento preventivo y correctivo de aires acondicionados, mantenimiento preventivo y correctivo de sistéma eléctrico, mantenimiento preventivo y correctivo a inmuebles</v>
          </cell>
          <cell r="T178" t="str">
            <v xml:space="preserve">Dentro del desarrollo y cumplimiento de esta actividad se tiene:  
El mejoramiento de la Oficina Territorial Cártama y de la Oficina Territorial Panzenú, a nivel de infraestructura. 
Mejoramiento de cableado estructurado dentro de las oficinas territoriales Hevéxicos, Tahamíes y Cártama, permitiendo una mejor conectividad y velocidad; lo que redunda en una mejor eficiencia de los sistemas para los funcionarios.  
Adquisición de aires acondicionados para el mejor funcionamiento del Data Center.  
Adquisición de aire acondicionado para el auditorio de la Oficina Territorial Panzenú, con el fin de brindar un mejor confort, tanto al usuario interno como eterno. 
Se brindó para las Oficinas territoriales Panzenú, Hevéxicos y Zenufaná, la reinstalación de aires acondicionados, mejorando su operatividad y eficiencia.   
Instalación de lámparas externas con sistema de celda fotovoltaica en la Oficina Territorial Panzenú. Mecanismo eléctrico que consiguen transformar la energía lumínica en energía eléctrica. Dicho de otro modo, son dispositivos que producen electricidad cuando la luz solar les alcanza o recae sobre ellos. Lo que permite ahorrar energía y apuntar al cumplimiento del Sistema de Gestión Ambiental corporativo  
Se mejoró el funcionamiento de los ascensores a través de la reposición de sus contactores y espadines, reflejándose esto en un mejor desempeño de los equipos, brindado de esta manera más seguridad y agilidad.    
 </v>
          </cell>
          <cell r="U178"/>
          <cell r="V178"/>
          <cell r="W178"/>
          <cell r="X178" t="str">
            <v>contract</v>
          </cell>
          <cell r="Y178" t="str">
            <v>No aplica</v>
          </cell>
          <cell r="Z178"/>
          <cell r="AA178"/>
          <cell r="AB178"/>
          <cell r="AC178"/>
          <cell r="AD178"/>
          <cell r="AE178"/>
          <cell r="AF178">
            <v>0.9</v>
          </cell>
          <cell r="AG178">
            <v>1</v>
          </cell>
          <cell r="AH178">
            <v>1.1111111111111112</v>
          </cell>
          <cell r="AI178"/>
          <cell r="AJ178">
            <v>241899822</v>
          </cell>
          <cell r="AK178">
            <v>173684053</v>
          </cell>
          <cell r="AL178">
            <v>0.7179999206448362</v>
          </cell>
          <cell r="AM178">
            <v>164712898</v>
          </cell>
          <cell r="AN178">
            <v>0.94834784860760934</v>
          </cell>
          <cell r="AO178">
            <v>8971154.6400000006</v>
          </cell>
          <cell r="AP178">
            <v>8971154.6400000006</v>
          </cell>
          <cell r="AQ178">
            <v>7911464.0599999996</v>
          </cell>
          <cell r="AR178">
            <v>0.88187801654035458</v>
          </cell>
          <cell r="AS178">
            <v>474385108</v>
          </cell>
          <cell r="AT178">
            <v>472475471</v>
          </cell>
          <cell r="AU178">
            <v>0.99597450053174941</v>
          </cell>
        </row>
        <row r="179">
          <cell r="A179" t="str">
            <v>SACT 10.2.13</v>
          </cell>
          <cell r="B179" t="str">
            <v>10.2.13</v>
          </cell>
          <cell r="C179" t="str">
            <v>Representación judicial (demandas y conciliaciones Pre-judiciales) de la Corporación</v>
          </cell>
          <cell r="D179" t="str">
            <v>% de eficacia en la representación judicial (demandas y conciliaciones Pre-judiciales)</v>
          </cell>
          <cell r="E179" t="str">
            <v>Porcentaje</v>
          </cell>
          <cell r="F179">
            <v>1</v>
          </cell>
          <cell r="G179">
            <v>1</v>
          </cell>
          <cell r="H179">
            <v>1</v>
          </cell>
          <cell r="I179">
            <v>1</v>
          </cell>
          <cell r="J179">
            <v>1</v>
          </cell>
          <cell r="K179">
            <v>1</v>
          </cell>
          <cell r="L179">
            <v>0</v>
          </cell>
          <cell r="M179">
            <v>0</v>
          </cell>
          <cell r="N179">
            <v>0</v>
          </cell>
          <cell r="O179">
            <v>1</v>
          </cell>
          <cell r="P179">
            <v>1</v>
          </cell>
          <cell r="Q179">
            <v>0</v>
          </cell>
          <cell r="R179">
            <v>0</v>
          </cell>
          <cell r="S179" t="str">
            <v>Actualmente, en el eKOGUI, entendido como el Sistema Único de Gestión e Información Litigiosa del Estado Colombiano y herramienta informática diseñada para gestionar la información de la actividad litigiosa a cargo de las entidades y organismos estatales del orden nacional, registra 290 procesos activos en los cuales la Corporación ha sido vinculada
La corporación dentro de sus archivos registra 233 conciliaciones extrajudiciales.
Debido a la contingencia que actualmente se vive, la rama judicial suspendió términos judiciales desde el 16 de marzo hasta el 1 de julio de los corrientes, periodo de tiempo durante el cual solo de manera excepcional se tramitaron o impulsaron los procesos en los cuales es parte la Corporación, en la totalidad del año 2020 ingresaron 27 nuevos procesos judiciales.
Se tienen 66 conciliaciones activas.
No solo del total registrado en el eKOGUI, sino de las nuevas actuaciones, el área de representación judicial atendió todos y cada uno de ellos en la forma en que establecen los estatutos procesales</v>
          </cell>
          <cell r="T179" t="str">
            <v xml:space="preserve">El cumplimiento de la presente actividad fue del 100% ya que a todas las solicitudes se les asignó el abogado que llevó a cabo la debida representación judicial de la Corporación.
Se tiene como 299 solicitudes, donde 161 son notificaciones de demandas y 138 corresponden a conciliaciones prejudiciales. En el último trimestre ingresaron 33 autos admisorios de demandas y 26 conciliaciones prejudiciales ante la procuraduría para un total 59 solicitudes de representaciones judiciales.
</v>
          </cell>
          <cell r="U179"/>
          <cell r="V179"/>
          <cell r="W179"/>
          <cell r="X179" t="str">
            <v>contract</v>
          </cell>
          <cell r="Y179" t="str">
            <v>No aplica</v>
          </cell>
          <cell r="Z179"/>
          <cell r="AA179"/>
          <cell r="AB179"/>
          <cell r="AC179"/>
          <cell r="AD179"/>
          <cell r="AE179"/>
          <cell r="AF179">
            <v>1</v>
          </cell>
          <cell r="AG179">
            <v>1</v>
          </cell>
          <cell r="AH179">
            <v>1</v>
          </cell>
          <cell r="AI179"/>
          <cell r="AJ179">
            <v>0</v>
          </cell>
          <cell r="AK179"/>
          <cell r="AL179">
            <v>0</v>
          </cell>
          <cell r="AM179">
            <v>0</v>
          </cell>
          <cell r="AN179">
            <v>0</v>
          </cell>
          <cell r="AO179">
            <v>0</v>
          </cell>
          <cell r="AP179">
            <v>0</v>
          </cell>
          <cell r="AQ179">
            <v>0</v>
          </cell>
          <cell r="AR179" t="str">
            <v>0%</v>
          </cell>
          <cell r="AS179">
            <v>0</v>
          </cell>
          <cell r="AT179">
            <v>0</v>
          </cell>
          <cell r="AU179">
            <v>0</v>
          </cell>
        </row>
        <row r="180">
          <cell r="A180" t="str">
            <v>SACT 10.2.14</v>
          </cell>
          <cell r="B180" t="str">
            <v>10.2.14</v>
          </cell>
          <cell r="C180" t="str">
            <v>Formulación e implementación del proceso de modernización corporativa</v>
          </cell>
          <cell r="D180" t="str">
            <v>% de formulación e implementación del proceso de modernización corporativa</v>
          </cell>
          <cell r="E180" t="str">
            <v>Porcentaje</v>
          </cell>
          <cell r="F180">
            <v>0.7</v>
          </cell>
          <cell r="G180">
            <v>0.8</v>
          </cell>
          <cell r="H180">
            <v>0.9</v>
          </cell>
          <cell r="I180">
            <v>1</v>
          </cell>
          <cell r="J180">
            <v>1</v>
          </cell>
          <cell r="K180">
            <v>0.5</v>
          </cell>
          <cell r="L180">
            <v>0</v>
          </cell>
          <cell r="M180">
            <v>0</v>
          </cell>
          <cell r="N180">
            <v>0</v>
          </cell>
          <cell r="O180">
            <v>1</v>
          </cell>
          <cell r="P180">
            <v>0.625</v>
          </cell>
          <cell r="Q180">
            <v>0</v>
          </cell>
          <cell r="R180">
            <v>0</v>
          </cell>
          <cell r="S180" t="str">
            <v xml:space="preserve">Corantioquia suscribió el Contrato No. 150-CNT2004-61 de 2020 con la Escuela Superior de Administración Pública – ESAP con el objeto: Estudio técnico para realizar el fortalecimiento de la capacidad institucional, a partir del proceso de modernización corporativa.
A 31 de diciembre de 2020, se cuenta con el estudio técnico entregado por la ESAP y se implementó la fase 1 de dicho estudio, en la cual se suprimieron dos (2) cargos, uno de Subdirector y uno de Asesor, ambos de libre nombramiento y remoción y se crearon dos cargos con denominación Profesional Especializado Código 2028, Grado 19 de libre nombramiento y remoción, adscritos a la Dirección General. </v>
          </cell>
          <cell r="T180" t="str">
            <v xml:space="preserve">Corantioquia suscribió el Contrato No. 150-CNT2004-61 de 2020 con la Escuela Superior de Administración Pública – ESAP con el objeto: Estudio técnico para realizar el fortalecimiento de la capacidad institucional, a partir del proceso de modernización corporativa. Dicho estudio se enmarca en la revisión de los procesos, procedimientos y estructura de la entidad, medición de las cargas laborales, ajuste de la planta de personal, ajuste del manual de funciones y competencias laborales y distribución de empleos por dependencias, con el propósito de fortalecer la capacidad institucional de la Corporación, con el fin de dar cumplimiento a los retos institucionales planteados en el PGAR 2020 – 2031 y a las metas del Plan de Acción 2020 – 2023. 
Se cuenta con el estudio técnico entregado por la ESAP, sin embargo, a 31 de diciembre de 2021, no se adelantaron acciones para la implementación. </v>
          </cell>
          <cell r="U180"/>
          <cell r="V180"/>
          <cell r="W180"/>
          <cell r="X180" t="str">
            <v>contract</v>
          </cell>
          <cell r="Y180" t="str">
            <v>No aplica</v>
          </cell>
          <cell r="Z180"/>
          <cell r="AA180"/>
          <cell r="AB180"/>
          <cell r="AC180"/>
          <cell r="AD180"/>
          <cell r="AE180"/>
          <cell r="AF180">
            <v>1</v>
          </cell>
          <cell r="AG180">
            <v>0.5</v>
          </cell>
          <cell r="AH180">
            <v>0.5</v>
          </cell>
          <cell r="AI180"/>
          <cell r="AJ180">
            <v>132433431</v>
          </cell>
          <cell r="AK180">
            <v>130190499</v>
          </cell>
          <cell r="AL180">
            <v>0.9830637023970179</v>
          </cell>
          <cell r="AM180">
            <v>130190499</v>
          </cell>
          <cell r="AN180">
            <v>1</v>
          </cell>
          <cell r="AO180">
            <v>0</v>
          </cell>
          <cell r="AP180">
            <v>0</v>
          </cell>
          <cell r="AQ180">
            <v>0</v>
          </cell>
          <cell r="AR180" t="str">
            <v>0%</v>
          </cell>
          <cell r="AS180">
            <v>89550970</v>
          </cell>
          <cell r="AT180">
            <v>87907639</v>
          </cell>
          <cell r="AU180">
            <v>0.9816492104998974</v>
          </cell>
        </row>
        <row r="181">
          <cell r="A181" t="str">
            <v>SACT 10.2.15</v>
          </cell>
          <cell r="B181" t="str">
            <v>10.2.15</v>
          </cell>
          <cell r="C181" t="str">
            <v>Implementación del MIPG y su articulación con el SGI</v>
          </cell>
          <cell r="D181" t="str">
            <v>% de avance en la implementación de MIPG y su articulación con el SGI</v>
          </cell>
          <cell r="E181" t="str">
            <v>Porcentaje</v>
          </cell>
          <cell r="F181">
            <v>0.75</v>
          </cell>
          <cell r="G181">
            <v>0.8</v>
          </cell>
          <cell r="H181">
            <v>0.85</v>
          </cell>
          <cell r="I181">
            <v>0.9</v>
          </cell>
          <cell r="J181">
            <v>0.82199999999999995</v>
          </cell>
          <cell r="K181">
            <v>0.83493333333333342</v>
          </cell>
          <cell r="L181" t="str">
            <v/>
          </cell>
          <cell r="M181" t="str">
            <v/>
          </cell>
          <cell r="N181">
            <v>0</v>
          </cell>
          <cell r="O181">
            <v>1</v>
          </cell>
          <cell r="P181">
            <v>1</v>
          </cell>
          <cell r="Q181">
            <v>0</v>
          </cell>
          <cell r="R181">
            <v>0</v>
          </cell>
          <cell r="S181" t="str">
            <v xml:space="preserve">Formalización del Comité de Gestión y Desempeño (Resolución n.° 040-RES2012-7361, 2020) y la aprobación del modelo de procesos.
Creación del correo: denunciacorrupción@corantioquia.gov.co, la actualización del mapa de riesgos y oportunidades, incluyendo los responsables de los controles y la actualización de los modelos vigentes para documentar.
Creación del GIT Apoyo a la supervisión e Interventoría.
Se adoptó mediante Resolución n.° 040-RES2010-5756 la Política General de Tecnología, de Seguridad y Privacidad de la Información y mediante la Resolución n.° 040-RES2005-2485 la adopción del Plan Estratégico de Talento Humano, así como los planes: anual de vacantes, provisión de empleos, incentivos, institucional de capacitación. De igual manera la actualización de la estructura administrativa y planta de cargos a través de la Resolución n.° 040-RES2009-5184, así como la actualización de la información de los servidores públicos en SIGEP II. 
Se contó con un plan de comunicaciones para el SGI, permitiendo dar a conocer temas estratégicos a la corporación, generando cultura de mejoramiento y dinamizando los componentes del SGI en las actividades de los procesos.  
inscripción en el SUIT de 23 trámites y 1 OPA, y el registro de datos de operación que permite identificar cuáles son los trámites más demandados por la ciudadanía.
consolidación del tablero de control para el seguimiento a indicadores del plan de acción, es un logro relevante de esta vigencia, así como la elaboración de las hojas metodológicas correspondientes a los indicadores de medición de los programas de objetivos del SGI y la disposición de la información del SGI en Megateso para su administración. 
 Renovación de los certificados de los componentes de calidad (NTC-ISO 9001:2015) y ambiental (NTC-ISO 14001:2015) del Sistema de Gestión Integral durante el mes de septiembre, recibiendo concepto favorable por parte del ente certificador. 
</v>
          </cell>
          <cell r="T181" t="str">
            <v xml:space="preserve">Las políticas evaluadas durante el periodo presentaron avances significativos, entre estas, se destacan aquellas que alcanzaron un cumplimiento del 100 % (Política de defensa jurídica, Política de gestión presupuestal, Política de planeación institucional, Política de rendición de cuentas) y las que tienen un porcentaje superior al 90% (Política de control interno, Política de evaluación y seguimiento de desempeño institucional, Política de gestión estratégica de talento humano, Política de participación ciudadana en la gestión pública, Política de racionalización de trámites, Política de servicio al ciudadano, Política de transparencia y acceso a la información). En cuanto a la Política de Gestión del Conocimiento y la Innovación, se destaca el avance que se obtuvo con relación a la documentación del plan, el cual se espera sea adoptado mediante acto administrativo en enero. Así mismo, la publicación del PETIC supone un avance importante en tanto se definen las estrategias a adoptar por la corporación. </v>
          </cell>
          <cell r="U181"/>
          <cell r="V181"/>
          <cell r="W181"/>
          <cell r="X181" t="str">
            <v>contract</v>
          </cell>
          <cell r="Y181" t="str">
            <v>No aplica</v>
          </cell>
          <cell r="Z181"/>
          <cell r="AA181"/>
          <cell r="AB181"/>
          <cell r="AC181"/>
          <cell r="AD181"/>
          <cell r="AE181"/>
          <cell r="AF181">
            <v>0.9</v>
          </cell>
          <cell r="AG181">
            <v>0.83493333333333342</v>
          </cell>
          <cell r="AH181">
            <v>0.92770370370370381</v>
          </cell>
          <cell r="AI181"/>
          <cell r="AJ181">
            <v>316310274</v>
          </cell>
          <cell r="AK181">
            <v>297626432</v>
          </cell>
          <cell r="AL181">
            <v>0.94093191547739607</v>
          </cell>
          <cell r="AM181">
            <v>297626432</v>
          </cell>
          <cell r="AN181">
            <v>1</v>
          </cell>
          <cell r="AO181">
            <v>0</v>
          </cell>
          <cell r="AP181">
            <v>0</v>
          </cell>
          <cell r="AQ181">
            <v>0</v>
          </cell>
          <cell r="AR181" t="str">
            <v>0%</v>
          </cell>
          <cell r="AS181">
            <v>303531981</v>
          </cell>
          <cell r="AT181">
            <v>235938378</v>
          </cell>
          <cell r="AU181">
            <v>0.7773097820621413</v>
          </cell>
        </row>
        <row r="182">
          <cell r="A182" t="str">
            <v>SACT 10.2.16</v>
          </cell>
          <cell r="B182" t="str">
            <v>10.2.16</v>
          </cell>
          <cell r="C182" t="str">
            <v>Formulación y ejecución del plan de gestión del conocimiento corporativo</v>
          </cell>
          <cell r="D182" t="str">
            <v>% de formulación y ejecución del plan de gestión del conocimiento corporativo</v>
          </cell>
          <cell r="E182" t="str">
            <v>Porcentaje</v>
          </cell>
          <cell r="F182">
            <v>0.25</v>
          </cell>
          <cell r="G182">
            <v>0.5</v>
          </cell>
          <cell r="H182">
            <v>0.75</v>
          </cell>
          <cell r="I182">
            <v>1</v>
          </cell>
          <cell r="J182">
            <v>6.3E-2</v>
          </cell>
          <cell r="K182">
            <v>0.34750000000000003</v>
          </cell>
          <cell r="L182">
            <v>0.34750000000000003</v>
          </cell>
          <cell r="M182">
            <v>0.34750000000000003</v>
          </cell>
          <cell r="N182">
            <v>0</v>
          </cell>
          <cell r="O182">
            <v>0.252</v>
          </cell>
          <cell r="P182">
            <v>0.69500000000000006</v>
          </cell>
          <cell r="Q182">
            <v>0.46333333333333337</v>
          </cell>
          <cell r="R182">
            <v>0.34750000000000003</v>
          </cell>
          <cell r="S182" t="str">
            <v>Se avanzó en la elaboración del autodiagnóstico acorde con los parámetros establecidos en el Modelo Integrado de Planeación y Gestión -MIPG de la función pública. se avanzó en la revisión documental de antecedentes que permitan identificar las diferentes acciones que previamente ha emprendido la Corporación y la consolidación de las mismas (Convenio de Cooperación 1172 de 2013 con FUNLAM; Convenio de Asociación 1410-80 con FUNLAM y Convenio de Asociación 1506-77 con la FUNLAM) . A su vez, se realizó una indagación en guías y experiencias de otras entidades en la formulación de estrategias de gestión del conocimiento como referentes de estudio, que nutran el proceso de formulación del plan Corporativo</v>
          </cell>
          <cell r="T182" t="str">
            <v xml:space="preserve"> Se documenta en el SGI la definición del proceso de gestión del conocimiento y la innovación. Se define objetivo, alcance y cadena de valor público (Entradas-actividades-salidas). En términos de Cultura de compartir y difundir el conocimiento (Conocimiento tácito): se realizan 43 miércoles del conocimiento. Se formula e implementa, de forma articulada con Ruta N y Universidad de Antioquia, el concurso de innovambite. En este se ha realizado una campaña comunicacional de expectativa e invitación a participar y también respecto al reconocimiento de los participantes y ganadores. Con la participación de 22 iniciativas de innovación y la selección de dos iniciativas ganadores (una corporativa y una territorial), se concluyó satisfactoriamente este ejercicio de innovación. 
A la fecha se han entregado y se tiene en operación los tableros de Plan de Acción, Trámites ambientales, seguimiento proceso de liquidación contratos, tablero IEDI y protección de datos personales; así mismo se entrega una solución para la información de los procesos de incautación, y entrega voluntaria de fauna silvestre. Respecto a las herramientas de uso y apropiación del conocimiento. Se avanza en la documentación de los manuales técnicos y de usuario para la herramienta Moodle, en el marco de la estrategia Universidad virtual del conocimiento.  
En adición a lo anterior se avanza en la gestión técnica de materiales bibliográficos corporativos: organizando y disponiendo dichos ejemplares para consulta de la comunidad en general. De igual forma se avanza en la formulación de una herramienta para la gestión de los procesos contractuales en su etapa precontractual. 
En cuanto alianzas para impulsar procesos de investigación, innovación y desarrollo en alianza con el sector académico y laboratorios de investigación, la Corporación ha suscrito convenios con el Tecnológico de Antioquia (040-COV2105-15), con la Universidad de Antioquia (040-COV2106-23) y el CES (040-COV2108-70). De igual forma a realizado acercamiento a la Corporación Ruta N y la Universidad de Antioquia para la formulación y acompañamiento en el concurso Innovambiente. </v>
          </cell>
          <cell r="U182"/>
          <cell r="V182"/>
          <cell r="W182"/>
          <cell r="X182" t="str">
            <v>contract</v>
          </cell>
          <cell r="Y182" t="str">
            <v>No aplica</v>
          </cell>
          <cell r="Z182"/>
          <cell r="AA182"/>
          <cell r="AB182"/>
          <cell r="AC182"/>
          <cell r="AD182"/>
          <cell r="AE182"/>
          <cell r="AF182">
            <v>1</v>
          </cell>
          <cell r="AG182">
            <v>0.34750000000000003</v>
          </cell>
          <cell r="AH182">
            <v>0.34750000000000003</v>
          </cell>
          <cell r="AI182"/>
          <cell r="AJ182">
            <v>369202188</v>
          </cell>
          <cell r="AK182">
            <v>342166195</v>
          </cell>
          <cell r="AL182">
            <v>0.92677185055035483</v>
          </cell>
          <cell r="AM182">
            <v>310666195</v>
          </cell>
          <cell r="AN182">
            <v>0.90793947368178785</v>
          </cell>
          <cell r="AO182">
            <v>31500000</v>
          </cell>
          <cell r="AP182">
            <v>31500000</v>
          </cell>
          <cell r="AQ182">
            <v>31500000</v>
          </cell>
          <cell r="AR182">
            <v>1</v>
          </cell>
          <cell r="AS182">
            <v>583970151</v>
          </cell>
          <cell r="AT182">
            <v>359172457</v>
          </cell>
          <cell r="AU182">
            <v>0.61505276662676545</v>
          </cell>
        </row>
        <row r="183">
          <cell r="A183" t="str">
            <v>SACT 10.2.17</v>
          </cell>
          <cell r="B183" t="str">
            <v>10.2.17</v>
          </cell>
          <cell r="C183" t="str">
            <v>Gestión del recaudo</v>
          </cell>
          <cell r="D183" t="str">
            <v>% de eficiencia en el recaudo</v>
          </cell>
          <cell r="E183" t="str">
            <v>Porcentaje</v>
          </cell>
          <cell r="F183">
            <v>1</v>
          </cell>
          <cell r="G183">
            <v>1</v>
          </cell>
          <cell r="H183">
            <v>1</v>
          </cell>
          <cell r="I183">
            <v>1</v>
          </cell>
          <cell r="J183">
            <v>1.0149999999999999</v>
          </cell>
          <cell r="K183">
            <v>1.0441066371906476</v>
          </cell>
          <cell r="L183">
            <v>0</v>
          </cell>
          <cell r="M183">
            <v>0</v>
          </cell>
          <cell r="N183">
            <v>0</v>
          </cell>
          <cell r="O183">
            <v>1</v>
          </cell>
          <cell r="P183">
            <v>1</v>
          </cell>
          <cell r="Q183">
            <v>0</v>
          </cell>
          <cell r="R183">
            <v>0</v>
          </cell>
          <cell r="S183" t="str">
            <v>Se alcanzó un recaudo de ingresos, del 102% del valor presupuestado, siendo un importante resultado, a pesar de las afectaciones económicas de los usuarios, generadas por la pandemia producto de la presencia del COVID-19.  Lo anterior derivado de la estrategia implementada, desde el mes de abril, con la no incorporación de los excedentes financieros y una mayor gestión de cartera, además del control a la facturación y recaudo de las más importantes rentas. </v>
          </cell>
          <cell r="T183" t="str">
            <v xml:space="preserve">Se ha tenido un recaudo importante en las transferencias del sector eléctrico y las que realizan los municipios por sobretasa y/o porcentaje ambiental, y una cifra significativa en la tasa forestal. El presupuesto definitivo al cierre de la vigencia 2021 fue de $158.171.843.590 y efectivamente se recaudó $165.148.271.709, lo que equivale a un cumplimento del 104% de la meta 
 </v>
          </cell>
          <cell r="U183"/>
          <cell r="V183"/>
          <cell r="W183"/>
          <cell r="X183" t="str">
            <v>contract</v>
          </cell>
          <cell r="Y183" t="str">
            <v>No aplica</v>
          </cell>
          <cell r="Z183"/>
          <cell r="AA183"/>
          <cell r="AB183"/>
          <cell r="AC183"/>
          <cell r="AD183"/>
          <cell r="AE183"/>
          <cell r="AF183">
            <v>1</v>
          </cell>
          <cell r="AG183">
            <v>1.0295533185953238</v>
          </cell>
          <cell r="AH183">
            <v>1.0295533185953238</v>
          </cell>
          <cell r="AI183"/>
          <cell r="AJ183">
            <v>0</v>
          </cell>
          <cell r="AK183"/>
          <cell r="AL183">
            <v>0</v>
          </cell>
          <cell r="AM183">
            <v>0</v>
          </cell>
          <cell r="AN183">
            <v>0</v>
          </cell>
          <cell r="AO183">
            <v>0</v>
          </cell>
          <cell r="AP183">
            <v>0</v>
          </cell>
          <cell r="AQ183">
            <v>0</v>
          </cell>
          <cell r="AR183" t="str">
            <v>0%</v>
          </cell>
          <cell r="AS183">
            <v>0</v>
          </cell>
          <cell r="AT183">
            <v>0</v>
          </cell>
          <cell r="AU183">
            <v>0</v>
          </cell>
        </row>
        <row r="184">
          <cell r="A184" t="str">
            <v>SACT 10.2.18</v>
          </cell>
          <cell r="B184" t="str">
            <v>10.2.18</v>
          </cell>
          <cell r="C184" t="str">
            <v>Ejecución del programa de auditorías de control interno</v>
          </cell>
          <cell r="D184" t="str">
            <v>% de cumplimiento programa de auditorías de control interno</v>
          </cell>
          <cell r="E184" t="str">
            <v>Porcentaje</v>
          </cell>
          <cell r="F184">
            <v>1</v>
          </cell>
          <cell r="G184">
            <v>1</v>
          </cell>
          <cell r="H184">
            <v>1</v>
          </cell>
          <cell r="I184">
            <v>1</v>
          </cell>
          <cell r="J184">
            <v>1</v>
          </cell>
          <cell r="K184">
            <v>1</v>
          </cell>
          <cell r="L184">
            <v>0</v>
          </cell>
          <cell r="M184">
            <v>0</v>
          </cell>
          <cell r="N184">
            <v>0</v>
          </cell>
          <cell r="O184">
            <v>1</v>
          </cell>
          <cell r="P184">
            <v>1</v>
          </cell>
          <cell r="Q184">
            <v>0</v>
          </cell>
          <cell r="R184">
            <v>0</v>
          </cell>
          <cell r="S184" t="str">
            <v>El plan de auditorías para la vigencia 2020 consideró de primera parte los procesos con un mayor riesgo y de gran significancia para el logro de las metas y resultados plasmados en el plan de acción 2020-2023. 
Con fecha de corte al 31 de diciembre de 2020, la Oficina de Control Interno, de las cuatro auditorias planificadas y aprobadas por el Comité Institucional Coordinador del Sistema de Control Interno, para el año 2020, ha realizado las cuatro: 
1. Saneamiento Hídrico 
2. Armonización de la planificación ambiental, con los niveles de planificación local, regional y nacional
3. Contratación de actividades de control y seguimiento de autoridad ambiental
4. destinación de los recursos y a los procesos de contratación realizados por la Corporación con ocasión de la emergencia económica por el COVID-19 durante el 2020,</v>
          </cell>
          <cell r="T184" t="str">
            <v xml:space="preserve">Auditoría a la Gestión Documental. Apertura el 26-04-2021 y cierre el 28-05-2021. 
CUMPLIMIENTO DEL 100%
070-ACT2104-1939 – Acta de inicio
070-MEM2104-2589 – Remisión Plan de Auditoría
190-MEM2105-3451 – Memorando de representación
070–MEM2104-2780 – Requerimiento de información
070-ACT2105-2245 – Acta aplazamiento cierre de auditoría
070–ACT2106-2533 – Acta de cierre
070-MEM2106-3776 – Memorando cierre e Informe final
Auditoría a la Gestión de Cobro persuasivo y coactivo, del proceso 5. Fortalecimiento Administrativo y Financiero - FAF con reunión de apertura el 29-07-2021. CUMPLIMIENTO DEL 100%
070–ACT2111–5553 – Acta de cierre
070–MEM2111–7686 – Informe Final
070–MEM2111–7687 – Informe Ejecutivo a la Dirección General
Auditoría a la Gestión de Atención y valoración de flora y fauna incautada y CAV´s (Tema de fauna), del proceso 3. Administración integral de los Recursos Naturales Renovables - AIRNR. 
CUMPLIMIENTO DEL 100%
070-ACT2108-3696 – Acta de inicio
070–ACT2111–5553 – Acta de cierre
070–MEM2111–7686 – Informe Final
070–MEM2111–7687 – Informe Ejecutivo a la Dirección General
</v>
          </cell>
          <cell r="U184"/>
          <cell r="V184"/>
          <cell r="W184"/>
          <cell r="X184" t="str">
            <v>contract</v>
          </cell>
          <cell r="Y184" t="str">
            <v>No aplica</v>
          </cell>
          <cell r="Z184"/>
          <cell r="AA184"/>
          <cell r="AB184"/>
          <cell r="AC184"/>
          <cell r="AD184"/>
          <cell r="AE184"/>
          <cell r="AF184">
            <v>1</v>
          </cell>
          <cell r="AG184">
            <v>1</v>
          </cell>
          <cell r="AH184">
            <v>1</v>
          </cell>
          <cell r="AI184"/>
          <cell r="AJ184">
            <v>799883170</v>
          </cell>
          <cell r="AK184">
            <v>666947303</v>
          </cell>
          <cell r="AL184">
            <v>0.83380589567849017</v>
          </cell>
          <cell r="AM184">
            <v>666947303</v>
          </cell>
          <cell r="AN184">
            <v>1</v>
          </cell>
          <cell r="AO184">
            <v>0</v>
          </cell>
          <cell r="AP184">
            <v>0</v>
          </cell>
          <cell r="AQ184">
            <v>0</v>
          </cell>
          <cell r="AR184" t="str">
            <v>0%</v>
          </cell>
          <cell r="AS184">
            <v>754672887</v>
          </cell>
          <cell r="AT184">
            <v>690801645</v>
          </cell>
          <cell r="AU184">
            <v>0.91536565961193728</v>
          </cell>
        </row>
        <row r="185">
          <cell r="A185" t="str">
            <v>ACT 10.3</v>
          </cell>
          <cell r="B185" t="str">
            <v>10.3</v>
          </cell>
          <cell r="C185" t="str">
            <v>Definir y ejecutar modelo de operación para consolidar las unidades de servicio (Laboratorio, Viveros, CAV y CIA)</v>
          </cell>
          <cell r="D185"/>
          <cell r="E185" t="str">
            <v>Porcentaje</v>
          </cell>
          <cell r="F185">
            <v>1</v>
          </cell>
          <cell r="G185">
            <v>1</v>
          </cell>
          <cell r="H185">
            <v>1</v>
          </cell>
          <cell r="I185">
            <v>1</v>
          </cell>
          <cell r="J185">
            <v>0.98499999999999999</v>
          </cell>
          <cell r="K185">
            <v>0.95625000000000004</v>
          </cell>
          <cell r="L185">
            <v>0</v>
          </cell>
          <cell r="M185">
            <v>0</v>
          </cell>
          <cell r="N185">
            <v>0</v>
          </cell>
          <cell r="O185">
            <v>0.98499999999999999</v>
          </cell>
          <cell r="P185">
            <v>0.95625000000000004</v>
          </cell>
          <cell r="Q185">
            <v>0</v>
          </cell>
          <cell r="R185">
            <v>0</v>
          </cell>
          <cell r="S185"/>
          <cell r="T185"/>
          <cell r="U185"/>
          <cell r="V185"/>
          <cell r="W185"/>
          <cell r="X185"/>
          <cell r="Y185"/>
          <cell r="Z185"/>
          <cell r="AA185"/>
          <cell r="AB185"/>
          <cell r="AC185"/>
          <cell r="AD185"/>
          <cell r="AE185"/>
          <cell r="AF185">
            <v>1</v>
          </cell>
          <cell r="AG185">
            <v>0.48531250000000004</v>
          </cell>
          <cell r="AH185">
            <v>0.48531250000000004</v>
          </cell>
          <cell r="AI185"/>
          <cell r="AJ185">
            <v>4019913842</v>
          </cell>
          <cell r="AK185">
            <v>3778972092</v>
          </cell>
          <cell r="AL185">
            <v>0.94006295670254314</v>
          </cell>
          <cell r="AM185">
            <v>3235092954</v>
          </cell>
          <cell r="AN185">
            <v>0.85607749283161416</v>
          </cell>
          <cell r="AO185">
            <v>588246958</v>
          </cell>
          <cell r="AP185">
            <v>561890304.13999999</v>
          </cell>
          <cell r="AQ185">
            <v>528517072.13999999</v>
          </cell>
          <cell r="AR185">
            <v>0.94060543178249123</v>
          </cell>
          <cell r="AS185">
            <v>2550234587</v>
          </cell>
          <cell r="AT185">
            <v>2426459540</v>
          </cell>
          <cell r="AU185">
            <v>0.95146523083368406</v>
          </cell>
        </row>
        <row r="186">
          <cell r="A186" t="str">
            <v>SACT 10.3.1</v>
          </cell>
          <cell r="B186" t="str">
            <v>10.3.1</v>
          </cell>
          <cell r="C186" t="str">
            <v>Definición y ejecución del modelo de operación para consolidar el Laboratorio Ambiental</v>
          </cell>
          <cell r="D186" t="str">
            <v>% de acciones ejecutadas para la consolidación del Laboratorio Ambiental</v>
          </cell>
          <cell r="E186" t="str">
            <v>Porcentaje</v>
          </cell>
          <cell r="F186">
            <v>0.25</v>
          </cell>
          <cell r="G186">
            <v>0.5</v>
          </cell>
          <cell r="H186">
            <v>0.75</v>
          </cell>
          <cell r="I186">
            <v>1</v>
          </cell>
          <cell r="J186">
            <v>0.25</v>
          </cell>
          <cell r="K186">
            <v>0.5</v>
          </cell>
          <cell r="L186">
            <v>0</v>
          </cell>
          <cell r="M186">
            <v>0</v>
          </cell>
          <cell r="N186">
            <v>0</v>
          </cell>
          <cell r="O186">
            <v>1</v>
          </cell>
          <cell r="P186">
            <v>1</v>
          </cell>
          <cell r="Q186">
            <v>0</v>
          </cell>
          <cell r="R186">
            <v>0</v>
          </cell>
          <cell r="S186" t="str">
            <v xml:space="preserve">Se cumplió con el plan anual de adquisiciones y al cierre de la vigencia 2020, mediante acto administrativo “Resolución de acreditación No. 1389 del 04 de diciembre de 2020 otorgada por el IDEAM”, fue actualizado el alcance de la acreditación del Laboratorio Ambiental para producir información cuantitativa, física, química y biótica, para los estudios o análisis ambientales requeridos por las autoridades ambientales competentes e información de carácter oficial, relacionada con la calidad del medio ambiente y de los recursos naturales renovables, superando los parámetros acreditados con los cuales se inició el cuatrienio </v>
          </cell>
          <cell r="T186" t="str">
            <v xml:space="preserve"> Se cumplió con el plan anual de adquisiciones y al cierre de la vigencia 2021, mediante acto administrativo “Resolución de acreditación 0173 del 04 de marzo de 2021 otorgada por el IDEAM”, fue actualizado el alcance de la acreditación del Laboratorio Ambiental para producir información cuantitativa, física, química y biótica, para los estudios o análisis ambientales requeridos por las autoridades ambientales competentes e información de carácter oficial, relacionada con la calidad del medio ambiente y de los recursos naturales renovables, superando los parámetros acreditados con los cuales se inició el cuatrienio.</v>
          </cell>
          <cell r="U186"/>
          <cell r="V186"/>
          <cell r="W186"/>
          <cell r="X186" t="str">
            <v>contract</v>
          </cell>
          <cell r="Y186" t="str">
            <v>No aplica</v>
          </cell>
          <cell r="Z186"/>
          <cell r="AA186"/>
          <cell r="AB186"/>
          <cell r="AC186"/>
          <cell r="AD186"/>
          <cell r="AE186"/>
          <cell r="AF186">
            <v>1</v>
          </cell>
          <cell r="AG186">
            <v>0.5</v>
          </cell>
          <cell r="AH186">
            <v>0.5</v>
          </cell>
          <cell r="AI186"/>
          <cell r="AJ186">
            <v>1844690638</v>
          </cell>
          <cell r="AK186">
            <v>1792802720</v>
          </cell>
          <cell r="AL186">
            <v>0.97187175077970989</v>
          </cell>
          <cell r="AM186">
            <v>1697392413</v>
          </cell>
          <cell r="AN186">
            <v>0.94678148022890107</v>
          </cell>
          <cell r="AO186">
            <v>139778127</v>
          </cell>
          <cell r="AP186">
            <v>116357765.14</v>
          </cell>
          <cell r="AQ186">
            <v>82984533.140000001</v>
          </cell>
          <cell r="AR186">
            <v>0.71318431597714338</v>
          </cell>
          <cell r="AS186">
            <v>2308447977</v>
          </cell>
          <cell r="AT186">
            <v>2187791813</v>
          </cell>
          <cell r="AU186">
            <v>0.94773277751885854</v>
          </cell>
        </row>
        <row r="187">
          <cell r="A187" t="str">
            <v>SACT 10.3.2</v>
          </cell>
          <cell r="B187" t="str">
            <v>10.3.2</v>
          </cell>
          <cell r="C187" t="str">
            <v>Definición y ejecución del modelo de operación para consolidar los viveros y CAV</v>
          </cell>
          <cell r="D187" t="str">
            <v>% de acciones ejecutadas para la consolidación de los viveros y CAV</v>
          </cell>
          <cell r="E187" t="str">
            <v>Porcentaje</v>
          </cell>
          <cell r="F187">
            <v>0.25</v>
          </cell>
          <cell r="G187">
            <v>0.5</v>
          </cell>
          <cell r="H187">
            <v>0.75</v>
          </cell>
          <cell r="I187">
            <v>1</v>
          </cell>
          <cell r="J187">
            <v>0.375</v>
          </cell>
          <cell r="K187">
            <v>0.41249999999999998</v>
          </cell>
          <cell r="L187">
            <v>0</v>
          </cell>
          <cell r="M187">
            <v>0</v>
          </cell>
          <cell r="N187">
            <v>0</v>
          </cell>
          <cell r="O187">
            <v>1</v>
          </cell>
          <cell r="P187">
            <v>0.82499999999999996</v>
          </cell>
          <cell r="Q187">
            <v>0</v>
          </cell>
          <cell r="R187">
            <v>0</v>
          </cell>
          <cell r="S187" t="str">
            <v>Se han venido trabajando de manera articulada con la subdirección Administrativa y Financiera y se ha realizado las adecuaciones que en términos de infraestructura se requieren para garantizar el correcto funcionamiento de los viveros y el CAV corporativo.
Otra de las acciones que se suman a la implementación de un modelo de operación de los viveros corporativos, fue la contratación de un Ingeniero Agrónomo, a través de los contratos de Prestación de Servicios Profesionales No 120-CNT2001-14 y No 120-CNT2007-97, dicho funcionario apoyó técnicamente la producción en los viveros corporativos, como también acompaño el desarrollo de las acciones necesarias para el registro y mantenimiento de los mismos ante el ICA, en la supervisión de las adecuaciones de la red de viveros, en la construcción del procedimiento para su operación técnica y administrativa, así como el Manual De Operaciones de dicha red, en conjunto con el grupo Biodiversidad de la Subdirección de Ecosistemas y grupo Sistema de Gestión Integral de la Subdirección de Planeación.</v>
          </cell>
          <cell r="T187" t="str">
            <v xml:space="preserve">  Respecto a la operación técnica de los viveros corporativos, la cual se ejecutará en la vigencia 2021-2022, a través del contrato No 120-CNT2111-147 de 2021, suscrito con la UdeA (Centro de Desarrollo Agrobiotecnológico de Innovación e Integración Territorial – CEDAIT), y cuyo objeto es “Ejecutar acciones de conservación, manejo y control de especies de flora nativa e invasora en la red de viveros Corporativos y de aliados estratégicos en la jurisdicción”, con un tiempo de duración de 10,5 meses y con fecha de inicio del 29 de noviembre de 2021; y donde se realizara la contratación del personal técnico (viveristas, recolectores y demás profesionales), con el fin de retomarán las labores de propagación, producción y mantenimiento de material vegetal de especies nativas priorizadas y amenazadas.
Por obras asociadas al proyecto vial Mar1 (vía Medellín - Santa Fe de Antioquia ejecutado por Devimar, se gestionará el traslado del vivero y el hogar de paso del predio Loma Hermosa del Municipio de San Jerónimo. Razón por la que no estará activo en la vigencia 2021-2022 dicho vivero, hasta su reubicación final.
Respecto al Hogar de Paso Loma Hermosa, y considerando que no se avanzaran las labores de vivero en la infraestructura asociada, y teniendo en cuenta que no se cuenta con oficinas y archivo para las actividades asociadas al manejo de fauna en el marco del convenio 040-COV2108-70 de 2021, que actualmente se tiene suscrito con la Universidad CES de Medellín, donde el volumen de documentación, procesos y personal ha crecido a través de los últimos tres años, y el espacio usado actualmente para este fin es compartido con el consultorio veterinario de pequeñas dimensiones. Para esto se está acondicionar un sitio que anteriormente funcionaba como bodega para el vivero Loma Hermosa, con la finalidad de destinarlo como área limpia de alimentación y descanso, y como zona de hospedaje para practicantes. Y la actual área de alimentación, en el edificio principal del hogar de paso, sería el nuevo espacio para las oficinas que se requieren. Se han realizado varias cotizaciones para la adecuación de esta bodega como zona de alimentación, y se espera la selección y aprobación de dichas cotizaciones para iniciar las laboras constructivas. 
La dotación de equipos médicos es esencial para brindar un servicio médico cada vez más completo y oportuno a la fauna silvestre recuperada por la autoridad ambiental, buscando siempre aportar bienestar animal y seguridad en los procedimientos médicos realizados tanto para el paciente como para el equipo profesional y operativo, la consecución de equipos como una máquina de anestesia inhalada, una unidad de cuidado intensión o incubadora, entre otros equipos, ayudarían a alcanzar este objetivo. </v>
          </cell>
          <cell r="U187"/>
          <cell r="V187"/>
          <cell r="W187"/>
          <cell r="X187" t="str">
            <v>contract</v>
          </cell>
          <cell r="Y187" t="str">
            <v>No aplica</v>
          </cell>
          <cell r="Z187"/>
          <cell r="AA187"/>
          <cell r="AB187"/>
          <cell r="AC187"/>
          <cell r="AD187"/>
          <cell r="AE187"/>
          <cell r="AF187">
            <v>1</v>
          </cell>
          <cell r="AG187">
            <v>0.41249999999999998</v>
          </cell>
          <cell r="AH187">
            <v>0.41249999999999998</v>
          </cell>
          <cell r="AI187"/>
          <cell r="AJ187">
            <v>1863607022</v>
          </cell>
          <cell r="AK187">
            <v>1856728675</v>
          </cell>
          <cell r="AL187">
            <v>0.99630912154826601</v>
          </cell>
          <cell r="AM187">
            <v>1408259844</v>
          </cell>
          <cell r="AN187">
            <v>0.7584629154283945</v>
          </cell>
          <cell r="AO187">
            <v>448468831</v>
          </cell>
          <cell r="AP187">
            <v>445532539</v>
          </cell>
          <cell r="AQ187">
            <v>445532539</v>
          </cell>
          <cell r="AR187">
            <v>1</v>
          </cell>
          <cell r="AS187">
            <v>0</v>
          </cell>
          <cell r="AT187">
            <v>0</v>
          </cell>
          <cell r="AU187">
            <v>0</v>
          </cell>
        </row>
        <row r="188">
          <cell r="A188" t="str">
            <v>SACT 10.3.3</v>
          </cell>
          <cell r="B188" t="str">
            <v>10.3.3</v>
          </cell>
          <cell r="C188" t="str">
            <v>Definición y ejecución del modelo de operación para consolidar el CIA</v>
          </cell>
          <cell r="D188" t="str">
            <v>% de acciones ejecutadas para la consolidación del CIA</v>
          </cell>
          <cell r="E188" t="str">
            <v>Porcentaje</v>
          </cell>
          <cell r="F188">
            <v>1</v>
          </cell>
          <cell r="G188">
            <v>1</v>
          </cell>
          <cell r="H188">
            <v>1</v>
          </cell>
          <cell r="I188">
            <v>1</v>
          </cell>
          <cell r="J188">
            <v>0.94</v>
          </cell>
          <cell r="K188">
            <v>1</v>
          </cell>
          <cell r="L188">
            <v>0</v>
          </cell>
          <cell r="M188">
            <v>0</v>
          </cell>
          <cell r="N188">
            <v>0</v>
          </cell>
          <cell r="O188">
            <v>0.94</v>
          </cell>
          <cell r="P188">
            <v>1</v>
          </cell>
          <cell r="Q188">
            <v>0</v>
          </cell>
          <cell r="R188">
            <v>0</v>
          </cell>
          <cell r="S188" t="str">
            <v xml:space="preserve">Se solicitó a 15 proveedores de bases de datos en acceso abierto, la autorización y los requerimientos para disponer la url de sus bases de datos en la página web de Corantioquia o en el catálogo digital del CIA, de estos 11 proveedores autorizaron disponer su url, para ello se adelantaron acciones técnicas para la actualización del Sistema Integrado Koha.
Se ejecutaron estrategias para la dinamización de la información y el conocimiento: 12 envíos de Información Ambiental a Tu Alcance, 34 Tertulia Literaria, 23 Miércoles del Conocimiento, se realizaron tres campañas comunicacionales Con esta estrategia se dieron a conocer los servicios del CIA durante la emergencia sanitaria. 
Se diseña la primera versión del prototipo para la imagen del Catálogo Digital del CIA. Se modifica el banner de la página de inicio del catálogo virtual.
Trabajo articulación con la Subdirección de Participación y Cultura Ambiental, para programar y realizar el foro virtual “Participación social y diversidad cultural en el Ordenamiento Territorial”.
Se adelanta articulación con la Oficina Asesora de Comunicaciones para la difusión de los recursos y servicios del CIA. En lo que va del año se han incorporado 35 documentos bibliográficos a la memoria institucional de la Corporación.
Del total del material que hace parte de la memoria institucional se han revisado, ajustado y dispuesto para consulta en la web 1305 documentos. De igual forma se han incorporado 47 materiales documentales producidos por otras entidades, a las colecciones para consulta interna y externa
</v>
          </cell>
          <cell r="T188" t="str">
            <v xml:space="preserve">Gestión y disposición de material bibliográfico: se realizó la gestión para el registro de ISBN ante la Cámara Colombiana del Libro, para 3 publicaciones corporativas, tanto para formato impreso como digital.  
Dentro del proceso de la gestión bibliográfica, se procesaron técnicamente y se ingresaron 118 títulos nuevos al sistema integrado para la administración bibliográfica Koha, de los cuales 69 son producidos por otras entidades y 49 corresponden a la memoria institucional corporativa; los registros bibliográficos pueden ser consultados a través del Catálogo Digital del Centro de Información ambiental – CIA.  
Se revisaron 366 documentos de la colección electrónica (CD, DVD) de la memoria institucional, para identificar y ajustar en el sistema Koha los registros con la información faltante.  
Se agregaron 196 url nuevas que permiten descargar en formato pdf publicaciones e informes finales de convenios y contratos Corporativos. Se revisaron, depuraron y organizaron según los lineamientos para la gestión de colecciones 984 materiales del Centro de Información Ambiental – CIA de la Oficina Territorial Citará; con lo que se espera identificar el estado de los documentos y tomar decisiones con respecto a su destino final (Aula Móvil, Rincón Ambiental, CIA central, entre otros).  
Para dinamizar la información y el conocimiento ambiental y mantener informados a la comunidad, se desarrollaron las siguientes estrategias: 17 entregas de Información Ambiental a tu Alcance, 43 Miércoles del Conocimiento, 33 Tertulia Literaria. 
Se publicaron 4 Ecard para difundir los recursos y servicios de Información. 
Se atendieron de manera presencial los requerimientos de los recursos y servicios de información de 107 usuarios de forma presencial y de manera virtual 89 usuarios a través de respuestas a PQRS. 
Finalmente, se tiene proyectado para 2022 una adecuación y modernización del espacio físico del CIA. De forma articulada con el servidor Juan Carlos Londoño se realizó propuesta de adecuación espacial y de mobiliario, la cual fue socializada en comité directivo, y recibió aprobación por parte de la dirección. </v>
          </cell>
          <cell r="U188"/>
          <cell r="V188"/>
          <cell r="W188"/>
          <cell r="X188" t="str">
            <v>contract</v>
          </cell>
          <cell r="Y188" t="str">
            <v>No aplica</v>
          </cell>
          <cell r="Z188"/>
          <cell r="AA188"/>
          <cell r="AB188"/>
          <cell r="AC188"/>
          <cell r="AD188"/>
          <cell r="AE188"/>
          <cell r="AF188">
            <v>1</v>
          </cell>
          <cell r="AG188">
            <v>0.97</v>
          </cell>
          <cell r="AH188">
            <v>0.97</v>
          </cell>
          <cell r="AI188"/>
          <cell r="AJ188">
            <v>139010804</v>
          </cell>
          <cell r="AK188">
            <v>36471275</v>
          </cell>
          <cell r="AL188">
            <v>0.26236288080169656</v>
          </cell>
          <cell r="AM188">
            <v>36471275</v>
          </cell>
          <cell r="AN188">
            <v>1</v>
          </cell>
          <cell r="AO188">
            <v>0</v>
          </cell>
          <cell r="AP188">
            <v>0</v>
          </cell>
          <cell r="AQ188">
            <v>0</v>
          </cell>
          <cell r="AR188" t="str">
            <v>0%</v>
          </cell>
          <cell r="AS188">
            <v>0</v>
          </cell>
          <cell r="AT188">
            <v>0</v>
          </cell>
          <cell r="AU188">
            <v>0</v>
          </cell>
        </row>
        <row r="189">
          <cell r="A189" t="str">
            <v>SACT 10.3.4</v>
          </cell>
          <cell r="B189" t="str">
            <v>10.3.4</v>
          </cell>
          <cell r="C189" t="str">
            <v>Definición y ejecución del modelo de operación para consolidar las sedes de la Corporación</v>
          </cell>
          <cell r="D189" t="str">
            <v>% de acciones ejecutadas para la consolidación de las sedes de la Corporación</v>
          </cell>
          <cell r="E189" t="str">
            <v>Porcentaje</v>
          </cell>
          <cell r="F189">
            <v>0.25</v>
          </cell>
          <cell r="G189">
            <v>0.5</v>
          </cell>
          <cell r="H189">
            <v>0.75</v>
          </cell>
          <cell r="I189">
            <v>1</v>
          </cell>
          <cell r="J189">
            <v>0.875</v>
          </cell>
          <cell r="K189">
            <v>1</v>
          </cell>
          <cell r="L189">
            <v>0</v>
          </cell>
          <cell r="M189">
            <v>0</v>
          </cell>
          <cell r="N189">
            <v>0</v>
          </cell>
          <cell r="O189">
            <v>1</v>
          </cell>
          <cell r="P189">
            <v>1</v>
          </cell>
          <cell r="Q189">
            <v>0</v>
          </cell>
          <cell r="R189">
            <v>0</v>
          </cell>
          <cell r="S189" t="str">
            <v xml:space="preserve">Contrato mantenimiento de aires acondicionado, mantenimiento de sedes, lograr la intervención de estas unidades, apuntando al mejoramiento continuo de las mismas a través de las diferentes acciones planteadas para ello, entre ellas: Reparación y mantenimiento de pisos, reparaciones y mantenimiento de las unidades hidrosanitarias, Mantenimiento de acabados de las unidades de servicio, reparaciones y mantenimiento de carpintería metálica y de madera de las unidades de servicio, adecuación y mantenimiento del mobiliario de las unidades de servicio, reparaciones y mantenimiento de cielo </v>
          </cell>
          <cell r="T189" t="str">
            <v xml:space="preserve">Para dar cumplimiento a la meta determinada para este indicador, la subdirección Administrativa y Financiera – por medio del Grupo Interno de trabajo de Recursos Físicos, atendió de manera eficiente, eficaz y efectiva, los diferentes requerimientos para la operatividad en un 100% de las unidades de servicio (laboratorio, viveros, CAV y CIA); buscando día a día su buen funcionamiento, permitieron que estas unidades funcionaran de una manera adecuada, propendiendo siempre por el bienestar tanto de los usuarios internos como externos. Se atendieron una serie de acciones preventivas y/o correctivas, para su mejoramiento y funcionamiento tales como:  
Reparación y mantenimiento de pisos.  
Reparaciones y mantenimiento de las unidades hidrosanitarias  
Mantenimiento de acabados.  
Reparaciones y mantenimiento de carpintería metálica y de madera  
Reparaciones y mantenimiento de cielos falsos  
Reparaciones, adecuaciones y mantenimiento de redes eléctricas, voz y datos. </v>
          </cell>
          <cell r="U189"/>
          <cell r="V189"/>
          <cell r="W189"/>
          <cell r="X189" t="str">
            <v>contract</v>
          </cell>
          <cell r="Y189" t="str">
            <v>No aplica</v>
          </cell>
          <cell r="Z189"/>
          <cell r="AA189"/>
          <cell r="AB189"/>
          <cell r="AC189"/>
          <cell r="AD189"/>
          <cell r="AE189"/>
          <cell r="AF189">
            <v>1</v>
          </cell>
          <cell r="AG189">
            <v>1</v>
          </cell>
          <cell r="AH189">
            <v>1</v>
          </cell>
          <cell r="AI189"/>
          <cell r="AJ189">
            <v>172605378</v>
          </cell>
          <cell r="AK189">
            <v>92969422</v>
          </cell>
          <cell r="AL189">
            <v>0.53862413255744557</v>
          </cell>
          <cell r="AM189">
            <v>92969422</v>
          </cell>
          <cell r="AN189">
            <v>1</v>
          </cell>
          <cell r="AO189">
            <v>0</v>
          </cell>
          <cell r="AP189">
            <v>0</v>
          </cell>
          <cell r="AQ189">
            <v>0</v>
          </cell>
          <cell r="AR189" t="str">
            <v>0%</v>
          </cell>
          <cell r="AS189">
            <v>241786610</v>
          </cell>
          <cell r="AT189">
            <v>238667727</v>
          </cell>
          <cell r="AU189">
            <v>0.98710067939659685</v>
          </cell>
        </row>
        <row r="190">
          <cell r="A190" t="str">
            <v>ACT 10.4</v>
          </cell>
          <cell r="B190" t="str">
            <v>10.4</v>
          </cell>
          <cell r="C190" t="str">
            <v>Informar a los actores internos y externos para la gestión ambiental en el marco de los programas y proyectos del plan de acción, con enfoque diferencial</v>
          </cell>
          <cell r="D190"/>
          <cell r="E190" t="str">
            <v>Porcentaje</v>
          </cell>
          <cell r="F190">
            <v>1</v>
          </cell>
          <cell r="G190">
            <v>1</v>
          </cell>
          <cell r="H190">
            <v>1</v>
          </cell>
          <cell r="I190">
            <v>1</v>
          </cell>
          <cell r="J190">
            <v>0.95</v>
          </cell>
          <cell r="K190">
            <v>0.95408163265306123</v>
          </cell>
          <cell r="L190">
            <v>0.16806722689075629</v>
          </cell>
          <cell r="M190">
            <v>0.14285714285714285</v>
          </cell>
          <cell r="N190">
            <v>5.0000000000000044E-2</v>
          </cell>
          <cell r="O190">
            <v>0.95</v>
          </cell>
          <cell r="P190">
            <v>0.95408163265306123</v>
          </cell>
          <cell r="Q190">
            <v>0.16806722689075629</v>
          </cell>
          <cell r="R190">
            <v>0.14285714285714285</v>
          </cell>
          <cell r="S190"/>
          <cell r="T190"/>
          <cell r="U190"/>
          <cell r="V190"/>
          <cell r="W190"/>
          <cell r="X190"/>
          <cell r="Y190"/>
          <cell r="Z190"/>
          <cell r="AA190"/>
          <cell r="AB190"/>
          <cell r="AC190"/>
          <cell r="AD190"/>
          <cell r="AE190"/>
          <cell r="AF190">
            <v>1</v>
          </cell>
          <cell r="AG190">
            <v>0.4760204081632653</v>
          </cell>
          <cell r="AH190">
            <v>0.4760204081632653</v>
          </cell>
          <cell r="AI190"/>
          <cell r="AJ190">
            <v>2224245981</v>
          </cell>
          <cell r="AK190">
            <v>1942284306</v>
          </cell>
          <cell r="AL190">
            <v>0.87323269215339538</v>
          </cell>
          <cell r="AM190">
            <v>1863021009</v>
          </cell>
          <cell r="AN190">
            <v>0.95919068245820449</v>
          </cell>
          <cell r="AO190">
            <v>108392166.5</v>
          </cell>
          <cell r="AP190">
            <v>106468368.21000001</v>
          </cell>
          <cell r="AQ190">
            <v>86718969.120000005</v>
          </cell>
          <cell r="AR190">
            <v>0.81450453855885196</v>
          </cell>
          <cell r="AS190">
            <v>1891913119</v>
          </cell>
          <cell r="AT190">
            <v>1833723471</v>
          </cell>
          <cell r="AU190">
            <v>0.96924295972388153</v>
          </cell>
        </row>
        <row r="191">
          <cell r="A191" t="str">
            <v>SACT 10.4.1</v>
          </cell>
          <cell r="B191" t="str">
            <v>10.4.1</v>
          </cell>
          <cell r="C191" t="str">
            <v>Formulación e implementación del Plan de comunicaciones corporativo articulado con el SGI</v>
          </cell>
          <cell r="D191" t="str">
            <v>% de formulación e implementación del Plan de comunicaciones corporativo articulado con el SGI</v>
          </cell>
          <cell r="E191" t="str">
            <v>Porcentaje</v>
          </cell>
          <cell r="F191">
            <v>1</v>
          </cell>
          <cell r="G191">
            <v>1</v>
          </cell>
          <cell r="H191">
            <v>1</v>
          </cell>
          <cell r="I191">
            <v>1</v>
          </cell>
          <cell r="J191">
            <v>1</v>
          </cell>
          <cell r="K191">
            <v>1.2123513152593022</v>
          </cell>
          <cell r="L191">
            <v>0</v>
          </cell>
          <cell r="M191">
            <v>0</v>
          </cell>
          <cell r="N191">
            <v>0</v>
          </cell>
          <cell r="O191">
            <v>1</v>
          </cell>
          <cell r="P191">
            <v>1</v>
          </cell>
          <cell r="Q191">
            <v>0</v>
          </cell>
          <cell r="R191">
            <v>0</v>
          </cell>
          <cell r="S191" t="str">
            <v xml:space="preserve">El Plan de Comunicaciones Corporativo fue formulado al inicio de la vigencia y aprobado por la Dirección General el 29 de enero de 2020, mediante Acta 040OC-ACT2007-2094. Desde el inicio de año se definió la premisa “Con el Corazón” como eje central del discurso institucional y se reforzó en todas las acciones y productos comunicacionales realizados.
El Plan de Comunicaciones responde a los criterios de comunicación pública, según las orientaciones en la materia para las entidades estatales en Colombia; además, se alineó con los intereses y prioridades plasmadas en el Plan de Gestión Ambiental Regional (PGAR) y el Plan de Acción Corporativo, en respuesta a la responsabilidad de aportar, desde la integralidad y transversalidad de las estrategias de comunicación, al logro de los retos y metas fijadas para Corantioquia durante el cuatrienio.  
 El Plan de Comunicaciones desarrolla cuatro estrategias: Estrategia Informativa, Estrategia Movilizadora, Estrategia Relacionamiento Institucional, Estrategia Organizacional. 
 </v>
          </cell>
          <cell r="T191" t="str">
            <v>El Plan de Comunicaciones fue formulado en 2020, con alcance al cuatrenio de la vigencia del Plan de Acción. Este respondió a los criterios de comunicación pública, según las orientaciones en la materia para las entidades estatales en Colombia, y fue proyectado en respuesta a la responsabilidad de aportar, desde la integralidad y transversalidad de las estrategias de comunicación, al logro de los retos y metas fijadas para Corantioquia durante el cuatrienio.  Se destaca la formulación y caracterización del proceso Gestión de las Comunicaciones, implementado a partir del año 2021 dentro del Sistema de Gestión Integral de la Corporación, al cual se adapta el Plan de Comunicación Estratégica, para responder al objetivo de gestionar estrategias y acciones comunicacionales dirigidas a los grupos de valor para garantizar el acceso a información transparente y oportuna, incentivar la corresponsabilidad y promover la cultura ambiental. El proceso Gestión de las Comunicaciones formulado incluyó 7 procedimientos, 2 manuales y 12 formatos que orientan las acciones más relevantes y funciones de la Oficina Asesora de Comunicaciones.  
El Plan de Comunicaciones se ejecutó mediante 4 estrategias: informativa, movilizadora, relacionamiento institucional y organizacional. Como resultado, el indicador registró un cumplimiento mayor al 100 % (121 %), superando todas las expectativas,</v>
          </cell>
          <cell r="U191"/>
          <cell r="V191"/>
          <cell r="W191"/>
          <cell r="X191" t="str">
            <v>contract</v>
          </cell>
          <cell r="Y191" t="str">
            <v>No aplica</v>
          </cell>
          <cell r="Z191"/>
          <cell r="AA191"/>
          <cell r="AB191"/>
          <cell r="AC191"/>
          <cell r="AD191"/>
          <cell r="AE191"/>
          <cell r="AF191">
            <v>1</v>
          </cell>
          <cell r="AG191">
            <v>1.1061756576296511</v>
          </cell>
          <cell r="AH191">
            <v>1.1061756576296511</v>
          </cell>
          <cell r="AI191"/>
          <cell r="AJ191">
            <v>745790209</v>
          </cell>
          <cell r="AK191">
            <v>719854406</v>
          </cell>
          <cell r="AL191">
            <v>0.96522372821872215</v>
          </cell>
          <cell r="AM191">
            <v>688805326</v>
          </cell>
          <cell r="AN191">
            <v>0.95686755579849847</v>
          </cell>
          <cell r="AO191">
            <v>60177949.5</v>
          </cell>
          <cell r="AP191">
            <v>58254151.210000001</v>
          </cell>
          <cell r="AQ191">
            <v>38504752.119999997</v>
          </cell>
          <cell r="AR191">
            <v>0.66097868255250125</v>
          </cell>
          <cell r="AS191">
            <v>587957543</v>
          </cell>
          <cell r="AT191">
            <v>539410089</v>
          </cell>
          <cell r="AU191">
            <v>0.91743034071424434</v>
          </cell>
        </row>
        <row r="192">
          <cell r="A192" t="str">
            <v>SACT 10.4.2</v>
          </cell>
          <cell r="B192" t="str">
            <v>10.4.2</v>
          </cell>
          <cell r="C192" t="str">
            <v>Formulación e implementación del Plan de Seguridad y Privacidad de la Información</v>
          </cell>
          <cell r="D192" t="str">
            <v>% de formulación e implementación del Plan de Seguridad y Privacidad de la Información</v>
          </cell>
          <cell r="E192" t="str">
            <v>Porcentaje</v>
          </cell>
          <cell r="F192">
            <v>0.5</v>
          </cell>
          <cell r="G192">
            <v>0.7</v>
          </cell>
          <cell r="H192">
            <v>0.85</v>
          </cell>
          <cell r="I192">
            <v>1</v>
          </cell>
          <cell r="J192">
            <v>0.45</v>
          </cell>
          <cell r="K192">
            <v>0.5714285714285714</v>
          </cell>
          <cell r="L192">
            <v>0.5714285714285714</v>
          </cell>
          <cell r="M192">
            <v>0.5714285714285714</v>
          </cell>
          <cell r="N192">
            <v>0.05</v>
          </cell>
          <cell r="O192">
            <v>0.9</v>
          </cell>
          <cell r="P192">
            <v>0.81632653061224492</v>
          </cell>
          <cell r="Q192">
            <v>0.67226890756302515</v>
          </cell>
          <cell r="R192">
            <v>0.5714285714285714</v>
          </cell>
          <cell r="S192" t="str">
            <v xml:space="preserve">En el mes de septiembre se adopta la Política General de Tecnología, de Seguridad y Privacidad de la Información en la Corporación mediante el radicado 040-RES2010-5756 </v>
          </cell>
          <cell r="T192" t="str">
            <v xml:space="preserve">
Mediante la Resolución 040-RES2112-9432 del 30 de Diciembre del 2021, se adoptó el PETIC  2022-2023  de CORANTIOQUIA. En este instrumento de planificación está incluido como una de las iniciativas de transformación digital y modernización tecnológica, la formulación del Plan de Seguridad y Privacidad de la Información para la vigencia 2022 donde se contempla la entrega del plan en mención, para su ejecución.</v>
          </cell>
          <cell r="U192"/>
          <cell r="V192"/>
          <cell r="W192"/>
          <cell r="X192" t="str">
            <v>contract</v>
          </cell>
          <cell r="Y192" t="str">
            <v>No aplica</v>
          </cell>
          <cell r="Z192"/>
          <cell r="AA192"/>
          <cell r="AB192"/>
          <cell r="AC192"/>
          <cell r="AD192"/>
          <cell r="AE192"/>
          <cell r="AF192">
            <v>1</v>
          </cell>
          <cell r="AG192">
            <v>0.5714285714285714</v>
          </cell>
          <cell r="AH192">
            <v>0.5714285714285714</v>
          </cell>
          <cell r="AI192"/>
          <cell r="AJ192">
            <v>59112266</v>
          </cell>
          <cell r="AK192">
            <v>57954268</v>
          </cell>
          <cell r="AL192">
            <v>0.98041019100841098</v>
          </cell>
          <cell r="AM192">
            <v>57954268</v>
          </cell>
          <cell r="AN192">
            <v>1</v>
          </cell>
          <cell r="AO192">
            <v>0</v>
          </cell>
          <cell r="AP192">
            <v>0</v>
          </cell>
          <cell r="AQ192">
            <v>0</v>
          </cell>
          <cell r="AR192" t="str">
            <v>0%</v>
          </cell>
          <cell r="AS192">
            <v>61100192</v>
          </cell>
          <cell r="AT192">
            <v>54716562</v>
          </cell>
          <cell r="AU192">
            <v>0.89552193223877263</v>
          </cell>
        </row>
        <row r="193">
          <cell r="A193" t="str">
            <v>SACT 10.4.3</v>
          </cell>
          <cell r="B193" t="str">
            <v>10.4.3</v>
          </cell>
          <cell r="C193" t="str">
            <v>Formulación e implementación del Plan de Tratamiento de Riesgos de Seguridad y Privacidad de la Información</v>
          </cell>
          <cell r="D193" t="str">
            <v>% de formulación e implementación del Plan de Tratamiento de Riesgos de Seguridad y Privacidad de la Información</v>
          </cell>
          <cell r="E193" t="str">
            <v>Porcentaje</v>
          </cell>
          <cell r="F193">
            <v>0.5</v>
          </cell>
          <cell r="G193">
            <v>0.7</v>
          </cell>
          <cell r="H193">
            <v>0.85</v>
          </cell>
          <cell r="I193">
            <v>1</v>
          </cell>
          <cell r="J193">
            <v>0.45</v>
          </cell>
          <cell r="K193">
            <v>0.75</v>
          </cell>
          <cell r="L193">
            <v>0</v>
          </cell>
          <cell r="M193">
            <v>0</v>
          </cell>
          <cell r="N193">
            <v>0.05</v>
          </cell>
          <cell r="O193">
            <v>0.9</v>
          </cell>
          <cell r="P193">
            <v>1</v>
          </cell>
          <cell r="Q193">
            <v>0</v>
          </cell>
          <cell r="R193">
            <v>0</v>
          </cell>
          <cell r="S193" t="str">
            <v xml:space="preserve">Teniendo en cuenta que el plan de tratamiento de riesgos de seguridad y privacidad de la información y con la adopción de la Política General de Tecnología, de Seguridad y Privacidad de la Información en la Corporación mediante el radicado 040-RES2010-5756, se aportó para la estructuración de los riesgos de seguridad y privacidad de la información </v>
          </cell>
          <cell r="T193" t="str">
            <v>Mediante la Resolución 040-RES2112-9432 del 30 de Diciembre del 2021, se adoptó el PETIC  2022-2023  de CORANTIOQUIA. En este instrumento de planificación está incluido como una de las iniciativas de transformación digital y modernización tecnológica, la formulación del Plan de Tratamiento de Riesgos de Seguridad y Privacidad de la Información para la vigencia 2022 donde se contempla la entrega del plan en mención, para su ejecución.</v>
          </cell>
          <cell r="U193"/>
          <cell r="V193"/>
          <cell r="W193"/>
          <cell r="X193" t="str">
            <v>contract</v>
          </cell>
          <cell r="Y193" t="str">
            <v>No aplica</v>
          </cell>
          <cell r="Z193"/>
          <cell r="AA193"/>
          <cell r="AB193"/>
          <cell r="AC193"/>
          <cell r="AD193"/>
          <cell r="AE193"/>
          <cell r="AF193">
            <v>1</v>
          </cell>
          <cell r="AG193">
            <v>0.75</v>
          </cell>
          <cell r="AH193">
            <v>0.75</v>
          </cell>
          <cell r="AI193"/>
          <cell r="AJ193">
            <v>427457397</v>
          </cell>
          <cell r="AK193">
            <v>172589973</v>
          </cell>
          <cell r="AL193">
            <v>0.40375947219834868</v>
          </cell>
          <cell r="AM193">
            <v>172589973</v>
          </cell>
          <cell r="AN193">
            <v>1</v>
          </cell>
          <cell r="AO193">
            <v>0</v>
          </cell>
          <cell r="AP193">
            <v>0</v>
          </cell>
          <cell r="AQ193">
            <v>0</v>
          </cell>
          <cell r="AR193" t="str">
            <v>0%</v>
          </cell>
          <cell r="AS193">
            <v>52291113</v>
          </cell>
          <cell r="AT193">
            <v>50722749</v>
          </cell>
          <cell r="AU193">
            <v>0.97000706410666759</v>
          </cell>
        </row>
        <row r="194">
          <cell r="A194" t="str">
            <v>SACT 10.4.4</v>
          </cell>
          <cell r="B194" t="str">
            <v>10.4.4</v>
          </cell>
          <cell r="C194" t="str">
            <v>Ejecución de acciones de comunicación en los proyectos del plan de acción</v>
          </cell>
          <cell r="D194" t="str">
            <v>% de proyectos del plan de acción con acciones de comunicación implementadas</v>
          </cell>
          <cell r="E194" t="str">
            <v>Porcentaje</v>
          </cell>
          <cell r="F194">
            <v>1</v>
          </cell>
          <cell r="G194">
            <v>1</v>
          </cell>
          <cell r="H194">
            <v>1</v>
          </cell>
          <cell r="I194">
            <v>1</v>
          </cell>
          <cell r="J194">
            <v>1</v>
          </cell>
          <cell r="K194">
            <v>1</v>
          </cell>
          <cell r="L194">
            <v>0</v>
          </cell>
          <cell r="M194">
            <v>0</v>
          </cell>
          <cell r="N194">
            <v>0</v>
          </cell>
          <cell r="O194">
            <v>1</v>
          </cell>
          <cell r="P194">
            <v>1</v>
          </cell>
          <cell r="Q194">
            <v>0</v>
          </cell>
          <cell r="R194">
            <v>0</v>
          </cell>
          <cell r="S194" t="str">
            <v xml:space="preserve">Desde el criterio de transversalidad de las acciones de comunicación estratégica requeridas por la entidad, se ha garantizado una respuesta satisfactoria a las necesidades de acompañamiento, asesoría y apoyo a los proyectos institucionales, de acuerdo con la dinámica propia de los procesos de contratación e inicio de actividades en cada caso: asesoría a más de 100 convenios, contratos o iniciativas con acciones de comunicación incluidas en su ejecución, la realización de más de 50 eventos, el diseño de más de 3 mil piezas de comunicación, la divulgación en distintos medios institucionales y con apoyo en la gestión de prensa y la producción de distintivos institucionales.  </v>
          </cell>
          <cell r="T194" t="str">
            <v xml:space="preserve">Los 11 proyectos corporativos recibieron asesoría, acompañamiento y apoyo para la incorporación de acciones de comunicación, el diseño de estrategias y la ejecución de acciones contempladas en los componentes de comunicación.  
El acompañamiento realizado por la Oficina Asesora de Comunicaciones incluyó en general diseño de piezas comunicacionales (impresas, digitales, audiovisuales), generación de contenidos, organización y ejecución de eventos, apoyo logístico, producción y distribución de distintivos, emisión de planes de medios, gestión de prensa, diseño de campañas y divulgación institucional, de acuerdo con la demanda de los mismos proyectos y las condiciones de estudios previos revisados y asesorados por la Oficina de Comunicaciones. </v>
          </cell>
          <cell r="U194"/>
          <cell r="V194"/>
          <cell r="W194"/>
          <cell r="X194" t="str">
            <v>contract</v>
          </cell>
          <cell r="Y194" t="str">
            <v>No aplica</v>
          </cell>
          <cell r="Z194"/>
          <cell r="AA194"/>
          <cell r="AB194"/>
          <cell r="AC194"/>
          <cell r="AD194"/>
          <cell r="AE194"/>
          <cell r="AF194">
            <v>1</v>
          </cell>
          <cell r="AG194">
            <v>1</v>
          </cell>
          <cell r="AH194">
            <v>1</v>
          </cell>
          <cell r="AI194"/>
          <cell r="AJ194">
            <v>991886109</v>
          </cell>
          <cell r="AK194">
            <v>991885659</v>
          </cell>
          <cell r="AL194">
            <v>0.99999954631888088</v>
          </cell>
          <cell r="AM194">
            <v>943671442</v>
          </cell>
          <cell r="AN194">
            <v>0.95139135588611223</v>
          </cell>
          <cell r="AO194">
            <v>48214217</v>
          </cell>
          <cell r="AP194">
            <v>48214217</v>
          </cell>
          <cell r="AQ194">
            <v>48214217</v>
          </cell>
          <cell r="AR194">
            <v>1</v>
          </cell>
          <cell r="AS194">
            <v>1190564271</v>
          </cell>
          <cell r="AT194">
            <v>1188874071</v>
          </cell>
          <cell r="AU194">
            <v>0.99858033703751214</v>
          </cell>
        </row>
        <row r="195">
          <cell r="A195" t="str">
            <v>ACT 10.5</v>
          </cell>
          <cell r="B195" t="str">
            <v>10.5</v>
          </cell>
          <cell r="C195" t="str">
            <v>Promover procesos de gestión de la cultura y la educación ambiental en el marco de los programas y proyectos del plan de acción, con enfoque diferencial</v>
          </cell>
          <cell r="D195"/>
          <cell r="E195" t="str">
            <v>Porcentaje</v>
          </cell>
          <cell r="F195">
            <v>1</v>
          </cell>
          <cell r="G195">
            <v>1</v>
          </cell>
          <cell r="H195">
            <v>1</v>
          </cell>
          <cell r="I195">
            <v>1</v>
          </cell>
          <cell r="J195">
            <v>0.94899999999999995</v>
          </cell>
          <cell r="K195">
            <v>0.98666666666666669</v>
          </cell>
          <cell r="L195">
            <v>0</v>
          </cell>
          <cell r="M195">
            <v>0</v>
          </cell>
          <cell r="N195">
            <v>5.1000000000000045E-2</v>
          </cell>
          <cell r="O195">
            <v>0.94899999999999995</v>
          </cell>
          <cell r="P195">
            <v>0.98666666666666669</v>
          </cell>
          <cell r="Q195">
            <v>0</v>
          </cell>
          <cell r="R195">
            <v>0</v>
          </cell>
          <cell r="S195"/>
          <cell r="T195"/>
          <cell r="U195"/>
          <cell r="V195"/>
          <cell r="W195"/>
          <cell r="X195"/>
          <cell r="Y195"/>
          <cell r="Z195"/>
          <cell r="AA195"/>
          <cell r="AB195"/>
          <cell r="AC195"/>
          <cell r="AD195"/>
          <cell r="AE195"/>
          <cell r="AF195">
            <v>1</v>
          </cell>
          <cell r="AG195">
            <v>0.48391666666666666</v>
          </cell>
          <cell r="AH195">
            <v>0.48391666666666666</v>
          </cell>
          <cell r="AI195"/>
          <cell r="AJ195">
            <v>1665378644</v>
          </cell>
          <cell r="AK195">
            <v>1601244009</v>
          </cell>
          <cell r="AL195">
            <v>0.96148945752903503</v>
          </cell>
          <cell r="AM195">
            <v>848382318</v>
          </cell>
          <cell r="AN195">
            <v>0.52982700527312321</v>
          </cell>
          <cell r="AO195">
            <v>752861690.63</v>
          </cell>
          <cell r="AP195">
            <v>744679023.63</v>
          </cell>
          <cell r="AQ195">
            <v>639285135.31999993</v>
          </cell>
          <cell r="AR195">
            <v>0.85847071695903454</v>
          </cell>
          <cell r="AS195">
            <v>2696854798</v>
          </cell>
          <cell r="AT195">
            <v>2453062977</v>
          </cell>
          <cell r="AU195">
            <v>0.90960142860461113</v>
          </cell>
        </row>
        <row r="196">
          <cell r="A196" t="str">
            <v>SACT 10.5.1</v>
          </cell>
          <cell r="B196" t="str">
            <v>10.5.1</v>
          </cell>
          <cell r="C196" t="str">
            <v>Implementación de procesos de gestión cultural y educación ambiental en los programas y proyectos corporativos</v>
          </cell>
          <cell r="D196" t="str">
            <v>% de implementación de procesos de gestión cultural y educación ambiental en los programas y proyectos corporativos</v>
          </cell>
          <cell r="E196" t="str">
            <v>Porcentaje</v>
          </cell>
          <cell r="F196">
            <v>0.25</v>
          </cell>
          <cell r="G196">
            <v>0.5</v>
          </cell>
          <cell r="H196">
            <v>0.75</v>
          </cell>
          <cell r="I196">
            <v>1</v>
          </cell>
          <cell r="J196">
            <v>0.40799999999999997</v>
          </cell>
          <cell r="K196">
            <v>0.66749999999999998</v>
          </cell>
          <cell r="L196">
            <v>0</v>
          </cell>
          <cell r="M196">
            <v>0</v>
          </cell>
          <cell r="N196">
            <v>0</v>
          </cell>
          <cell r="O196">
            <v>1</v>
          </cell>
          <cell r="P196">
            <v>1</v>
          </cell>
          <cell r="Q196">
            <v>0</v>
          </cell>
          <cell r="R196">
            <v>0</v>
          </cell>
          <cell r="S196" t="str">
            <v xml:space="preserve">Se adelanta la edición final de la versión 1 del documento, denominado “Estrategia de la Gestión de la Cultura y la Educación Ambiental, El territorio como Zona de Vida”, para vincularlo al Sistema de Gestión Integral. Iguialmente, la Socialización y apropiación de la estrategia por parte de los actores, incluidos los actores internos.
Adicionalmente se ha avanzado en acciones de su implementación en los procesos contractuales.
Como proyección para darle continuidad a las acciones de fortalecimiento de la apropiación e implementación de la Estrategia de Gestión de la Cultura y la Educación Ambiental, El Territorio como Zona de Vida por parte de los funcionarios corporativos, se estableció en el contrato 140-CNT2010-1444, suscrito con el Politécnico Jaime Isaza Cadavid, el alcance 2. “Implementación de procesos de Gestión de la Cultura y la Educación Ambiental en los Programas y Proyectos Corporativos”; alcance que considera 6 actividades orientadas al diseño de una estrategia edu-comunicativa para la apropiación y la implementación de la Estrategia; diseño y producción de por lo menos dos piezas edu-comunicativas y Sistematización del proceso desarrollado. </v>
          </cell>
          <cell r="T196" t="str">
            <v>La Subdirección de Participación y Cultura Ambiental en la vigencia 2021, desplegó una estrategia de acompañamiento y asesoría a los Programas y proyectos Corporativos; el despliegue de dicha estrategia se implementó a través de: 1. Verificar que los Estudios Previos generados en los procesos pre-contractuales que adelantan las diferentes dependencia, incorporen procesos de gestión y educación ambiental alineados a la estrategia “El territorio como Zona de Vida”. 2. Encuentros de inducción a los equipos externos que las diferentes dependencias, vinculan para dar cumplimiento a los indicadores; 3. Socialización de la Estrategia “El territorio como Zona de Vida” en el marco de procesos de formación a públicos focalizados como: ejército nacional; guardabosques; guardaciénagas; Promotores ambientales de Guardianes de la Naturaleza, grupos étnicos, entre otros. 3. Actividades internas (13) de sensibilización y apropiación de la estrategia de Gestión de la Cultura y la Educación Ambiental el Territorio como Zona de Vida con el fin de fortalecer la implementación de procesos de gestión cultural y educación ambiental en los programas y proyectos corporativos, estas actividades fueron destinadas a los equipos internos de las Oficinas Territoriales y las diferentes Subdirecciones; permitió reconocer las percepciones y opiniones frente a la labor de la Corporación en materia de educación, participación y construcción de cultura ambiental en aspectos de la gestión y administración del patrimonio ambiental.</v>
          </cell>
          <cell r="U196"/>
          <cell r="V196"/>
          <cell r="W196"/>
          <cell r="X196" t="str">
            <v>contract</v>
          </cell>
          <cell r="Y196" t="str">
            <v>No aplica</v>
          </cell>
          <cell r="Z196"/>
          <cell r="AA196"/>
          <cell r="AB196"/>
          <cell r="AC196"/>
          <cell r="AD196"/>
          <cell r="AE196"/>
          <cell r="AF196">
            <v>1</v>
          </cell>
          <cell r="AG196">
            <v>0.66749999999999998</v>
          </cell>
          <cell r="AH196">
            <v>0.66749999999999998</v>
          </cell>
          <cell r="AI196"/>
          <cell r="AJ196">
            <v>600970891</v>
          </cell>
          <cell r="AK196">
            <v>597644413</v>
          </cell>
          <cell r="AL196">
            <v>0.99446482674982006</v>
          </cell>
          <cell r="AM196">
            <v>544791459</v>
          </cell>
          <cell r="AN196">
            <v>0.91156454766356199</v>
          </cell>
          <cell r="AO196">
            <v>52852954</v>
          </cell>
          <cell r="AP196">
            <v>52852954</v>
          </cell>
          <cell r="AQ196">
            <v>52852954</v>
          </cell>
          <cell r="AR196">
            <v>1</v>
          </cell>
          <cell r="AS196">
            <v>578826519</v>
          </cell>
          <cell r="AT196">
            <v>566975593</v>
          </cell>
          <cell r="AU196">
            <v>0.9795259449748881</v>
          </cell>
        </row>
        <row r="197">
          <cell r="A197" t="str">
            <v>SACT 10.5.2</v>
          </cell>
          <cell r="B197" t="str">
            <v>10.5.2</v>
          </cell>
          <cell r="C197" t="str">
            <v>Ejecución de acciones en educación ambiental</v>
          </cell>
          <cell r="D197" t="str">
            <v>% de ejecución de acciones en educación ambiental
Nota: 
▪ Acciones en coherencia con las necesidades de educación de los diferentes programas del plan de acción y retos del PGAR.
▪ Considera la Ordenanza de 2019 sobre política de educación ambiental.</v>
          </cell>
          <cell r="E197" t="str">
            <v>Porcentaje</v>
          </cell>
          <cell r="F197">
            <v>1</v>
          </cell>
          <cell r="G197">
            <v>1</v>
          </cell>
          <cell r="H197">
            <v>1</v>
          </cell>
          <cell r="I197">
            <v>1</v>
          </cell>
          <cell r="J197">
            <v>1.167</v>
          </cell>
          <cell r="K197">
            <v>1</v>
          </cell>
          <cell r="L197">
            <v>0</v>
          </cell>
          <cell r="M197">
            <v>0</v>
          </cell>
          <cell r="N197">
            <v>0</v>
          </cell>
          <cell r="O197">
            <v>1</v>
          </cell>
          <cell r="P197">
            <v>1</v>
          </cell>
          <cell r="Q197">
            <v>0</v>
          </cell>
          <cell r="R197">
            <v>0</v>
          </cell>
          <cell r="S197" t="str">
            <v xml:space="preserve">Se define como una acción de educación ambiental a las actividades que se desprenden del proceso de fortalecimiento e implementación de  las Estrategias de la Política Nacional de Educación Ambiental y de la formulación y desarrollo de la Estrategia de Gestión de la Cultura y la Educación Ambiental “El Territorio como Zona de Vida”. 
Las acciones desarrollas en educación ambiental fueron: Estrategias de la Política Nacional de Educación Ambiental, Acciones de educación ambiental asociadas a áreas protegidas y restauración de ecosistema, Acciones de educación ambiental asociadas al patrimonio hídrico, Acciones de educación ambiental asociadas a la apropiación social del territorio. 
En atención a la formulación e implementación de la estrategia de Territorio como Zonas de Vida se desarrollaron las siguientes actividades: Gestión de alianzas y acuerdos para el desarrollo de acciones de educación ambiental en el territorio de la jurisdicción, Encuentros y acción de Articulación, Encuentros y acción de formación,  Acciones de fortalecimiento institucional, Acciones de proyección, Acciones de divulgación,  Acciones de formación interinstitucional  
  </v>
          </cell>
          <cell r="T197" t="str">
            <v xml:space="preserve">Participación en los Comités Técnicos Interinstitucionales de Educación Ambiental departamental y municipal: Durante este año se atendieron a. CIDEAM: Se realizó acompañamiento técnico 28 comités (Envigado, Sabaneta, Suscripción de acuerdos o alianzas para la implementación de estrategias de educación ambiental. estas se realizaron con la universidad Lasallista, Concesión Vial la Pintada, Ejercito nacional con la cuarta Brigada y la séptima división, ganaderos, otras universidades, ONG´S. 
Acompañamiento e implementación de los PRAE. Los Proyectos Ambientales Escolares a través de: Programa Ecoescuelas (22 escuelas), encuentros de Red PRAE (2 encuentros atendidos) Acompañamiento de los Proyectos Ciudadanos y Comunitarios de Educación Ambiental (Proceda). Con la el proceso de Guardianes de la Naturaleza se acompañaron 90 encuentros presenciales, y con los grupos en encuentros autónomos, con apoyos y articulaciones se realizaron 400 encuentros en todo el año. 
La estrategia de educación ambiental el territorio como zona de vida fue socializada a todas las subdirecciones de la corporación y las oficinas territoriales y se realizaron 30 encuentros en los que se socializó la estrategia a diferentes públicos. Entre los que está el ejército, instituciones educativas,  
Acciones específicas de educación ambiental a cargo de las autoridades ambientales regionales. Se realizó la capacitación virtual en formación ambiental a cerca de 600 soldados, pertenecientes a la cuarta brigada, Se implemento la estrategia de Corantioquia en tu colegio, donde realizamos 4 acompañamientos. Los encuentros de participación a través de la socialización de los planes de manejo de las áreas protegidas.
</v>
          </cell>
          <cell r="U197"/>
          <cell r="V197"/>
          <cell r="W197"/>
          <cell r="X197" t="str">
            <v>contract</v>
          </cell>
          <cell r="Y197" t="str">
            <v>No aplica</v>
          </cell>
          <cell r="Z197"/>
          <cell r="AA197"/>
          <cell r="AB197"/>
          <cell r="AC197"/>
          <cell r="AD197"/>
          <cell r="AE197"/>
          <cell r="AF197">
            <v>1</v>
          </cell>
          <cell r="AG197">
            <v>1</v>
          </cell>
          <cell r="AH197">
            <v>1</v>
          </cell>
          <cell r="AI197"/>
          <cell r="AJ197">
            <v>417787521</v>
          </cell>
          <cell r="AK197">
            <v>380109033</v>
          </cell>
          <cell r="AL197">
            <v>0.90981423305843545</v>
          </cell>
          <cell r="AM197">
            <v>176025833</v>
          </cell>
          <cell r="AN197">
            <v>0.46309300152832727</v>
          </cell>
          <cell r="AO197">
            <v>204083200</v>
          </cell>
          <cell r="AP197">
            <v>195900533</v>
          </cell>
          <cell r="AQ197">
            <v>95900533</v>
          </cell>
          <cell r="AR197">
            <v>0.48953686614012426</v>
          </cell>
          <cell r="AS197">
            <v>969236279</v>
          </cell>
          <cell r="AT197">
            <v>771907383</v>
          </cell>
          <cell r="AU197">
            <v>0.79640785195990382</v>
          </cell>
        </row>
        <row r="198">
          <cell r="A198" t="str">
            <v>SACT 10.5.3</v>
          </cell>
          <cell r="B198" t="str">
            <v>10.5.3</v>
          </cell>
          <cell r="C198" t="str">
            <v>Implementación de espacios etnoeducativos ambientales en territorios ancestrales y colectivos</v>
          </cell>
          <cell r="D198" t="str">
            <v>Número de espacios etnoeducativos ambientales en territorios ancestrales y colectivos</v>
          </cell>
          <cell r="E198" t="str">
            <v>Porcentaje</v>
          </cell>
          <cell r="F198">
            <v>2</v>
          </cell>
          <cell r="G198">
            <v>2</v>
          </cell>
          <cell r="H198">
            <v>2</v>
          </cell>
          <cell r="I198">
            <v>2</v>
          </cell>
          <cell r="J198">
            <v>1.69</v>
          </cell>
          <cell r="K198">
            <v>2.0700000000000007</v>
          </cell>
          <cell r="L198">
            <v>0</v>
          </cell>
          <cell r="M198">
            <v>0</v>
          </cell>
          <cell r="N198">
            <v>0.3</v>
          </cell>
          <cell r="O198">
            <v>0.84499999999999997</v>
          </cell>
          <cell r="P198">
            <v>1</v>
          </cell>
          <cell r="Q198">
            <v>0</v>
          </cell>
          <cell r="R198">
            <v>0</v>
          </cell>
          <cell r="S198" t="str">
            <v xml:space="preserve">
Se firmó el convenio N°040-COV2010-182 con la Asociación de Cabildos Indígenas de Antioquia -OIA-; el convenio N°040-COV2010-214 con la Unión Temporal Afroambiental y el convenio N°040-COV2010-180 con el resguardo indígena Cristiania para la implementación y/o fortalecimiento de espacios de etnoeducativos con 99 consejos comunitarios y espacios de educación propia con 63 comunidades indígenas.  
En el desarrollo de estos procesos se presentaron las propuestas metodológicas para la implementación de procesos de educación propia que contribuyan al mejoramiento de capacidades en las autoridades indígenas, líderes y grupos representativos; y el fortalecimiento de la autonomía alimentaria y territorial mediante el desarrollo de procesos de educación propia y etnoeducación para el mejoramiento de capacidades. 
  </v>
          </cell>
          <cell r="T198" t="str">
            <v>Su objetivo es medir el avance en la construcción e implementación de dos espacios etnoeducativos fortalecidos desde los saberes ancestrales, culturales, espirituales orientados a la protección del medio ambiente en articulación con la estrategia Gestión de la Cultura y la Educación Ambiental, El territorio como Zona de Vida, uno por comunidad étnica: Indígena y Afrodescendiente. Desde los convenios N° 040-COV2010-182 y 040-COV2010-214, se implementaron  dos espacios etnoeducativos y/o de educación propia para el fortalecimiento del patrimonio agroalimentario y la soberanía alimentaria en las comunidades afrocolombianas e indígenas. En desarrollo de los proyectos de Piragua, Guardianes de la Naturaleza y Hogares Ecológicos se implementaron procesos de educación con enfoque diferencial en las comunidades indígenas: Omagá (Cáceres), El Pando (Caucasia), Puerto Bélgica (Cáceres), Carupia (Cáceres), Miguel Certiga – La Mirla (Támesis), Hermeregildo Chakiama (Ciudad Bolivar), Marcelino Tascón (Valparaiso), Bernardino Panchí Pueblorrico), Cristiania (Jardín), Jaidezabi (Tarazá), Jaidukamá (Ituango), Los Aguacates (El Begre), Korodó Ité (Remedios). 
En el marco del proceso de implementación de los POMCA Río Aburrá y Río Aurra, se implementó un proceso educativo con enfoque diferencial con los consejos comunitarios de Sopetrán: San Nicolás, La Puerta, Tafetanes, Guaymaral, Córdoba, Los Almendros, El Rodeo y Juntas; y con el consejo comunitario de San Andrés del municipio de Girardota. 
En convenio con Empresas Públicas de Medellín y la Universidad de Antioquia se generó un proceso de formación de formadores en comunidades Guradaciénagas,</v>
          </cell>
          <cell r="U198"/>
          <cell r="V198"/>
          <cell r="W198"/>
          <cell r="X198" t="str">
            <v>contract</v>
          </cell>
          <cell r="Y198" t="str">
            <v>No aplica</v>
          </cell>
          <cell r="Z198"/>
          <cell r="AA198"/>
          <cell r="AB198"/>
          <cell r="AC198"/>
          <cell r="AD198"/>
          <cell r="AE198"/>
          <cell r="AF198">
            <v>2</v>
          </cell>
          <cell r="AG198">
            <v>2.0300000000000002</v>
          </cell>
          <cell r="AH198">
            <v>1.0150000000000001</v>
          </cell>
          <cell r="AI198"/>
          <cell r="AJ198">
            <v>189999999</v>
          </cell>
          <cell r="AK198">
            <v>189445342</v>
          </cell>
          <cell r="AL198">
            <v>0.99708075261621454</v>
          </cell>
          <cell r="AM198">
            <v>3645343</v>
          </cell>
          <cell r="AN198">
            <v>1.9242188599179175E-2</v>
          </cell>
          <cell r="AO198">
            <v>185799999</v>
          </cell>
          <cell r="AP198">
            <v>185799999</v>
          </cell>
          <cell r="AQ198">
            <v>185799999</v>
          </cell>
          <cell r="AR198">
            <v>1</v>
          </cell>
          <cell r="AS198">
            <v>552000000</v>
          </cell>
          <cell r="AT198">
            <v>552000000</v>
          </cell>
          <cell r="AU198">
            <v>1</v>
          </cell>
        </row>
        <row r="199">
          <cell r="A199" t="str">
            <v>SACT 10.5.4</v>
          </cell>
          <cell r="B199" t="str">
            <v>10.5.4</v>
          </cell>
          <cell r="C199" t="str">
            <v>Fortalecimiento de la capacidades en las autoridades étnicas y actores representativos</v>
          </cell>
          <cell r="D199" t="str">
            <v>% de fortalecimiento de la capacidades en las autoridades étnicas y actores representativos</v>
          </cell>
          <cell r="E199" t="str">
            <v>Porcentaje</v>
          </cell>
          <cell r="F199">
            <v>0.1</v>
          </cell>
          <cell r="G199">
            <v>0.2</v>
          </cell>
          <cell r="H199">
            <v>0.3</v>
          </cell>
          <cell r="I199">
            <v>0.4</v>
          </cell>
          <cell r="J199">
            <v>0.09</v>
          </cell>
          <cell r="K199">
            <v>0.18666666666666668</v>
          </cell>
          <cell r="L199">
            <v>0</v>
          </cell>
          <cell r="M199">
            <v>0</v>
          </cell>
          <cell r="N199">
            <v>0.01</v>
          </cell>
          <cell r="O199">
            <v>0.89999999999999991</v>
          </cell>
          <cell r="P199">
            <v>0.93333333333333335</v>
          </cell>
          <cell r="Q199">
            <v>0</v>
          </cell>
          <cell r="R199">
            <v>0</v>
          </cell>
          <cell r="S199" t="str">
            <v xml:space="preserve">Se realizó el levantamiento de información primaria mediante encuestas realizadas a 36 comunidades indígenas y 93 consejos comunitarios de comunidades afrocolombianas para determinar el nivel de fortalecimiento actual de acuerdo con los descriptores establecidos para la gestión ambiental: autonomía en los territorios, gestión de la información y del conocimiento propio, desarrollo propio, gobierno propio, capacidad de Incidencia en la institucionalidad local y regional. 
El proceso de construcción de construcción de Plan de Acción 2020-2023, contribuyó al fortalecimiento de la capacidad de Incidencia en la institucionalidad local y regional por parte de las autoridades étnicas y/o actores representativos, lo cual se evidencia en la incorporación de los retos étnicos en los programas, proyectos y actividades de la estructura programática.  </v>
          </cell>
          <cell r="T199" t="str">
            <v xml:space="preserve">En la vigencia 2021 se fortalecieron capacidades asociadas a la autonomía territorial, el desarrollo propio, el gobierno propio, gestión de la información y el conocimiento propio y la incidencia en la institucionalidad local y regional en las autoridades indígenas, afrocolombianas y actores representativos como líderes, guardia indígena, expertos comunitarios afro, lideres docentes, guardacienagas y mujeres, en el marco de los convenios 040-COV2010-180, 040-COV2010-182 y 040-COV2010-214. </v>
          </cell>
          <cell r="U199"/>
          <cell r="V199"/>
          <cell r="W199"/>
          <cell r="X199" t="str">
            <v>contract</v>
          </cell>
          <cell r="Y199" t="str">
            <v>No aplica</v>
          </cell>
          <cell r="Z199"/>
          <cell r="AA199"/>
          <cell r="AB199"/>
          <cell r="AC199"/>
          <cell r="AD199"/>
          <cell r="AE199"/>
          <cell r="AF199">
            <v>0.4</v>
          </cell>
          <cell r="AG199">
            <v>0.18666666666666668</v>
          </cell>
          <cell r="AH199">
            <v>0.46666666666666667</v>
          </cell>
          <cell r="AI199"/>
          <cell r="AJ199">
            <v>396620233</v>
          </cell>
          <cell r="AK199">
            <v>380052003</v>
          </cell>
          <cell r="AL199">
            <v>0.95822646294497038</v>
          </cell>
          <cell r="AM199">
            <v>69926465</v>
          </cell>
          <cell r="AN199">
            <v>0.18399183387542889</v>
          </cell>
          <cell r="AO199">
            <v>310125537.63</v>
          </cell>
          <cell r="AP199">
            <v>310125537.63</v>
          </cell>
          <cell r="AQ199">
            <v>304731649.31999999</v>
          </cell>
          <cell r="AR199">
            <v>0.98260740359784471</v>
          </cell>
          <cell r="AS199">
            <v>496792000</v>
          </cell>
          <cell r="AT199">
            <v>462180001</v>
          </cell>
          <cell r="AU199">
            <v>0.93032899281791981</v>
          </cell>
        </row>
        <row r="200">
          <cell r="A200" t="str">
            <v>SACT 10.5.5</v>
          </cell>
          <cell r="B200" t="str">
            <v>10.5.5</v>
          </cell>
          <cell r="C200" t="str">
            <v>Fortalecimiento de organizaciones socio-ambientales</v>
          </cell>
          <cell r="D200" t="str">
            <v>% de organizaciones socio-ambientales con acciones de fortalecimiento</v>
          </cell>
          <cell r="E200" t="str">
            <v>Porcentaje</v>
          </cell>
          <cell r="F200">
            <v>0.1</v>
          </cell>
          <cell r="G200">
            <v>0.2</v>
          </cell>
          <cell r="H200">
            <v>0.3</v>
          </cell>
          <cell r="I200">
            <v>0.4</v>
          </cell>
          <cell r="J200">
            <v>0.1</v>
          </cell>
          <cell r="K200">
            <v>0.2</v>
          </cell>
          <cell r="L200">
            <v>0</v>
          </cell>
          <cell r="M200">
            <v>0</v>
          </cell>
          <cell r="N200">
            <v>0</v>
          </cell>
          <cell r="O200">
            <v>1</v>
          </cell>
          <cell r="P200">
            <v>1</v>
          </cell>
          <cell r="Q200">
            <v>0</v>
          </cell>
          <cell r="R200">
            <v>0</v>
          </cell>
          <cell r="S200" t="str">
            <v xml:space="preserve">Se han desarrollado acciones con grupos juveniles, Comités Interinstitucionales de Educación Ambiental, grupos étnicos (afros e Indígenas), Hogares ecológicos, juntas de acción comunal, juntas de acueducto veredal, guardacienagas,, entre otros. Los actores priorizados son las Juntas de acción comunal y las juntas de acueductos comunal, con ellas se han venido realizando actividades de fortalecimiento para la gestión ambiental, específicamente en el conocimiento y participación en los instrumentos de planificación hídrica.  
 </v>
          </cell>
          <cell r="T200" t="str">
            <v xml:space="preserve">Durante el año se han venido acompañando diferentes grupos juveniles, mesas ambientales, CIDEAM, formación de Guardacienagas en el bajo Cauca, así como indígenas, fortaleciendo su conocimiento en la gestión ambiental y en los procesos de gestión que los mismos realizan en el territorio. Así mismo, se terminó de realizar el ejercicio de participación de distintos actores, entre ellos, JAC, JAR, propietarios y sectores productos en la declaratoria de las áreas protegidas de DMI CJT, DMI DVARC y DMI SPAANMA. Para el caso de los Piragüeros, se reportan 149 grupos con procesos de fortalecimiento abarcando la totalidad de los municipios que hacen parte de la jurisdicción. </v>
          </cell>
          <cell r="U200"/>
          <cell r="V200"/>
          <cell r="W200"/>
          <cell r="X200" t="str">
            <v>contract</v>
          </cell>
          <cell r="Y200" t="str">
            <v>No aplica</v>
          </cell>
          <cell r="Z200"/>
          <cell r="AA200"/>
          <cell r="AB200"/>
          <cell r="AC200"/>
          <cell r="AD200"/>
          <cell r="AE200"/>
          <cell r="AF200">
            <v>0.4</v>
          </cell>
          <cell r="AG200">
            <v>0.2</v>
          </cell>
          <cell r="AH200">
            <v>0.5</v>
          </cell>
          <cell r="AI200"/>
          <cell r="AJ200">
            <v>60000000</v>
          </cell>
          <cell r="AK200">
            <v>53993218</v>
          </cell>
          <cell r="AL200">
            <v>0.89988696666666668</v>
          </cell>
          <cell r="AM200">
            <v>53993218</v>
          </cell>
          <cell r="AN200">
            <v>1</v>
          </cell>
          <cell r="AO200">
            <v>0</v>
          </cell>
          <cell r="AP200">
            <v>0</v>
          </cell>
          <cell r="AQ200">
            <v>0</v>
          </cell>
          <cell r="AR200" t="str">
            <v>0%</v>
          </cell>
          <cell r="AS200">
            <v>100000000</v>
          </cell>
          <cell r="AT200">
            <v>100000000</v>
          </cell>
          <cell r="AU200">
            <v>1</v>
          </cell>
        </row>
        <row r="201">
          <cell r="A201" t="str">
            <v>ACT 10.6</v>
          </cell>
          <cell r="B201" t="str">
            <v>10.6</v>
          </cell>
          <cell r="C201" t="str">
            <v>Dinamizar procesos de investigación e innovación para el fortalecimiento de la administración de los RNR (incluye saberes ancestrales), con enfoque diferencial</v>
          </cell>
          <cell r="D201"/>
          <cell r="E201" t="str">
            <v>Porcentaje</v>
          </cell>
          <cell r="F201">
            <v>1</v>
          </cell>
          <cell r="G201">
            <v>1</v>
          </cell>
          <cell r="H201">
            <v>1</v>
          </cell>
          <cell r="I201">
            <v>1</v>
          </cell>
          <cell r="J201">
            <v>0.8</v>
          </cell>
          <cell r="K201">
            <v>1</v>
          </cell>
          <cell r="L201">
            <v>0</v>
          </cell>
          <cell r="M201">
            <v>0</v>
          </cell>
          <cell r="N201">
            <v>0.19999999999999996</v>
          </cell>
          <cell r="O201">
            <v>0.8</v>
          </cell>
          <cell r="P201">
            <v>1</v>
          </cell>
          <cell r="Q201">
            <v>0</v>
          </cell>
          <cell r="R201">
            <v>0</v>
          </cell>
          <cell r="S201"/>
          <cell r="T201"/>
          <cell r="U201"/>
          <cell r="V201"/>
          <cell r="W201"/>
          <cell r="X201"/>
          <cell r="Y201"/>
          <cell r="Z201"/>
          <cell r="AA201"/>
          <cell r="AB201"/>
          <cell r="AC201"/>
          <cell r="AD201"/>
          <cell r="AE201"/>
          <cell r="AF201">
            <v>1</v>
          </cell>
          <cell r="AG201">
            <v>0.45</v>
          </cell>
          <cell r="AH201">
            <v>0.45</v>
          </cell>
          <cell r="AI201"/>
          <cell r="AJ201">
            <v>439841189</v>
          </cell>
          <cell r="AK201">
            <v>394093125</v>
          </cell>
          <cell r="AL201">
            <v>0.89598958636863812</v>
          </cell>
          <cell r="AM201">
            <v>293906997</v>
          </cell>
          <cell r="AN201">
            <v>0.7457805740711666</v>
          </cell>
          <cell r="AO201">
            <v>100186128</v>
          </cell>
          <cell r="AP201">
            <v>100186128</v>
          </cell>
          <cell r="AQ201">
            <v>88732032</v>
          </cell>
          <cell r="AR201">
            <v>0.88567183672374283</v>
          </cell>
          <cell r="AS201">
            <v>482725321</v>
          </cell>
          <cell r="AT201">
            <v>471368088</v>
          </cell>
          <cell r="AU201">
            <v>0.97647268020564437</v>
          </cell>
        </row>
        <row r="202">
          <cell r="A202" t="str">
            <v>SACT 10.6.1</v>
          </cell>
          <cell r="B202" t="str">
            <v>10.6.1</v>
          </cell>
          <cell r="C202" t="str">
            <v>Promoción de la investigación para el fortalecimiento de los saberes ancestrales, culturales, espirituales y sociales para la protección del medio ambiente</v>
          </cell>
          <cell r="D202" t="str">
            <v>Número de proyectos de investigación ejecutados para el fortalecimiento de los saberes ancestrales, culturales, espirituales y sociales para la protección del medio ambiente</v>
          </cell>
          <cell r="E202" t="str">
            <v>Porcentaje</v>
          </cell>
          <cell r="F202">
            <v>0.5</v>
          </cell>
          <cell r="G202">
            <v>1</v>
          </cell>
          <cell r="H202">
            <v>1.5</v>
          </cell>
          <cell r="I202">
            <v>2</v>
          </cell>
          <cell r="J202">
            <v>0.4</v>
          </cell>
          <cell r="K202">
            <v>1.7749999999999999</v>
          </cell>
          <cell r="L202">
            <v>0</v>
          </cell>
          <cell r="M202">
            <v>0</v>
          </cell>
          <cell r="N202">
            <v>0.1</v>
          </cell>
          <cell r="O202">
            <v>0.8</v>
          </cell>
          <cell r="P202">
            <v>1</v>
          </cell>
          <cell r="Q202">
            <v>0</v>
          </cell>
          <cell r="R202">
            <v>0</v>
          </cell>
          <cell r="S202" t="str">
            <v xml:space="preserve">Se realizó cómo parte de la gestión Corporativa, reuniones de articulación con la Gerencia de Afrodescendientes y la Gerencia Indígena de la Gobernación de Antioquia para revisar posibilidades de coordinación y aunar de recursos y esfuerzos para el desarrollo de acciones de sistematización e investigación encaminadas al fortalecimiento de saberes ancestrales de comunidades étnicas; y se realizaron reuniones semanales durante el segundo semestre con los Consejeros y Expertos Comunitarios Afro y con la Asociación de Cabildos Indígenas de Antioquia para la concertación del proyecto de investigación a formular e implementar en las vigencias 2020 y 2021.
Se presentaron las propuestas metodológicas para fortalecer los saberes ancestrales, culturales, espirituales y sociales para la protección del patrimonio ambiental, lo cual contribuye al rescate y/o preservación y/o reapropiación y/o salvaguarda de los conocimientos, las innovaciones y las prácticas tradicionales de las comunidades indígenas y afrocolombianas para la conservación y la utilización sostenible de la diversidad biológica, especialmente asociado a las practicas alimentarias y de salud propia.  
  </v>
          </cell>
          <cell r="T202" t="str">
            <v xml:space="preserve">En la vigencia 2021 se realizó el levantamiento del estado del arte y la implementación de la metodología  para la formación de comunidades indígenas en métodos y técnicas de investigación social desde criterios técnicos diferencias en el marco del convenio 040-COV2010-182 suscrito con la Asociación de Cabildos Indígenas de Antioquia –OIA y la Gerencia Indígena de Antioquia, tomando como referente las metodologías promovidas o implementadas desde la pedagogía de la madre tierra. </v>
          </cell>
          <cell r="U202"/>
          <cell r="V202"/>
          <cell r="W202"/>
          <cell r="X202" t="str">
            <v>contract</v>
          </cell>
          <cell r="Y202" t="str">
            <v>No aplica</v>
          </cell>
          <cell r="Z202"/>
          <cell r="AA202"/>
          <cell r="AB202"/>
          <cell r="AC202"/>
          <cell r="AD202"/>
          <cell r="AE202"/>
          <cell r="AF202">
            <v>2</v>
          </cell>
          <cell r="AG202">
            <v>1.7749999999999999</v>
          </cell>
          <cell r="AH202">
            <v>0.88749999999999996</v>
          </cell>
          <cell r="AI202"/>
          <cell r="AJ202">
            <v>401984177</v>
          </cell>
          <cell r="AK202">
            <v>362387713</v>
          </cell>
          <cell r="AL202">
            <v>0.90149745620460076</v>
          </cell>
          <cell r="AM202">
            <v>275658597</v>
          </cell>
          <cell r="AN202">
            <v>0.76067313297677952</v>
          </cell>
          <cell r="AO202">
            <v>86729116</v>
          </cell>
          <cell r="AP202">
            <v>86729116</v>
          </cell>
          <cell r="AQ202">
            <v>75275020</v>
          </cell>
          <cell r="AR202">
            <v>0.86793251761034895</v>
          </cell>
          <cell r="AS202">
            <v>419125321</v>
          </cell>
          <cell r="AT202">
            <v>407768088</v>
          </cell>
          <cell r="AU202">
            <v>0.97290253670930082</v>
          </cell>
        </row>
        <row r="203">
          <cell r="A203" t="str">
            <v>SACT 10.6.2</v>
          </cell>
          <cell r="B203" t="str">
            <v>10.6.2</v>
          </cell>
          <cell r="C203" t="str">
            <v>Promoción de procesos de investigación e innovación ejecutados en las temáticas priorizadas</v>
          </cell>
          <cell r="D203" t="str">
            <v>% de procesos de investigación e innovación ejecutados en las temáticas priorizadas</v>
          </cell>
          <cell r="E203" t="str">
            <v>Porcentaje</v>
          </cell>
          <cell r="F203">
            <v>0</v>
          </cell>
          <cell r="G203">
            <v>0.1</v>
          </cell>
          <cell r="H203">
            <v>0.1</v>
          </cell>
          <cell r="I203">
            <v>0.2</v>
          </cell>
          <cell r="J203">
            <v>0</v>
          </cell>
          <cell r="K203">
            <v>0.5</v>
          </cell>
          <cell r="L203">
            <v>0</v>
          </cell>
          <cell r="M203">
            <v>0</v>
          </cell>
          <cell r="N203">
            <v>0</v>
          </cell>
          <cell r="O203">
            <v>0</v>
          </cell>
          <cell r="P203">
            <v>1</v>
          </cell>
          <cell r="Q203">
            <v>0</v>
          </cell>
          <cell r="R203">
            <v>0</v>
          </cell>
          <cell r="S203" t="str">
            <v>Sin meta programada para la vigencia 2020</v>
          </cell>
          <cell r="T203" t="str">
            <v xml:space="preserve">Para el año 2021 se logró un avance del 50% establecido como meta, en relación a la priorización de temáticas de investigación, asociadas a: 
-Impactos en los procesos de cultura ambiental, 
-Relaciones y apropiación del territorio, 
- Gestión de conflictos ambientales, 
- Memorias adaptativas y fortalecimiento de capacidades institucionales, 
- Prácticas locales insostenibles y degradación ambiental de los territorios, 
- Dinámicas socio espaciales y presión antrópica sobre áreas protegidas y suelos de protección u otras estrategias de conservación
- Tierra y Minería: Conflictos socioculturales e impactos ecosistémicos
- Turismo, naturaleza y conflictos. 
Cada temática de investigación cuenta con su categorización, sus preguntas problematizadoras, su justificación y su planteamiento metodológico. Por su parte, en relación teórica, se orienta que la investigación en la Corporación sea desde una investigación aplicada, y con enfoque de ciencia ciudadana. 
</v>
          </cell>
          <cell r="U203"/>
          <cell r="V203"/>
          <cell r="W203"/>
          <cell r="X203" t="str">
            <v>contract</v>
          </cell>
          <cell r="Y203" t="str">
            <v>No aplica</v>
          </cell>
          <cell r="Z203"/>
          <cell r="AA203"/>
          <cell r="AB203"/>
          <cell r="AC203"/>
          <cell r="AD203"/>
          <cell r="AE203"/>
          <cell r="AF203">
            <v>0.2</v>
          </cell>
          <cell r="AG203">
            <v>0.5</v>
          </cell>
          <cell r="AH203">
            <v>2.5</v>
          </cell>
          <cell r="AI203"/>
          <cell r="AJ203">
            <v>33657012</v>
          </cell>
          <cell r="AK203">
            <v>31705412</v>
          </cell>
          <cell r="AL203">
            <v>0.94201505469350633</v>
          </cell>
          <cell r="AM203">
            <v>18248400</v>
          </cell>
          <cell r="AN203">
            <v>0.57556104301688304</v>
          </cell>
          <cell r="AO203">
            <v>13457012</v>
          </cell>
          <cell r="AP203">
            <v>13457012</v>
          </cell>
          <cell r="AQ203">
            <v>13457012</v>
          </cell>
          <cell r="AR203">
            <v>1</v>
          </cell>
          <cell r="AS203">
            <v>63600000</v>
          </cell>
          <cell r="AT203">
            <v>63600000</v>
          </cell>
          <cell r="AU203">
            <v>1</v>
          </cell>
        </row>
        <row r="204">
          <cell r="A204" t="str">
            <v>SACT 10.6.3</v>
          </cell>
          <cell r="B204" t="str">
            <v>10.6.3</v>
          </cell>
          <cell r="C204" t="str">
            <v>Promoción de innovaciones generadas y puestas en funcionamiento en la administración de lo ambiental</v>
          </cell>
          <cell r="D204" t="str">
            <v>Número de innovaciones generadas y puestas en funcionamiento en la administración de lo ambiental</v>
          </cell>
          <cell r="E204" t="str">
            <v>Porcentaje</v>
          </cell>
          <cell r="F204">
            <v>0</v>
          </cell>
          <cell r="G204">
            <v>0</v>
          </cell>
          <cell r="H204">
            <v>1</v>
          </cell>
          <cell r="I204">
            <v>2</v>
          </cell>
          <cell r="J204">
            <v>0</v>
          </cell>
          <cell r="K204">
            <v>0</v>
          </cell>
          <cell r="L204">
            <v>0</v>
          </cell>
          <cell r="M204">
            <v>0</v>
          </cell>
          <cell r="N204">
            <v>0</v>
          </cell>
          <cell r="O204">
            <v>0</v>
          </cell>
          <cell r="P204">
            <v>0</v>
          </cell>
          <cell r="Q204">
            <v>0</v>
          </cell>
          <cell r="R204">
            <v>0</v>
          </cell>
          <cell r="S204" t="str">
            <v>Sin meta programada para la vigencia 2020</v>
          </cell>
          <cell r="T204" t="str">
            <v>Sin meta programada para la presente vigencia del Plan de Acción.</v>
          </cell>
          <cell r="U204"/>
          <cell r="V204"/>
          <cell r="W204"/>
          <cell r="X204" t="str">
            <v>contract</v>
          </cell>
          <cell r="Y204" t="str">
            <v>No aplica</v>
          </cell>
          <cell r="Z204"/>
          <cell r="AA204"/>
          <cell r="AB204"/>
          <cell r="AC204"/>
          <cell r="AD204"/>
          <cell r="AE204"/>
          <cell r="AF204">
            <v>3</v>
          </cell>
          <cell r="AG204">
            <v>0</v>
          </cell>
          <cell r="AH204">
            <v>0</v>
          </cell>
          <cell r="AI204"/>
          <cell r="AJ204">
            <v>4200000</v>
          </cell>
          <cell r="AK204"/>
          <cell r="AL204">
            <v>0</v>
          </cell>
          <cell r="AM204">
            <v>0</v>
          </cell>
          <cell r="AN204">
            <v>0</v>
          </cell>
          <cell r="AO204">
            <v>0</v>
          </cell>
          <cell r="AP204">
            <v>0</v>
          </cell>
          <cell r="AQ204">
            <v>0</v>
          </cell>
          <cell r="AR204" t="str">
            <v>0%</v>
          </cell>
          <cell r="AS204">
            <v>0</v>
          </cell>
          <cell r="AT204">
            <v>0</v>
          </cell>
          <cell r="AU204">
            <v>0</v>
          </cell>
        </row>
        <row r="205">
          <cell r="A205" t="str">
            <v>ACT 10.7</v>
          </cell>
          <cell r="B205" t="str">
            <v>10.7</v>
          </cell>
          <cell r="C205" t="str">
            <v>Implementar el observatorio ambiental</v>
          </cell>
          <cell r="D205"/>
          <cell r="E205" t="str">
            <v>Porcentaje</v>
          </cell>
          <cell r="F205">
            <v>1</v>
          </cell>
          <cell r="G205">
            <v>1</v>
          </cell>
          <cell r="H205">
            <v>1</v>
          </cell>
          <cell r="I205">
            <v>1</v>
          </cell>
          <cell r="J205">
            <v>1</v>
          </cell>
          <cell r="K205">
            <v>1</v>
          </cell>
          <cell r="L205">
            <v>0</v>
          </cell>
          <cell r="M205">
            <v>0</v>
          </cell>
          <cell r="N205">
            <v>0</v>
          </cell>
          <cell r="O205">
            <v>1</v>
          </cell>
          <cell r="P205">
            <v>1</v>
          </cell>
          <cell r="Q205">
            <v>0</v>
          </cell>
          <cell r="R205">
            <v>0</v>
          </cell>
          <cell r="S205"/>
          <cell r="T205"/>
          <cell r="U205"/>
          <cell r="V205"/>
          <cell r="W205"/>
          <cell r="X205"/>
          <cell r="Y205"/>
          <cell r="Z205"/>
          <cell r="AA205"/>
          <cell r="AB205"/>
          <cell r="AC205"/>
          <cell r="AD205"/>
          <cell r="AE205"/>
          <cell r="AF205">
            <v>1</v>
          </cell>
          <cell r="AG205">
            <v>0.5</v>
          </cell>
          <cell r="AH205">
            <v>0.5</v>
          </cell>
          <cell r="AI205"/>
          <cell r="AJ205">
            <v>74548439</v>
          </cell>
          <cell r="AK205">
            <v>58783714</v>
          </cell>
          <cell r="AL205">
            <v>0.7885304479681996</v>
          </cell>
          <cell r="AM205">
            <v>58536460</v>
          </cell>
          <cell r="AN205">
            <v>0.99579383500675034</v>
          </cell>
          <cell r="AO205">
            <v>247254</v>
          </cell>
          <cell r="AP205">
            <v>247254</v>
          </cell>
          <cell r="AQ205">
            <v>0</v>
          </cell>
          <cell r="AR205">
            <v>0</v>
          </cell>
          <cell r="AS205">
            <v>72840425</v>
          </cell>
          <cell r="AT205">
            <v>69319933</v>
          </cell>
          <cell r="AU205">
            <v>0.95166843136898227</v>
          </cell>
        </row>
        <row r="206">
          <cell r="A206" t="str">
            <v>SACT 10.7.1</v>
          </cell>
          <cell r="B206" t="str">
            <v>10.7.1</v>
          </cell>
          <cell r="C206" t="str">
            <v>Implementación del observatorio ambiental</v>
          </cell>
          <cell r="D206" t="str">
            <v>% de implementación del observatorio ambiental</v>
          </cell>
          <cell r="E206" t="str">
            <v>Porcentaje</v>
          </cell>
          <cell r="F206">
            <v>0.25</v>
          </cell>
          <cell r="G206">
            <v>0.5</v>
          </cell>
          <cell r="H206">
            <v>0.75</v>
          </cell>
          <cell r="I206">
            <v>1</v>
          </cell>
          <cell r="J206">
            <v>0.25</v>
          </cell>
          <cell r="K206">
            <v>0.6028</v>
          </cell>
          <cell r="L206">
            <v>0</v>
          </cell>
          <cell r="M206">
            <v>0</v>
          </cell>
          <cell r="N206">
            <v>0</v>
          </cell>
          <cell r="O206">
            <v>1</v>
          </cell>
          <cell r="P206">
            <v>1</v>
          </cell>
          <cell r="Q206">
            <v>0</v>
          </cell>
          <cell r="R206">
            <v>0</v>
          </cell>
          <cell r="S206" t="str">
            <v xml:space="preserve">Las acciones que dan cumplimiento a la meta física del indicador son: Estructuración del observatorio, elaboración de marco teórica, referencia conceptual y categorización, criterios de selección de casos, protocolización del observatorio, articulación interna e interinstitucional, selección de casos priorizados, atención a dos (2) casos seleccionados, diseño y aplicación metodológica para los casos, diseño y aplicación de herramientas y técnicas de investigación para los casos seleccionados.  </v>
          </cell>
          <cell r="T206" t="str">
            <v> Para la presente subactividad se presenta un avance en relación a la apropiación e implementación del Observatorio Ambiental, en relación al componente de articulación (interna y externa), específicamente en el diseño del Sistema de Información y del Conocimiento sobre problemáticas y conflictos ambientales, mediante convenio interadministrativo No 040-COV2110-112 (alcance 4), avances en la estrategia de comunicaciones y el procedimiento para el Centro de Atención de Emergencias con código P-PEI-02 (versión 1). Se avanzó en el componente de funcionamiento en relación a atención de casos seleccionados (interacción negativa humanos – felinos), lo que da cuenta el radicado No 160-IT2112-16995, por medio del cual se diseñó una ruta de gestión para el problema ambiental.  Por último, se tuvo avances en seguimiento y evaluación, en el componente de gestión del conocimiento, desde donde el observatorio Ambiental ha contribuido a los lineamientos para el levantamiento y diseño de líneas base, lineamientos para caracterización de actores socioambientales, orientación para identificación de actores y realización de mapa de actores, y actualización de base de datos.</v>
          </cell>
          <cell r="U206"/>
          <cell r="V206"/>
          <cell r="W206"/>
          <cell r="X206" t="str">
            <v>contract</v>
          </cell>
          <cell r="Y206" t="str">
            <v>No aplica</v>
          </cell>
          <cell r="Z206"/>
          <cell r="AA206"/>
          <cell r="AB206"/>
          <cell r="AC206"/>
          <cell r="AD206"/>
          <cell r="AE206"/>
          <cell r="AF206">
            <v>1</v>
          </cell>
          <cell r="AG206">
            <v>0.6028</v>
          </cell>
          <cell r="AH206">
            <v>0.6028</v>
          </cell>
          <cell r="AI206"/>
          <cell r="AJ206">
            <v>74548439</v>
          </cell>
          <cell r="AK206">
            <v>58783714</v>
          </cell>
          <cell r="AL206">
            <v>0.7885304479681996</v>
          </cell>
          <cell r="AM206">
            <v>58536460</v>
          </cell>
          <cell r="AN206">
            <v>0.99579383500675034</v>
          </cell>
          <cell r="AO206">
            <v>247254</v>
          </cell>
          <cell r="AP206">
            <v>247254</v>
          </cell>
          <cell r="AQ206">
            <v>0</v>
          </cell>
          <cell r="AR206">
            <v>0</v>
          </cell>
          <cell r="AS206">
            <v>72840425</v>
          </cell>
          <cell r="AT206">
            <v>69319933</v>
          </cell>
          <cell r="AU206">
            <v>0.95166843136898227</v>
          </cell>
        </row>
        <row r="207">
          <cell r="A207" t="str">
            <v>PROY 11</v>
          </cell>
          <cell r="B207">
            <v>11</v>
          </cell>
          <cell r="C207" t="str">
            <v>Proyecto 11. Participando en lo ambiental</v>
          </cell>
          <cell r="D207"/>
          <cell r="E207" t="str">
            <v>Porcentaje</v>
          </cell>
          <cell r="F207">
            <v>1</v>
          </cell>
          <cell r="G207">
            <v>1</v>
          </cell>
          <cell r="H207">
            <v>1</v>
          </cell>
          <cell r="I207">
            <v>1</v>
          </cell>
          <cell r="J207">
            <v>1</v>
          </cell>
          <cell r="K207">
            <v>1</v>
          </cell>
          <cell r="L207">
            <v>0.1111111111111111</v>
          </cell>
          <cell r="M207">
            <v>0.1111111111111111</v>
          </cell>
          <cell r="N207">
            <v>0</v>
          </cell>
          <cell r="O207">
            <v>1</v>
          </cell>
          <cell r="P207">
            <v>1</v>
          </cell>
          <cell r="Q207">
            <v>0.1111111111111111</v>
          </cell>
          <cell r="R207">
            <v>0.1111111111111111</v>
          </cell>
          <cell r="S207"/>
          <cell r="T207"/>
          <cell r="U207"/>
          <cell r="V207"/>
          <cell r="W207"/>
          <cell r="X207"/>
          <cell r="Y207"/>
          <cell r="Z207"/>
          <cell r="AA207"/>
          <cell r="AB207"/>
          <cell r="AC207"/>
          <cell r="AD207"/>
          <cell r="AE207"/>
          <cell r="AF207">
            <v>1</v>
          </cell>
          <cell r="AG207">
            <v>0.5</v>
          </cell>
          <cell r="AH207">
            <v>0.5</v>
          </cell>
          <cell r="AI207"/>
          <cell r="AJ207">
            <v>627464838</v>
          </cell>
          <cell r="AK207">
            <v>448983144</v>
          </cell>
          <cell r="AL207">
            <v>0.71555108240184773</v>
          </cell>
          <cell r="AM207">
            <v>319088311</v>
          </cell>
          <cell r="AN207">
            <v>0.71069106995250586</v>
          </cell>
          <cell r="AO207">
            <v>129894833</v>
          </cell>
          <cell r="AP207">
            <v>129884246</v>
          </cell>
          <cell r="AQ207">
            <v>110029229</v>
          </cell>
          <cell r="AR207">
            <v>0.84713298485791722</v>
          </cell>
          <cell r="AS207">
            <v>915989879</v>
          </cell>
          <cell r="AT207">
            <v>816798577</v>
          </cell>
          <cell r="AU207">
            <v>0.89171135590680473</v>
          </cell>
        </row>
        <row r="208">
          <cell r="A208" t="str">
            <v>ACT 11.1</v>
          </cell>
          <cell r="B208" t="str">
            <v>11.1</v>
          </cell>
          <cell r="C208" t="str">
            <v>Formular e implementar el modelo de participación, con enfoque diferencial</v>
          </cell>
          <cell r="D208"/>
          <cell r="E208" t="str">
            <v>Porcentaje</v>
          </cell>
          <cell r="F208">
            <v>1</v>
          </cell>
          <cell r="G208">
            <v>1</v>
          </cell>
          <cell r="H208">
            <v>1</v>
          </cell>
          <cell r="I208">
            <v>1</v>
          </cell>
          <cell r="J208">
            <v>1</v>
          </cell>
          <cell r="K208">
            <v>1</v>
          </cell>
          <cell r="L208">
            <v>0</v>
          </cell>
          <cell r="M208">
            <v>0</v>
          </cell>
          <cell r="N208">
            <v>0</v>
          </cell>
          <cell r="O208">
            <v>1</v>
          </cell>
          <cell r="P208">
            <v>1</v>
          </cell>
          <cell r="Q208">
            <v>0</v>
          </cell>
          <cell r="R208">
            <v>0</v>
          </cell>
          <cell r="S208"/>
          <cell r="T208"/>
          <cell r="U208"/>
          <cell r="V208"/>
          <cell r="W208"/>
          <cell r="X208"/>
          <cell r="Y208"/>
          <cell r="Z208"/>
          <cell r="AA208"/>
          <cell r="AB208"/>
          <cell r="AC208"/>
          <cell r="AD208"/>
          <cell r="AE208"/>
          <cell r="AF208">
            <v>1</v>
          </cell>
          <cell r="AG208">
            <v>0.5</v>
          </cell>
          <cell r="AH208">
            <v>0.5</v>
          </cell>
          <cell r="AI208"/>
          <cell r="AJ208">
            <v>311978419</v>
          </cell>
          <cell r="AK208">
            <v>182872699</v>
          </cell>
          <cell r="AL208">
            <v>0.58617099088510993</v>
          </cell>
          <cell r="AM208">
            <v>166639790</v>
          </cell>
          <cell r="AN208">
            <v>0.91123383048007622</v>
          </cell>
          <cell r="AO208">
            <v>16232909</v>
          </cell>
          <cell r="AP208">
            <v>16222322</v>
          </cell>
          <cell r="AQ208">
            <v>0</v>
          </cell>
          <cell r="AR208">
            <v>0</v>
          </cell>
          <cell r="AS208">
            <v>471335112</v>
          </cell>
          <cell r="AT208">
            <v>459107907</v>
          </cell>
          <cell r="AU208">
            <v>0.9740583616864088</v>
          </cell>
        </row>
        <row r="209">
          <cell r="A209" t="str">
            <v>SACT 11.1.1</v>
          </cell>
          <cell r="B209" t="str">
            <v>11.1.1</v>
          </cell>
          <cell r="C209" t="str">
            <v>Formulación e implementación del modelo de participación</v>
          </cell>
          <cell r="D209" t="str">
            <v>% de formulación e implementación del modelo de participación</v>
          </cell>
          <cell r="E209" t="str">
            <v>Porcentaje</v>
          </cell>
          <cell r="F209">
            <v>0.25</v>
          </cell>
          <cell r="G209">
            <v>0.5</v>
          </cell>
          <cell r="H209">
            <v>0.75</v>
          </cell>
          <cell r="I209">
            <v>1</v>
          </cell>
          <cell r="J209">
            <v>0.25</v>
          </cell>
          <cell r="K209">
            <v>0.5</v>
          </cell>
          <cell r="L209">
            <v>0</v>
          </cell>
          <cell r="M209">
            <v>0</v>
          </cell>
          <cell r="N209">
            <v>0</v>
          </cell>
          <cell r="O209">
            <v>1</v>
          </cell>
          <cell r="P209">
            <v>1</v>
          </cell>
          <cell r="Q209">
            <v>0</v>
          </cell>
          <cell r="R209">
            <v>0</v>
          </cell>
          <cell r="S209" t="str">
            <v>La corporación, desarrollo un convenio durante los últimos tres meses del año, para la formulación de dicho modelo. Este convenio, se realizó con la Universidad de Antioquia, específicamente con el Instituto de Estudios Regionales – INER. Este modelo participación denominado “Modelo de Gobernanza Territorial Ambiental para la Participación – GOTA”, desarrollo una serie de herramientas para la recolección de la información, pasando por encuestas, entrevistas, grupos focales y conversatorios.</v>
          </cell>
          <cell r="T209" t="str">
            <v xml:space="preserve">Para el año 2021, se desarrolló parte la implementación del modelo de participación, denominado “Gobernanza Territorial Ambiental para la participación Ciudadana – GOTA”. Esta implementación tuvo varios ejercicios que permitieron validar y evaluar lo formulado; lo primero de ello, fue lo desarrollado en los procesos de participación de la formulación de los planes de manejo de las áreas protegidas, lo segundo fue el desarrollo del convenio con el INER 040-COV2108-62, para validar los elementos propios del modelo, incluyendo los asuntos del patrimonio hídrico y el ordenamiento ambiental territorial, y por último el desarrollo del proceso de participación en el acompañamiento de distintos actores para fortalecimiento de la participación, con Mesas Ambientales, jóvenes CIDEAM, desde la capacidad propia de la corporación. </v>
          </cell>
          <cell r="U209"/>
          <cell r="V209"/>
          <cell r="W209"/>
          <cell r="X209" t="str">
            <v>contract</v>
          </cell>
          <cell r="Y209" t="str">
            <v>No aplica</v>
          </cell>
          <cell r="Z209"/>
          <cell r="AA209"/>
          <cell r="AB209"/>
          <cell r="AC209"/>
          <cell r="AD209"/>
          <cell r="AE209"/>
          <cell r="AF209">
            <v>1</v>
          </cell>
          <cell r="AG209">
            <v>0.5</v>
          </cell>
          <cell r="AH209">
            <v>0.5</v>
          </cell>
          <cell r="AI209"/>
          <cell r="AJ209">
            <v>307778419</v>
          </cell>
          <cell r="AK209">
            <v>181662699</v>
          </cell>
          <cell r="AL209">
            <v>0.59023858654625161</v>
          </cell>
          <cell r="AM209">
            <v>165429790</v>
          </cell>
          <cell r="AN209">
            <v>0.91064258601596582</v>
          </cell>
          <cell r="AO209">
            <v>16232909</v>
          </cell>
          <cell r="AP209">
            <v>16222322</v>
          </cell>
          <cell r="AQ209">
            <v>0</v>
          </cell>
          <cell r="AR209">
            <v>0</v>
          </cell>
          <cell r="AS209">
            <v>412514112</v>
          </cell>
          <cell r="AT209">
            <v>400286907</v>
          </cell>
          <cell r="AU209">
            <v>0.97035930494421485</v>
          </cell>
        </row>
        <row r="210">
          <cell r="A210" t="str">
            <v>SACT 11.1.2</v>
          </cell>
          <cell r="B210" t="str">
            <v>11.1.2</v>
          </cell>
          <cell r="C210" t="str">
            <v>Participación efectiva de los actores en las decisiones relacionadas con la gestión ambiental</v>
          </cell>
          <cell r="D210" t="str">
            <v>% de decisiones en la gestión ambiental conforme a la participación efectiva con los actores
Nota: Deben considerarse las decisiones ambientales; en la cual se superen las etapas de socialización y consulta; sin implicar la pérdida de autonomía en la decisión.</v>
          </cell>
          <cell r="E210" t="str">
            <v>Porcentaje</v>
          </cell>
          <cell r="F210">
            <v>0</v>
          </cell>
          <cell r="G210">
            <v>1</v>
          </cell>
          <cell r="H210">
            <v>1</v>
          </cell>
          <cell r="I210">
            <v>1</v>
          </cell>
          <cell r="J210">
            <v>0</v>
          </cell>
          <cell r="K210">
            <v>1</v>
          </cell>
          <cell r="L210">
            <v>0</v>
          </cell>
          <cell r="M210">
            <v>0</v>
          </cell>
          <cell r="N210">
            <v>0</v>
          </cell>
          <cell r="O210">
            <v>0</v>
          </cell>
          <cell r="P210">
            <v>1</v>
          </cell>
          <cell r="Q210">
            <v>0</v>
          </cell>
          <cell r="R210">
            <v>0</v>
          </cell>
          <cell r="S210" t="str">
            <v>Sin meta programada para la vigencia 2020</v>
          </cell>
          <cell r="T210" t="str">
            <v>Durante el año, 2021, se desarrollaron varios procesos de gestión ambiental propios de la planeación ambiental del territorio y en los cuales los distintos actores desarrollaron una participación efectiva en sus decisiones. El proceso de participación llevado a cabo en tres áreas protegidas; DMI Cuchilla Jardín Támesis, DMI Divisoria Valle de Aburra Rio Cauca y el DMI Sistema de Páramos Altoandinos del Norocidente Medio Antioqueño. 
Frente a este proceso, los diferentes actores; propietarios, sectores productivos, campesinos, administraciones municipales y organizaciones socio-ambientales, pudieron desarrollar propuestas, observaciones, sugerencias, preguntas o ampliaciones a los planes de manejo de las tres áreas protegidas.</v>
          </cell>
          <cell r="U210"/>
          <cell r="V210"/>
          <cell r="W210"/>
          <cell r="X210" t="str">
            <v>contract</v>
          </cell>
          <cell r="Y210" t="str">
            <v>No aplica</v>
          </cell>
          <cell r="Z210"/>
          <cell r="AA210"/>
          <cell r="AB210"/>
          <cell r="AC210"/>
          <cell r="AD210"/>
          <cell r="AE210"/>
          <cell r="AF210">
            <v>1</v>
          </cell>
          <cell r="AG210">
            <v>1</v>
          </cell>
          <cell r="AH210">
            <v>1</v>
          </cell>
          <cell r="AI210"/>
          <cell r="AJ210">
            <v>4200000</v>
          </cell>
          <cell r="AK210">
            <v>1210000</v>
          </cell>
          <cell r="AL210">
            <v>0.28809523809523807</v>
          </cell>
          <cell r="AM210">
            <v>1210000</v>
          </cell>
          <cell r="AN210">
            <v>1</v>
          </cell>
          <cell r="AO210">
            <v>0</v>
          </cell>
          <cell r="AP210">
            <v>0</v>
          </cell>
          <cell r="AQ210">
            <v>0</v>
          </cell>
          <cell r="AR210" t="str">
            <v>0%</v>
          </cell>
          <cell r="AS210">
            <v>58821000</v>
          </cell>
          <cell r="AT210">
            <v>58821000</v>
          </cell>
          <cell r="AU210">
            <v>1</v>
          </cell>
        </row>
        <row r="211">
          <cell r="A211" t="str">
            <v>ACT 11.2</v>
          </cell>
          <cell r="B211" t="str">
            <v>11.2</v>
          </cell>
          <cell r="C211" t="str">
            <v>Fortalecer espacios e instrumentos de participación, con enfoque diferencial</v>
          </cell>
          <cell r="D211"/>
          <cell r="E211" t="str">
            <v>Porcentaje</v>
          </cell>
          <cell r="F211">
            <v>1</v>
          </cell>
          <cell r="G211">
            <v>1</v>
          </cell>
          <cell r="H211">
            <v>1</v>
          </cell>
          <cell r="I211">
            <v>1</v>
          </cell>
          <cell r="J211">
            <v>1</v>
          </cell>
          <cell r="K211">
            <v>1</v>
          </cell>
          <cell r="L211">
            <v>0</v>
          </cell>
          <cell r="M211">
            <v>0</v>
          </cell>
          <cell r="N211">
            <v>0</v>
          </cell>
          <cell r="O211">
            <v>1</v>
          </cell>
          <cell r="P211">
            <v>1</v>
          </cell>
          <cell r="Q211">
            <v>0</v>
          </cell>
          <cell r="R211">
            <v>0</v>
          </cell>
          <cell r="S211"/>
          <cell r="T211"/>
          <cell r="U211"/>
          <cell r="V211"/>
          <cell r="W211"/>
          <cell r="X211"/>
          <cell r="Y211"/>
          <cell r="Z211"/>
          <cell r="AA211"/>
          <cell r="AB211"/>
          <cell r="AC211"/>
          <cell r="AD211"/>
          <cell r="AE211"/>
          <cell r="AF211">
            <v>1</v>
          </cell>
          <cell r="AG211">
            <v>0.5</v>
          </cell>
          <cell r="AH211">
            <v>0.5</v>
          </cell>
          <cell r="AI211"/>
          <cell r="AJ211">
            <v>243171289</v>
          </cell>
          <cell r="AK211">
            <v>240256073</v>
          </cell>
          <cell r="AL211">
            <v>0.98801167682258739</v>
          </cell>
          <cell r="AM211">
            <v>126594149</v>
          </cell>
          <cell r="AN211">
            <v>0.52691341958294635</v>
          </cell>
          <cell r="AO211">
            <v>113661924</v>
          </cell>
          <cell r="AP211">
            <v>113661924</v>
          </cell>
          <cell r="AQ211">
            <v>110029229</v>
          </cell>
          <cell r="AR211">
            <v>0.96803947291970882</v>
          </cell>
          <cell r="AS211">
            <v>236654767</v>
          </cell>
          <cell r="AT211">
            <v>233572670</v>
          </cell>
          <cell r="AU211">
            <v>0.98697640009930587</v>
          </cell>
        </row>
        <row r="212">
          <cell r="A212" t="str">
            <v>SACT 11.2.1</v>
          </cell>
          <cell r="B212" t="str">
            <v>11.2.1</v>
          </cell>
          <cell r="C212" t="str">
            <v>Promoción de acciones de incidencia de los actores en espacios e instrumentos de participación</v>
          </cell>
          <cell r="D212" t="str">
            <v>% de acciones de incidencia de los actores en espacios e instrumentos de participación</v>
          </cell>
          <cell r="E212" t="str">
            <v>Porcentaje</v>
          </cell>
          <cell r="F212">
            <v>0.125</v>
          </cell>
          <cell r="G212">
            <v>0.5</v>
          </cell>
          <cell r="H212">
            <v>0.75</v>
          </cell>
          <cell r="I212">
            <v>1</v>
          </cell>
          <cell r="J212">
            <v>0.13</v>
          </cell>
          <cell r="K212">
            <v>0.5</v>
          </cell>
          <cell r="L212">
            <v>0</v>
          </cell>
          <cell r="M212">
            <v>0</v>
          </cell>
          <cell r="N212">
            <v>0</v>
          </cell>
          <cell r="O212">
            <v>1</v>
          </cell>
          <cell r="P212">
            <v>1</v>
          </cell>
          <cell r="Q212">
            <v>0</v>
          </cell>
          <cell r="R212">
            <v>0</v>
          </cell>
          <cell r="S212" t="str">
            <v xml:space="preserve">Se desarrolló una ruta de encuentros formativos en gobernanza y gestión ambiental, con la colaboración del Instituto de Estudios Regionales – INER de la Universidad de Antioquia, mediante convenio 040-COV2007-113 de 2020. En esta ruta se buscó aportar herramientas conceptuales y metodológicas de cara al fortalecimiento de la ciudadanía en la gestión ambiental del territorio. 
Los actores con los cuales se desarrolló esta ruta fueron: 1. Red Participación para la gestión ambiental del territorio. Articula a las Mesas Ambientales.  2. Red de liderazgo Juvenil Ambiental. Articula grupos juveniles   3. Mesas de concertación y participación territorial: actores que participaron de la formulación del Plan de Gestión Ambiental Regional.
Este proceso se dirigió a las ocho territoriales de la jurisdicción, y su contenido temático estuvo basado en la reflexión sobre la participación en la gobernanza y la gestión desde la gobernanza y la gestión ambiental territorial. 
  </v>
          </cell>
          <cell r="T212" t="str">
            <v xml:space="preserve">Para el año 2021, la corporación promovió acciones de incidencia con los siguientes actores Juntas de Acción Comunal, las Juntas de Acueducto Veredal, los propietarios de las áreas protegidas intervenidas, los sectores productivos asociadas a las mismas áreas, las ONGS y las Mesa Ambientales, funcionarios. En estos espacios se promovieron ejercicios de construcción colectiva, con ellos se promueven acciones para que se generen aportes y logren establecer criterios de incidencia en los instrumentos de planeación. La mayoría de estos procesos se realizan a través de la formación. En total se fortalecen 272 actores en la promoción de acciones de incidencia en espacios e instrumentos de participación. 
 </v>
          </cell>
          <cell r="U212"/>
          <cell r="V212"/>
          <cell r="W212"/>
          <cell r="X212" t="str">
            <v>contract</v>
          </cell>
          <cell r="Y212" t="str">
            <v>No aplica</v>
          </cell>
          <cell r="Z212"/>
          <cell r="AA212"/>
          <cell r="AB212"/>
          <cell r="AC212"/>
          <cell r="AD212"/>
          <cell r="AE212"/>
          <cell r="AF212">
            <v>1</v>
          </cell>
          <cell r="AG212">
            <v>0.5</v>
          </cell>
          <cell r="AH212">
            <v>0.5</v>
          </cell>
          <cell r="AI212"/>
          <cell r="AJ212">
            <v>243171289</v>
          </cell>
          <cell r="AK212">
            <v>240256073</v>
          </cell>
          <cell r="AL212">
            <v>0.98801167682258739</v>
          </cell>
          <cell r="AM212">
            <v>126594149</v>
          </cell>
          <cell r="AN212">
            <v>0.52691341958294635</v>
          </cell>
          <cell r="AO212">
            <v>113661924</v>
          </cell>
          <cell r="AP212">
            <v>113661924</v>
          </cell>
          <cell r="AQ212">
            <v>110029229</v>
          </cell>
          <cell r="AR212">
            <v>0.96803947291970882</v>
          </cell>
          <cell r="AS212">
            <v>236654767</v>
          </cell>
          <cell r="AT212">
            <v>233572670</v>
          </cell>
          <cell r="AU212">
            <v>0.98697640009930587</v>
          </cell>
        </row>
        <row r="213">
          <cell r="A213" t="str">
            <v>ACT 11.3</v>
          </cell>
          <cell r="B213" t="str">
            <v>11.3</v>
          </cell>
          <cell r="C213" t="str">
            <v>Ejecutar la estrategia de cooperación y apropiación social para la ejecución del PGAR en el marco del Plan de Acción</v>
          </cell>
          <cell r="D213"/>
          <cell r="E213" t="str">
            <v>Porcentaje</v>
          </cell>
          <cell r="F213">
            <v>1</v>
          </cell>
          <cell r="G213">
            <v>1</v>
          </cell>
          <cell r="H213">
            <v>1</v>
          </cell>
          <cell r="I213">
            <v>1</v>
          </cell>
          <cell r="J213">
            <v>1</v>
          </cell>
          <cell r="K213">
            <v>1</v>
          </cell>
          <cell r="L213">
            <v>0.33333333333333331</v>
          </cell>
          <cell r="M213">
            <v>0.33333333333333331</v>
          </cell>
          <cell r="N213">
            <v>0</v>
          </cell>
          <cell r="O213">
            <v>1</v>
          </cell>
          <cell r="P213">
            <v>1</v>
          </cell>
          <cell r="Q213">
            <v>0.33333333333333331</v>
          </cell>
          <cell r="R213">
            <v>0.33333333333333331</v>
          </cell>
          <cell r="S213"/>
          <cell r="T213"/>
          <cell r="U213"/>
          <cell r="V213"/>
          <cell r="W213"/>
          <cell r="X213"/>
          <cell r="Y213"/>
          <cell r="Z213"/>
          <cell r="AA213"/>
          <cell r="AB213"/>
          <cell r="AC213"/>
          <cell r="AD213"/>
          <cell r="AE213"/>
          <cell r="AF213">
            <v>1</v>
          </cell>
          <cell r="AG213">
            <v>0.5</v>
          </cell>
          <cell r="AH213">
            <v>0.5</v>
          </cell>
          <cell r="AI213"/>
          <cell r="AJ213">
            <v>72315130</v>
          </cell>
          <cell r="AK213">
            <v>25854372</v>
          </cell>
          <cell r="AL213">
            <v>0.3575236883346542</v>
          </cell>
          <cell r="AM213">
            <v>25854372</v>
          </cell>
          <cell r="AN213">
            <v>1</v>
          </cell>
          <cell r="AO213">
            <v>0</v>
          </cell>
          <cell r="AP213">
            <v>0</v>
          </cell>
          <cell r="AQ213">
            <v>0</v>
          </cell>
          <cell r="AR213" t="str">
            <v>0%</v>
          </cell>
          <cell r="AS213">
            <v>208000000</v>
          </cell>
          <cell r="AT213">
            <v>124118000</v>
          </cell>
          <cell r="AU213">
            <v>0.59672115384615387</v>
          </cell>
        </row>
        <row r="214">
          <cell r="A214" t="str">
            <v>SACT 11.3.1</v>
          </cell>
          <cell r="B214" t="str">
            <v>11.3.1</v>
          </cell>
          <cell r="C214" t="str">
            <v>Ejecución de los retos del PGAR con corresponsabilidad, en el marco del plan de acción</v>
          </cell>
          <cell r="D214" t="str">
            <v>% de ejecución de los retos del PGAR con corresponsabilidad, en el marco del plan de acción</v>
          </cell>
          <cell r="E214" t="str">
            <v>Porcentaje</v>
          </cell>
          <cell r="F214">
            <v>0.1</v>
          </cell>
          <cell r="G214">
            <v>0.3</v>
          </cell>
          <cell r="H214">
            <v>0.5</v>
          </cell>
          <cell r="I214">
            <v>0.6</v>
          </cell>
          <cell r="J214">
            <v>0.72</v>
          </cell>
          <cell r="K214">
            <v>0.74</v>
          </cell>
          <cell r="L214">
            <v>0</v>
          </cell>
          <cell r="M214">
            <v>0</v>
          </cell>
          <cell r="N214">
            <v>0</v>
          </cell>
          <cell r="O214">
            <v>1</v>
          </cell>
          <cell r="P214">
            <v>1</v>
          </cell>
          <cell r="Q214">
            <v>0</v>
          </cell>
          <cell r="R214">
            <v>0</v>
          </cell>
          <cell r="S214" t="str">
            <v xml:space="preserve">Para el avance de este indicador, se inició con un ciclo de capacitaciones que abarcó en su convocatoria a los 80 municipios de la jurisdicción en una agenda de 9 sesiones. Esta estrategia permitió generar capacidades a los funcionarios de las administraciones municipales en la formulación de subproyectos para ser cofinanciados conjuntamente con la corporación; de esta manera se incentivó la corresponsabilidad de las administraciones con los retos ambientales que abarcan las metas del PGAR 2020 – 2031.
Se han realizado dos convocatorias desde Gestión Ambiental y Ecosistemas para diferentes tipos de proyectos de Riesgos y Saneamiento.
De los estudios previos que cuentan con contrato, y que son en corresponsabilidad, le han apuntado a la ejecución de 36 retos del PGAR, lo que corresponde al 72% de los 50 retos. </v>
          </cell>
          <cell r="T214" t="str">
            <v>En lo corrido de la vigencia 2021 se continuo con la estrategia de capacitar e incentivar a los municipios para participar en las convocatorias realizadas por la corporación; para este año se realizaron 4 en los siguientes temas: saneamiento hídrico, Bioviveros, Conservación del patrimonio hídrico y acciones de manejo en humedales, la estrategia permitió recibir 172 subproyectos que permiten la apropiación social para la ejecución de los retos del PGAR.
En esta vigencia se firmaron 96 contratos en corresponsabilidad, producto de las convocatorias realizadas en 2020 y 2021; logrado abordar 41 retos; consolidando un 82% de los retos trabajados entre 2020 y 2021</v>
          </cell>
          <cell r="U214"/>
          <cell r="V214"/>
          <cell r="W214"/>
          <cell r="X214" t="str">
            <v>contract</v>
          </cell>
          <cell r="Y214" t="str">
            <v>No aplica</v>
          </cell>
          <cell r="Z214"/>
          <cell r="AA214"/>
          <cell r="AB214"/>
          <cell r="AC214"/>
          <cell r="AD214"/>
          <cell r="AE214"/>
          <cell r="AF214">
            <v>0.6</v>
          </cell>
          <cell r="AG214">
            <v>0.74</v>
          </cell>
          <cell r="AH214">
            <v>1.2333333333333334</v>
          </cell>
          <cell r="AI214"/>
          <cell r="AJ214">
            <v>0</v>
          </cell>
          <cell r="AK214"/>
          <cell r="AL214">
            <v>0</v>
          </cell>
          <cell r="AM214">
            <v>0</v>
          </cell>
          <cell r="AN214">
            <v>0</v>
          </cell>
          <cell r="AO214">
            <v>0</v>
          </cell>
          <cell r="AP214">
            <v>0</v>
          </cell>
          <cell r="AQ214">
            <v>0</v>
          </cell>
          <cell r="AR214" t="str">
            <v>0%</v>
          </cell>
          <cell r="AS214">
            <v>198000000</v>
          </cell>
          <cell r="AT214">
            <v>114505500</v>
          </cell>
          <cell r="AU214">
            <v>0.57831060606060603</v>
          </cell>
        </row>
        <row r="215">
          <cell r="A215" t="str">
            <v>SACT 11.3.2</v>
          </cell>
          <cell r="B215" t="str">
            <v>11.3.2</v>
          </cell>
          <cell r="C215" t="str">
            <v>Apropiación social del PGAR con acciones por parte de los actores en el territorio</v>
          </cell>
          <cell r="D215" t="str">
            <v>Número de acciones de apropiación social del PGAR por parte de los actores en el territorio</v>
          </cell>
          <cell r="E215" t="str">
            <v>Número decimal</v>
          </cell>
          <cell r="F215">
            <v>2</v>
          </cell>
          <cell r="G215">
            <v>3</v>
          </cell>
          <cell r="H215">
            <v>3</v>
          </cell>
          <cell r="I215">
            <v>2</v>
          </cell>
          <cell r="J215">
            <v>6</v>
          </cell>
          <cell r="K215">
            <v>3</v>
          </cell>
          <cell r="L215">
            <v>0</v>
          </cell>
          <cell r="M215">
            <v>0</v>
          </cell>
          <cell r="N215">
            <v>0</v>
          </cell>
          <cell r="O215">
            <v>1</v>
          </cell>
          <cell r="P215">
            <v>1</v>
          </cell>
          <cell r="Q215">
            <v>0</v>
          </cell>
          <cell r="R215">
            <v>0</v>
          </cell>
          <cell r="S215" t="str">
            <v xml:space="preserve">La apropiación social por parte de los actores en el territorio se viene materializando desde un ejercicio participativo en la formulación de este instrumento de planificación en la vigencia 2019.  Para ello se realizaron 16 encuentros territoriales y un encuentro jurisdiccional (Ver numeral 1.2.3.1 Encuentros Territoriales – PGAR 2020- 2031.
Se realizó reuniones con estos actores en los cuales se generaron conversaciones sobre los retos de sostenibilidad que tiene cada sector para lograr implementar buenas prácticas en la producción y reconocer la relación de las actividades que desarrollan con la provisión de bienes y servicios que les brindan los ecosistemas como soporte socioeconómico.
También se adelantó un ejercicio participativo en la formulación en los cuáles se articularon las comunidades étnicas presentes en la jurisdicción. Producto de esta apropiación de actores se incorporó un Capítulo Étnico en el Plan de Gestión Ambiental Regional – PGAR 2020-2031.
Para la formulación del PA 2020-2023 se desarrollaron 8 encuentros territoriales cuyo ejercicio metodológico se enmarcó en las acciones y retos definidos por las mismas comunidades en los encuentros para la formulación del PGAR. 
Se adelanto el 16 de enero de la presente vigencia una capacitación a los alcaldes municipales elegidos para el periodo 2020-2023 y a sus equipos de trabajo con el fin de orientar aquellos elementos que desde el componente ambiental deben de ser priorizados en sus Planes de Desarrollo Municipal.
se firmaron acuerdos para avanzar en la reforestación y conectividad ecológica del territorio por medio de la incorporación de obligaciones de siembra de árboles en los contratos y convenios celebrados por la Corporación y la Red BIO+.
Mediante el acompañamiento de los 65 CIDEAM que se encuentran en diferentes niveles de cohesión, se avanza en el fortalecimiento de la capacidad de los actores para una gestión ambiental corresponsable.
Apropiación de los Territorios de comunidades Afro en la Jurisdicción de CORANTIOQUIA 
Mediante el Convenio  040-COV2010-214.
propiación de los  Territorios de comunidades Indígenas en la jurisdicción de CORANTIOQUIA: Con el convenio 040-COV2010-182 </v>
          </cell>
          <cell r="T215" t="str">
            <v xml:space="preserve">Reb Bioviveros: Implementación de la Red de Bioviveros Comunitarios para la vida y el Desarrollo Sostenible; Para fortalecer la gestión ambiental participativa de los actores para la conectividad ecológica territorial mediante los Bioviveros comunitarios de la red BIO+.  
Implementación de la estrategia de apropiación social y gestión corresponsable del patrimonio hídrico se suscribió en el 2020 el contrato 140-CNT2009-132 con la Corporación Interuniversitaria de Servicios (CIS), consistía en Formular línea base y la Estrategia para la Apropiación Social y Gestión Corresponsable del Patrimonio Hídrico y se cumplió con la meta definida. Para el 2021 se implementó  la Estrategia de Apropiación Social y Gestión Corresponsable del Patrimonio Hídrico En la vigencia 2021 se realizó la implementación en 26 municipios (Amagá, Angelópolis, Ebéjico, Heliconia, San Jerónimo, San pedro de Los milagros, Belmira, Entrerríos, Liborina, Olaya, Sabanalarga, San Andres de Cuerquia, San Jose de la Montaña; Sopetrán, Andes, Caramanta, Jardín, Jericó, Támesis, Betania, Ciudad Bolívar, Fredonia, Venecia, Tarso, Salgar, Concordia,) con los actores representantes de Juntas de Acción Comunal (JAC), Juntas Administradoras de Acueductos Rurales (JAAR), comunidades en general, sectores productivos y organizaciones Socioambientales (incluidas las ONG), con lo cual se lograría alcanzar el 50% de la meta total definida en el Plan de Acción Corporativo para el cuatrienio 2020-2023.
Estrategia de Participación de Áreas Protegidas de la Jurisdicción de CORANTIOQUIA: Implementar procesos de participación ciudadana para fortalecer ejercicios de corresponsabilidad, la apropiación social del territorio y la construcción de miradas compartidas en articulación con la actualización de los planes de manejo, para asegurar la conservación de la vida, el patrimonio ambiental y los servicios ecosistémicos.
</v>
          </cell>
          <cell r="U215"/>
          <cell r="V215"/>
          <cell r="W215"/>
          <cell r="X215" t="str">
            <v>contract</v>
          </cell>
          <cell r="Y215" t="str">
            <v>No aplica</v>
          </cell>
          <cell r="Z215"/>
          <cell r="AA215"/>
          <cell r="AB215"/>
          <cell r="AC215"/>
          <cell r="AD215"/>
          <cell r="AE215"/>
          <cell r="AF215">
            <v>10</v>
          </cell>
          <cell r="AG215">
            <v>9</v>
          </cell>
          <cell r="AH215">
            <v>0.9</v>
          </cell>
          <cell r="AI215"/>
          <cell r="AJ215">
            <v>72315130</v>
          </cell>
          <cell r="AK215">
            <v>25854372</v>
          </cell>
          <cell r="AL215">
            <v>0.3575236883346542</v>
          </cell>
          <cell r="AM215">
            <v>25854372</v>
          </cell>
          <cell r="AN215">
            <v>1</v>
          </cell>
          <cell r="AO215">
            <v>0</v>
          </cell>
          <cell r="AP215">
            <v>0</v>
          </cell>
          <cell r="AQ215">
            <v>0</v>
          </cell>
          <cell r="AR215" t="str">
            <v>0%</v>
          </cell>
          <cell r="AS215">
            <v>10000000</v>
          </cell>
          <cell r="AT215">
            <v>9612500</v>
          </cell>
          <cell r="AU215">
            <v>0.96125000000000005</v>
          </cell>
        </row>
        <row r="216">
          <cell r="A216" t="str">
            <v>SACT 11.3.3</v>
          </cell>
          <cell r="B216" t="str">
            <v>11.3.3</v>
          </cell>
          <cell r="C216" t="str">
            <v>Realización de reportes públicos compartidos de avance de cumplimiento PGAR</v>
          </cell>
          <cell r="D216" t="str">
            <v>Número de reportes públicos compartidos de avance de cumplimiento PGAR</v>
          </cell>
          <cell r="E216" t="str">
            <v>Número entero</v>
          </cell>
          <cell r="F216">
            <v>1</v>
          </cell>
          <cell r="G216">
            <v>1</v>
          </cell>
          <cell r="H216"/>
          <cell r="I216"/>
          <cell r="J216">
            <v>1</v>
          </cell>
          <cell r="K216">
            <v>1</v>
          </cell>
          <cell r="L216"/>
          <cell r="M216"/>
          <cell r="N216" t="str">
            <v>0</v>
          </cell>
          <cell r="O216">
            <v>1</v>
          </cell>
          <cell r="P216">
            <v>1</v>
          </cell>
          <cell r="Q216"/>
          <cell r="R216"/>
          <cell r="S216" t="str">
            <v xml:space="preserve">Mediante circular con radicado No. 040-CIR2012-20 de diciembre 9 de 2020, se impartieron instrucciones a las dependencias de la Corporación para la realización del reporte de cumplimiento a metas del Plan de Acción y del Plan de Gestión Ambiental – PGAR en la vigencia 2020.
Para el seguimiento del PGAR 2020-2031, en la plataforma MEGATESO se ha dispuesto la estructura de este instrumento con la definición de la dependencia responsable de cada indicador. Para aquellos indicadores del PGAR que corresponda a indicador del Plan de acción 2020-2023, se utilizará la misma información de avance que se reporte en el Plan de acción.
La consolidación del avance del cumplimiento a metas del PGAR lo realizará la Subdirección de Planeación y este conformará el informe de gestión de la vigencia 2020.
</v>
          </cell>
          <cell r="T216" t="str">
            <v>Mediante circular con radicado No. 040-CIR2112-23 de diciembre 28 de 2021, se impartieron instrucciones a las dependencias de la Corporación para la realización del reporte de cumplimiento a metas del Plan de Acción y del Plan de Gestión Ambiental – PGAR en la vigencia 2021. Para el seguimiento del PGAR 2020-2031, en la plataforma MEGATESO se ha dispuesto la estructura de este instrumento con la definición de la dependencia responsable de cada indicador. Para aquellos indicadores del PGAR que corresponda a indicador del Plan de acción 2020-2023, se utilizará la misma información de avance que se reporte en el Plan de acción. En la vigencia 2021, la corporación suscribió con la Corporación Interuniversitaria de Servicio - CIS el contrato No. 090-CNT211-149 con el fin de “Apoyar la formulación de líneas base, pruebas de escritorio y medición del PGAR 2020-2031</v>
          </cell>
          <cell r="U216"/>
          <cell r="V216"/>
          <cell r="W216"/>
          <cell r="X216" t="str">
            <v>contract</v>
          </cell>
          <cell r="Y216" t="str">
            <v>No aplica</v>
          </cell>
          <cell r="Z216"/>
          <cell r="AA216"/>
          <cell r="AB216"/>
          <cell r="AC216"/>
          <cell r="AD216"/>
          <cell r="AE216"/>
          <cell r="AF216">
            <v>4</v>
          </cell>
          <cell r="AG216">
            <v>1</v>
          </cell>
          <cell r="AH216">
            <v>0.25</v>
          </cell>
          <cell r="AI216"/>
          <cell r="AJ216"/>
          <cell r="AK216"/>
          <cell r="AL216"/>
          <cell r="AM216">
            <v>0</v>
          </cell>
          <cell r="AN216">
            <v>0</v>
          </cell>
          <cell r="AO216">
            <v>0</v>
          </cell>
          <cell r="AP216">
            <v>0</v>
          </cell>
          <cell r="AQ216">
            <v>0</v>
          </cell>
          <cell r="AR216" t="str">
            <v>0%</v>
          </cell>
          <cell r="AS216">
            <v>0</v>
          </cell>
          <cell r="AT216">
            <v>0</v>
          </cell>
          <cell r="AU216">
            <v>0</v>
          </cell>
        </row>
        <row r="217">
          <cell r="K217">
            <v>0.92142702411041899</v>
          </cell>
          <cell r="P217">
            <v>0.92142702411041899</v>
          </cell>
          <cell r="AS217">
            <v>118009972461</v>
          </cell>
          <cell r="AT217">
            <v>100117320364.3</v>
          </cell>
          <cell r="AU217">
            <v>0.84838016886570189</v>
          </cell>
        </row>
      </sheetData>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nexo 2 Protocolo Inf Gestión"/>
      <sheetName val="Datos Generales"/>
      <sheetName val="Consolidado"/>
      <sheetName val="Historico"/>
      <sheetName val="Anexo 1 Matriz Inf Gestión"/>
      <sheetName val="%Cumplimiento"/>
      <sheetName val="%Financiero"/>
      <sheetName val="ReportTrim"/>
      <sheetName val="Consolidado Tablero"/>
      <sheetName val="Matriz Contratos 2021"/>
      <sheetName val="PPA"/>
      <sheetName val="SACT"/>
    </sheetNames>
    <sheetDataSet>
      <sheetData sheetId="0"/>
      <sheetData sheetId="1"/>
      <sheetData sheetId="2"/>
      <sheetData sheetId="3"/>
      <sheetData sheetId="4">
        <row r="8">
          <cell r="A8" t="str">
            <v>PROG I</v>
          </cell>
          <cell r="B8" t="str">
            <v>I</v>
          </cell>
          <cell r="C8" t="str">
            <v>Programa I. Nuestros ecosistemas naturales</v>
          </cell>
          <cell r="E8" t="str">
            <v>Porcentaje</v>
          </cell>
          <cell r="F8">
            <v>1</v>
          </cell>
          <cell r="G8">
            <v>1</v>
          </cell>
          <cell r="H8">
            <v>1</v>
          </cell>
          <cell r="I8">
            <v>1</v>
          </cell>
          <cell r="J8">
            <v>0.89034302230055862</v>
          </cell>
          <cell r="K8">
            <v>0.87228494568112036</v>
          </cell>
          <cell r="L8">
            <v>0.39</v>
          </cell>
          <cell r="M8">
            <v>4.0399999999999991E-2</v>
          </cell>
          <cell r="N8">
            <v>1.8276162949906895E-2</v>
          </cell>
          <cell r="O8">
            <v>0.95960000000000001</v>
          </cell>
          <cell r="P8">
            <v>0.89034302230055862</v>
          </cell>
          <cell r="Q8">
            <v>0.87228494568112036</v>
          </cell>
          <cell r="R8">
            <v>0.39</v>
          </cell>
          <cell r="AF8">
            <v>1</v>
          </cell>
          <cell r="AG8">
            <v>0.68055699199541975</v>
          </cell>
          <cell r="AH8">
            <v>0.68055699199541975</v>
          </cell>
          <cell r="AJ8">
            <v>10700881538</v>
          </cell>
          <cell r="AK8">
            <v>8360336190</v>
          </cell>
          <cell r="AL8">
            <v>0.7812754641112073</v>
          </cell>
          <cell r="AM8">
            <v>5279680682</v>
          </cell>
          <cell r="AN8">
            <v>0.63151535560437788</v>
          </cell>
          <cell r="AO8">
            <v>3084268939.9400001</v>
          </cell>
          <cell r="AP8">
            <v>3032106801.9400001</v>
          </cell>
          <cell r="AQ8">
            <v>2488668760.8299999</v>
          </cell>
          <cell r="AR8">
            <v>0.82077213086217871</v>
          </cell>
          <cell r="AS8">
            <v>16238328063</v>
          </cell>
          <cell r="AT8">
            <v>13892853393</v>
          </cell>
          <cell r="AU8">
            <v>0.8555593494046777</v>
          </cell>
          <cell r="AV8">
            <v>7940541025</v>
          </cell>
          <cell r="AW8">
            <v>0.57155580645520165</v>
          </cell>
          <cell r="AX8">
            <v>5952312368</v>
          </cell>
          <cell r="AY8">
            <v>5952312368</v>
          </cell>
          <cell r="AZ8">
            <v>4783329095</v>
          </cell>
          <cell r="BA8">
            <v>0.8036085472791169</v>
          </cell>
          <cell r="BB8">
            <v>24617218881</v>
          </cell>
          <cell r="BC8">
            <v>18134816511</v>
          </cell>
          <cell r="BD8">
            <v>0.73667202614007576</v>
          </cell>
          <cell r="BE8">
            <v>7908907172</v>
          </cell>
        </row>
        <row r="9">
          <cell r="A9" t="str">
            <v>PROY 1</v>
          </cell>
          <cell r="B9">
            <v>1</v>
          </cell>
          <cell r="C9" t="str">
            <v>Proyecto 1. Protegiendo ecosistemas naturales</v>
          </cell>
          <cell r="E9" t="str">
            <v>Porcentaje</v>
          </cell>
          <cell r="F9">
            <v>1</v>
          </cell>
          <cell r="G9">
            <v>1</v>
          </cell>
          <cell r="H9">
            <v>1</v>
          </cell>
          <cell r="I9">
            <v>1</v>
          </cell>
          <cell r="J9">
            <v>0.87050567595459238</v>
          </cell>
          <cell r="K9">
            <v>0.86588018653862575</v>
          </cell>
          <cell r="L9">
            <v>0.24666666666666667</v>
          </cell>
          <cell r="M9">
            <v>4.2900000000000049E-2</v>
          </cell>
          <cell r="N9">
            <v>0</v>
          </cell>
          <cell r="O9">
            <v>0.95709999999999995</v>
          </cell>
          <cell r="P9">
            <v>0.87050567595459238</v>
          </cell>
          <cell r="Q9">
            <v>0.86588018653862575</v>
          </cell>
          <cell r="R9">
            <v>0.24666666666666667</v>
          </cell>
          <cell r="AF9">
            <v>1</v>
          </cell>
          <cell r="AG9">
            <v>0.67337146562330452</v>
          </cell>
          <cell r="AH9">
            <v>0.67337146562330452</v>
          </cell>
          <cell r="AJ9">
            <v>6118021854</v>
          </cell>
          <cell r="AK9">
            <v>4956756467</v>
          </cell>
          <cell r="AL9">
            <v>0.81018940194848155</v>
          </cell>
          <cell r="AM9">
            <v>3020083691</v>
          </cell>
          <cell r="AN9">
            <v>0.60928627644033895</v>
          </cell>
          <cell r="AO9">
            <v>1940285906</v>
          </cell>
          <cell r="AP9">
            <v>1888326469</v>
          </cell>
          <cell r="AQ9">
            <v>1399813312</v>
          </cell>
          <cell r="AR9">
            <v>0.74129835861555149</v>
          </cell>
          <cell r="AS9">
            <v>8756786014</v>
          </cell>
          <cell r="AT9">
            <v>7252016525</v>
          </cell>
          <cell r="AU9">
            <v>0.82815961397318205</v>
          </cell>
          <cell r="AV9">
            <v>3734709090</v>
          </cell>
          <cell r="AW9">
            <v>0.51498904851157934</v>
          </cell>
          <cell r="AX9">
            <v>3517307435</v>
          </cell>
          <cell r="AY9">
            <v>3517307435</v>
          </cell>
          <cell r="AZ9">
            <v>2673139200</v>
          </cell>
          <cell r="BA9">
            <v>0.75999589157323688</v>
          </cell>
          <cell r="BB9">
            <v>11804218884</v>
          </cell>
          <cell r="BC9">
            <v>10066241109</v>
          </cell>
          <cell r="BD9">
            <v>0.85276638868873078</v>
          </cell>
          <cell r="BE9">
            <v>3338748969</v>
          </cell>
        </row>
        <row r="10">
          <cell r="A10" t="str">
            <v>ACT 1.1</v>
          </cell>
          <cell r="B10" t="str">
            <v>1.1</v>
          </cell>
          <cell r="C10" t="str">
            <v>Definir e implementar el modelo de administración de las áreas protegidas y otras estrategias complementarias, con enfoque diferencial</v>
          </cell>
          <cell r="E10" t="str">
            <v>Porcentaje</v>
          </cell>
          <cell r="F10">
            <v>1</v>
          </cell>
          <cell r="G10">
            <v>1</v>
          </cell>
          <cell r="H10">
            <v>1</v>
          </cell>
          <cell r="I10">
            <v>1</v>
          </cell>
          <cell r="J10">
            <v>1</v>
          </cell>
          <cell r="K10">
            <v>1</v>
          </cell>
          <cell r="L10">
            <v>0.9</v>
          </cell>
          <cell r="M10">
            <v>0</v>
          </cell>
          <cell r="N10">
            <v>0</v>
          </cell>
          <cell r="O10">
            <v>1</v>
          </cell>
          <cell r="P10">
            <v>1</v>
          </cell>
          <cell r="Q10">
            <v>1</v>
          </cell>
          <cell r="R10">
            <v>0.9</v>
          </cell>
          <cell r="AF10">
            <v>1</v>
          </cell>
          <cell r="AG10">
            <v>0.75</v>
          </cell>
          <cell r="AH10">
            <v>0.75</v>
          </cell>
          <cell r="AJ10">
            <v>352615642</v>
          </cell>
          <cell r="AK10">
            <v>294991009</v>
          </cell>
          <cell r="AL10">
            <v>0.83657947596096716</v>
          </cell>
          <cell r="AM10">
            <v>294827882</v>
          </cell>
          <cell r="AN10">
            <v>0.99944701026464167</v>
          </cell>
          <cell r="AO10">
            <v>163127</v>
          </cell>
          <cell r="AP10">
            <v>0</v>
          </cell>
          <cell r="AQ10">
            <v>0</v>
          </cell>
          <cell r="AR10" t="str">
            <v>0%</v>
          </cell>
          <cell r="AS10">
            <v>486125129</v>
          </cell>
          <cell r="AT10">
            <v>451718788</v>
          </cell>
          <cell r="AU10">
            <v>0.92922328234548024</v>
          </cell>
          <cell r="AV10">
            <v>426984034</v>
          </cell>
          <cell r="AW10">
            <v>0.94524302584465447</v>
          </cell>
          <cell r="AX10">
            <v>24734754</v>
          </cell>
          <cell r="AY10">
            <v>24734754</v>
          </cell>
          <cell r="AZ10">
            <v>24288725</v>
          </cell>
          <cell r="BA10">
            <v>0.98196751825387063</v>
          </cell>
          <cell r="BB10">
            <v>349747475</v>
          </cell>
          <cell r="BC10">
            <v>311136738</v>
          </cell>
          <cell r="BD10">
            <v>0.88960395782700075</v>
          </cell>
          <cell r="BE10">
            <v>304481017</v>
          </cell>
        </row>
        <row r="11">
          <cell r="A11" t="str">
            <v>SACT 1.1.1</v>
          </cell>
          <cell r="B11" t="str">
            <v>1.1.1</v>
          </cell>
          <cell r="C11" t="str">
            <v>Definición e implementación del modelo de administración de las áreas protegidas y otras estrategias complementarias, con enfoque diferencial</v>
          </cell>
          <cell r="D11" t="str">
            <v>% de avance en la formulación e implementación del Modelo de administración de las áreas protegidas y otras estrategias complementarias, con enfoque diferencial</v>
          </cell>
          <cell r="E11" t="str">
            <v>Porcentaje</v>
          </cell>
          <cell r="F11">
            <v>0.5</v>
          </cell>
          <cell r="G11">
            <v>0.7</v>
          </cell>
          <cell r="H11">
            <v>0.9</v>
          </cell>
          <cell r="I11">
            <v>1</v>
          </cell>
          <cell r="J11">
            <v>0.7</v>
          </cell>
          <cell r="K11">
            <v>0.9</v>
          </cell>
          <cell r="L11">
            <v>0.9</v>
          </cell>
          <cell r="M11">
            <v>0</v>
          </cell>
          <cell r="N11">
            <v>0</v>
          </cell>
          <cell r="O11">
            <v>1</v>
          </cell>
          <cell r="P11">
            <v>1</v>
          </cell>
          <cell r="Q11">
            <v>1</v>
          </cell>
          <cell r="R11">
            <v>0.9</v>
          </cell>
          <cell r="S11" t="str">
            <v xml:space="preserve">Se ha avanzado hasta la estructuración del modelo, cuyo contenido es: Presentación (antecedentes); conceptualización; definición de roles y responsabilidades; articulación del modelo con el SGI y otros modelos, política, orientaciones generales del modelo; objetivos; ámbito de aplicación del esquema (PHVA); descripción del modelo con enfoque participativo, diferencial y de gobernanza; medición y seguimiento a la implementación del modelo; rendición de cuentas; documentos de referencia, siglas y anexos. 
Además, se avanza en la caracterización de actores en conjunto con la Subdirección de Participación y Cultura Ambiental.  </v>
          </cell>
          <cell r="T11" t="str">
            <v>Esta subactividad en el marco del Plan de Acción 2020-2023, tiene como fin la formulación e implementación del modelo de administración, para la vigencia 2021 tienen como meta el 70% acumulado, el cual tiene como línea base el avance logrado en el 2021 del 50%, reportándose en el año 2021 un cumplimiento del 20% adicional del indicador que se logró con  los aportes de Convenio 040-COV2010-182.</v>
          </cell>
          <cell r="U11" t="str">
            <v xml:space="preserve">Para la vigencia 2022 se logra un cumplimiento del 20% adicional del indicador. Este avance permitió incluir un enfoque diferencial en el modelo de administración incorporando un capítulo de gobernanza y articulación con los modelos. Este modelo se publicará en página web para retroalimentación ciudadana y   se complementará con las actividades de participación a desarrollar en Alcance 1 del Convenio No. 040-COV2210-90, para su adopción en el primer semestre de 2023. </v>
          </cell>
          <cell r="X11" t="str">
            <v>contract</v>
          </cell>
          <cell r="Y11" t="str">
            <v>No aplica</v>
          </cell>
          <cell r="AF11">
            <v>1</v>
          </cell>
          <cell r="AG11">
            <v>0.9</v>
          </cell>
          <cell r="AH11">
            <v>0.9</v>
          </cell>
          <cell r="AJ11">
            <v>352615642</v>
          </cell>
          <cell r="AK11">
            <v>294991009</v>
          </cell>
          <cell r="AL11">
            <v>0.83657947596096716</v>
          </cell>
          <cell r="AM11">
            <v>294827882</v>
          </cell>
          <cell r="AN11">
            <v>0.99944701026464167</v>
          </cell>
          <cell r="AO11">
            <v>163127</v>
          </cell>
          <cell r="AP11">
            <v>0</v>
          </cell>
          <cell r="AQ11">
            <v>0</v>
          </cell>
          <cell r="AR11" t="str">
            <v>0%</v>
          </cell>
          <cell r="AS11">
            <v>486125129</v>
          </cell>
          <cell r="AT11">
            <v>451718788</v>
          </cell>
          <cell r="AU11">
            <v>0.92922328234548024</v>
          </cell>
          <cell r="AV11">
            <v>426984034</v>
          </cell>
          <cell r="AW11">
            <v>0.94524302584465447</v>
          </cell>
          <cell r="AX11">
            <v>24734754</v>
          </cell>
          <cell r="AY11">
            <v>24734754</v>
          </cell>
          <cell r="AZ11">
            <v>24288725</v>
          </cell>
          <cell r="BA11">
            <v>0.98196751825387063</v>
          </cell>
          <cell r="BB11">
            <v>349747475</v>
          </cell>
          <cell r="BC11">
            <v>311136738</v>
          </cell>
          <cell r="BD11">
            <v>0.88960395782700075</v>
          </cell>
          <cell r="BE11">
            <v>304481017</v>
          </cell>
        </row>
        <row r="12">
          <cell r="A12" t="str">
            <v>ACT 1.2</v>
          </cell>
          <cell r="B12" t="str">
            <v>1.2</v>
          </cell>
          <cell r="C12" t="str">
            <v>Declarar áreas protegidas</v>
          </cell>
          <cell r="E12" t="str">
            <v>Porcentaje</v>
          </cell>
          <cell r="F12">
            <v>1</v>
          </cell>
          <cell r="G12">
            <v>1</v>
          </cell>
          <cell r="H12">
            <v>1</v>
          </cell>
          <cell r="I12">
            <v>1</v>
          </cell>
          <cell r="J12">
            <v>0.88235294117647056</v>
          </cell>
          <cell r="K12">
            <v>0.44389473684210523</v>
          </cell>
          <cell r="L12">
            <v>0.33333333333333331</v>
          </cell>
          <cell r="M12">
            <v>0</v>
          </cell>
          <cell r="N12">
            <v>0</v>
          </cell>
          <cell r="O12">
            <v>1</v>
          </cell>
          <cell r="P12">
            <v>0.88235294117647056</v>
          </cell>
          <cell r="Q12">
            <v>0.44389473684210523</v>
          </cell>
          <cell r="R12">
            <v>0.33333333333333331</v>
          </cell>
          <cell r="AF12">
            <v>1</v>
          </cell>
          <cell r="AG12">
            <v>0.58156191950464398</v>
          </cell>
          <cell r="AH12">
            <v>0.58156191950464398</v>
          </cell>
          <cell r="AJ12">
            <v>1411231982</v>
          </cell>
          <cell r="AK12">
            <v>813515457</v>
          </cell>
          <cell r="AL12">
            <v>0.57645763940743799</v>
          </cell>
          <cell r="AM12">
            <v>645354876</v>
          </cell>
          <cell r="AN12">
            <v>0.79329147399346833</v>
          </cell>
          <cell r="AO12">
            <v>168160581</v>
          </cell>
          <cell r="AP12">
            <v>168160581</v>
          </cell>
          <cell r="AQ12">
            <v>158918515</v>
          </cell>
          <cell r="AR12">
            <v>0.9450402350833933</v>
          </cell>
          <cell r="AS12">
            <v>852018897</v>
          </cell>
          <cell r="AT12">
            <v>353658683</v>
          </cell>
          <cell r="AU12">
            <v>0.41508314457020784</v>
          </cell>
          <cell r="AV12">
            <v>353631279</v>
          </cell>
          <cell r="AW12">
            <v>0.99992251285966594</v>
          </cell>
          <cell r="AX12">
            <v>27404</v>
          </cell>
          <cell r="AY12">
            <v>27404</v>
          </cell>
          <cell r="AZ12">
            <v>0</v>
          </cell>
          <cell r="BA12">
            <v>0</v>
          </cell>
          <cell r="BB12">
            <v>2090267663</v>
          </cell>
          <cell r="BC12">
            <v>1889414848</v>
          </cell>
          <cell r="BD12">
            <v>0.90391048067416813</v>
          </cell>
          <cell r="BE12">
            <v>476860342</v>
          </cell>
        </row>
        <row r="13">
          <cell r="A13" t="str">
            <v>SACT 1.2.1</v>
          </cell>
          <cell r="B13" t="str">
            <v>1.2.1</v>
          </cell>
          <cell r="C13" t="str">
            <v>Declaración, homologación o recategorización de áreas protegidas regionales inscritas en el RUNAP.</v>
          </cell>
          <cell r="D13" t="str">
            <v>Número de ha de áreas protegidas (ha) declaradas en la vigencia
Notas: 
* Resolución 667. Indicador % de superficie de áreas protegidas regionales declaradas, homologadas o recategorizadas inscritas en el RUNAP.
* PND 2018-2022: 
* Áreas bajo sistemas sostenibles de conservación (restauración*, sistemas agroforestales, manejo forestal sostenible)
* % de ecosistemas o unidades de análisis ecosistémicas no representados o subrepresentados incluidos en el SINAP en el cuatrienio.</v>
          </cell>
          <cell r="E13" t="str">
            <v>Número</v>
          </cell>
          <cell r="F13">
            <v>5300</v>
          </cell>
          <cell r="G13">
            <v>70000</v>
          </cell>
          <cell r="H13">
            <v>70000</v>
          </cell>
          <cell r="I13">
            <v>0</v>
          </cell>
          <cell r="J13">
            <v>70166</v>
          </cell>
          <cell r="K13">
            <v>0</v>
          </cell>
          <cell r="L13">
            <v>0</v>
          </cell>
          <cell r="M13">
            <v>0</v>
          </cell>
          <cell r="N13">
            <v>0</v>
          </cell>
          <cell r="O13">
            <v>1</v>
          </cell>
          <cell r="P13">
            <v>1</v>
          </cell>
          <cell r="Q13">
            <v>0</v>
          </cell>
          <cell r="R13">
            <v>0</v>
          </cell>
          <cell r="S13" t="str">
            <v>El Consejo Directivo de Corantioquia, mediante Acuerdo N° 596 del 17 de diciembre de 2020 determina declarar, reservar, delimitar y alinderar un área de 6887,5 ha, como Distrito Regional de Manejo Integrado Quitasol La Holanda, en jurisdicción de los municipios de Bello, Barbosa, Copacabana, Girardota, San Pedro de Los Milagros y Don Matías en el Departamento de Antioquia. 
La segunda área en proceso declaratoria, corresponde al polígono del Bajo Cauca Nechí, el cual se adelantó bajo el Convenio 040-COV1906-211. Este proceso no se pudo concluir debido a que para cumplir el requisito de Consulta Previa, no se presentaron las condiciones debido a la pandemia.
 Igualmente se avanza en la Avance en la declaratoria de Bosque Seco Tropical; mediante convenio 040-COV2007-55 se concretó el documento técnico – jurídico, considerando el diagnóstico del área, línea base de flora y fauna y la conectividad ecológica.
También se adelantaron gestiones en articulación con CORNARE, con el objetivo de realinderar la RFP Nare.</v>
          </cell>
          <cell r="T13" t="str">
            <v xml:space="preserve">La meta planteada en el Plan de Acción 2020-2023, corresponde a 143.000 hectáreas, para la vigencia 2021 la meta proyectada correspondió a 70.000 Ha, dándose cumplimiento a la meta con el Área Protegida declarada mediante Acuerdo 626 del 23 de diciembre de 2021, denominada Distrito de Manejo Integrado Bosque Seco del Occidente Antioqueño, localizado en los municipios de Anzá, Armenia, Betulia, Buriticá, Ebéjico, Heliconia, Ituango, Liborina, Olaya, Sabanalarga, San Jerónimo, Santafé de Antioquia, Sopetrán y Toledo, con una extensión de 70.166 Hectáreas.  </v>
          </cell>
          <cell r="U13" t="str">
            <v>La meta planteada en el Plan de Acción 2020-2023, corresponde a 145.300 hectáreas, en el acumulado del Plan de Acción se han declarado 77.053. En la vigencia 2022 se adelantaron varios trámites para la declaratoria de áreas protegidas, entre estos se resalta el avance de la declaratoria del área Bajo Cauca Nechí como Distrito Regional de Manejo Integrado,  el envío del documento síntesis al Instituto de Investigación de Recursos Biológicos Alexander von Humboldt, para su concepto previo favorable. Adicionalmente se esta adelantando la declaratoria de la Serranía del Viento en el muncipio de buriticá, la cual está priorizada dentro del PGAR 2020-2031.</v>
          </cell>
          <cell r="X13" t="str">
            <v>contract</v>
          </cell>
          <cell r="Y13" t="str">
            <v>No aplica</v>
          </cell>
          <cell r="AF13">
            <v>145300</v>
          </cell>
          <cell r="AG13">
            <v>19263.25</v>
          </cell>
          <cell r="AH13">
            <v>0.13257570543702685</v>
          </cell>
          <cell r="AJ13">
            <v>384922416</v>
          </cell>
          <cell r="AK13">
            <v>380510265</v>
          </cell>
          <cell r="AL13">
            <v>0.98853755765681361</v>
          </cell>
          <cell r="AM13">
            <v>339355551</v>
          </cell>
          <cell r="AN13">
            <v>0.89184335408139381</v>
          </cell>
          <cell r="AO13">
            <v>41154714</v>
          </cell>
          <cell r="AP13">
            <v>41154714</v>
          </cell>
          <cell r="AQ13">
            <v>32754713</v>
          </cell>
          <cell r="AR13">
            <v>0.79589213036445838</v>
          </cell>
          <cell r="AS13">
            <v>152198126</v>
          </cell>
          <cell r="AT13">
            <v>149132296</v>
          </cell>
          <cell r="AU13">
            <v>0.97985632227823882</v>
          </cell>
          <cell r="AV13">
            <v>149132296</v>
          </cell>
          <cell r="AW13">
            <v>1</v>
          </cell>
          <cell r="AX13">
            <v>0</v>
          </cell>
          <cell r="AY13">
            <v>0</v>
          </cell>
          <cell r="AZ13">
            <v>0</v>
          </cell>
          <cell r="BA13" t="str">
            <v>0%</v>
          </cell>
          <cell r="BB13">
            <v>192987854</v>
          </cell>
          <cell r="BC13">
            <v>184929957</v>
          </cell>
          <cell r="BD13">
            <v>0.95824661069084693</v>
          </cell>
          <cell r="BE13">
            <v>184929957</v>
          </cell>
        </row>
        <row r="14">
          <cell r="A14" t="str">
            <v>SACT 1.2.2</v>
          </cell>
          <cell r="B14" t="str">
            <v>1.2.2</v>
          </cell>
          <cell r="C14" t="str">
            <v>Actualización de plan de manejo de áreas protegidas.</v>
          </cell>
          <cell r="D14" t="str">
            <v>% de áreas protegidas con planes de manejo vigentes</v>
          </cell>
          <cell r="E14" t="str">
            <v>Porcentaje</v>
          </cell>
          <cell r="F14">
            <v>0.65</v>
          </cell>
          <cell r="G14">
            <v>0.85</v>
          </cell>
          <cell r="H14">
            <v>0.95</v>
          </cell>
          <cell r="I14">
            <v>1</v>
          </cell>
          <cell r="J14">
            <v>0.65</v>
          </cell>
          <cell r="K14">
            <v>0.73680000000000001</v>
          </cell>
          <cell r="L14">
            <v>0</v>
          </cell>
          <cell r="M14">
            <v>0</v>
          </cell>
          <cell r="N14">
            <v>0.2</v>
          </cell>
          <cell r="O14">
            <v>1</v>
          </cell>
          <cell r="P14">
            <v>0.76470588235294124</v>
          </cell>
          <cell r="Q14">
            <v>0.77557894736842115</v>
          </cell>
          <cell r="R14">
            <v>0</v>
          </cell>
          <cell r="S14" t="str">
            <v>Actualmente se tienen 13 áreas protegidas con planes de manejo de las 18 áreas declaradas e inscritas en RUNAP.  
En lo corrido de la vigencia 2020, mediante el convenio 040-COV1906-211 suscrito con PNUD, se adelantó el proceso de formulación del plan de manejo del DRMI Alto de Ventanas, el cual llegó a su adopción por el Consejo Directivo de Corantioquia, mediante Acuerdo N° 598 del 17 de diciembre de 2020.  
Se viene adelantando la formulación del plan de manejo del DMI El Sapo – Hoyo Grande, sobre el cual se realizó consulta al Ministerio del Interior sobre la procedencia y oportunidad de la consulta previa, en este mismo proceso se encuentran los DMI Ciénaga Barbacoas.
Se adelantaron acciones para la formulación del Plan de Manejo del DMI Ciénaga Chiqueros, a través de convenio con Fundación natura 040-COV1812-129.   
Adicionalmente bajo el Convenio 040-COV1906-211 suscrito con el PNUD, se continúa avanzando en el proceso de la revisión y ajuste de los planes de manejo de cinco áreas protegidas (DMI del Sistema de Páramos y Bosques Altoandinos del Noroccidente Medio Antioqueño, DMI Divisoria Valle Aburra Rio Cauca, RFP Farallones del Citará, RFP Cerro Bravo y DMI Cuchilla Jardín Támesis)</v>
          </cell>
          <cell r="T14" t="str">
            <v xml:space="preserve">La meta anual para dar cumplimiento es adoptar el Plan de Manejo de tres áreas protegidas: Distrito Regional de Manejo Integrado Ciénaga de Chiqueros, en el cual se avanzó en el componente Ordenación y programático en marco de ejecución del Convenio de Cooperación 040-COV1812-129; Distrito Regional de Manejo Integrado de Barbacoas en el cual se ha avanzado en la propuesta que fue remitida mediante radicado 180-COE2108-28205 y del Distrito de Manejo Integrado el Sapo- Hoyo Grande el cual tiene plan de manejo ya formulado y se remitirá para presentar al consejo en el mes de noviembre.  </v>
          </cell>
          <cell r="U14" t="str">
            <v>A la fecha Corantioquia ha declarado 19 áreas protegidas, cerrando la vigencia 2022 con 14 instrumentos de plan de manejo adoptado mediante Acuerdo Corporativo, 2 áreas protegidas con plan de manejo en etapa de formulación y 3 áreas protegidas con recursos apropiados para iniciar la fase de aprestamiento de los instrumentos de planificación. Mediante convenio No. 040-COV1812-129 con Fundación Natura se cumplió el rezgo 2021.</v>
          </cell>
          <cell r="X14" t="str">
            <v>contract</v>
          </cell>
          <cell r="Y14" t="str">
            <v>No aplica</v>
          </cell>
          <cell r="AF14">
            <v>1</v>
          </cell>
          <cell r="AG14">
            <v>0.50919999999999999</v>
          </cell>
          <cell r="AH14">
            <v>0.50919999999999999</v>
          </cell>
          <cell r="AJ14">
            <v>1016249565</v>
          </cell>
          <cell r="AK14">
            <v>432312192</v>
          </cell>
          <cell r="AL14">
            <v>0.42539963301238903</v>
          </cell>
          <cell r="AM14">
            <v>305306325</v>
          </cell>
          <cell r="AN14">
            <v>0.70621724450463796</v>
          </cell>
          <cell r="AO14">
            <v>127005867</v>
          </cell>
          <cell r="AP14">
            <v>127005867</v>
          </cell>
          <cell r="AQ14">
            <v>126163802</v>
          </cell>
          <cell r="AR14">
            <v>0.99336987322010883</v>
          </cell>
          <cell r="AS14">
            <v>699820771</v>
          </cell>
          <cell r="AT14">
            <v>204526387</v>
          </cell>
          <cell r="AU14">
            <v>0.29225538234274556</v>
          </cell>
          <cell r="AV14">
            <v>204498983</v>
          </cell>
          <cell r="AW14">
            <v>0.99986601239868378</v>
          </cell>
          <cell r="AX14">
            <v>27404</v>
          </cell>
          <cell r="AY14">
            <v>27404</v>
          </cell>
          <cell r="AZ14">
            <v>0</v>
          </cell>
          <cell r="BA14">
            <v>0</v>
          </cell>
          <cell r="BB14">
            <v>1662900225</v>
          </cell>
          <cell r="BC14">
            <v>1480179175</v>
          </cell>
          <cell r="BD14">
            <v>0.89011905389573209</v>
          </cell>
          <cell r="BE14">
            <v>150374669</v>
          </cell>
        </row>
        <row r="15">
          <cell r="A15" t="str">
            <v>SACT 1.2.3</v>
          </cell>
          <cell r="B15" t="str">
            <v>1.2.3</v>
          </cell>
          <cell r="C15" t="str">
            <v>Identificación y priorización de áreas susceptibles a protección ambiental en territorios étnicos.</v>
          </cell>
          <cell r="D15" t="str">
            <v>% de ha de ecosistemas protegidas desde el gobierno propio._x000D_
_x000D_
Nota: _x000D_
▪ En este indicador se declarará el 40% de las ha que se identifiquen como susceptibles de proteger._x000D_
▪ Formula: Hectáreas ecosistemas protegidas desde el gobierno propio en territorio titulado y ancestrales / hectáreas identificadas de ecosistemas a proteger en territorios étnicos</v>
          </cell>
          <cell r="E15" t="str">
            <v>Porcentaje</v>
          </cell>
          <cell r="F15">
            <v>0</v>
          </cell>
          <cell r="G15">
            <v>0</v>
          </cell>
          <cell r="H15">
            <v>6.5000000000000002E-2</v>
          </cell>
          <cell r="I15">
            <v>0.13</v>
          </cell>
          <cell r="J15">
            <v>0</v>
          </cell>
          <cell r="K15">
            <v>6.5000000000000002E-2</v>
          </cell>
          <cell r="L15">
            <v>0.59773631079840928</v>
          </cell>
          <cell r="M15">
            <v>0</v>
          </cell>
          <cell r="N15">
            <v>0</v>
          </cell>
          <cell r="O15">
            <v>0</v>
          </cell>
          <cell r="P15">
            <v>0</v>
          </cell>
          <cell r="Q15">
            <v>1</v>
          </cell>
          <cell r="R15">
            <v>1</v>
          </cell>
          <cell r="S15" t="str">
            <v>Sin meta programada para la vigencia 2020.</v>
          </cell>
          <cell r="T15" t="str">
            <v>Sin meta programa para la vigencia.</v>
          </cell>
          <cell r="U15" t="str">
            <v>Con la suscripción del Convenio 040-COV2212-146 se priorizará el desarrollo de acciones de protección y acuerdos de conservación en 900 hectáreas con once resguardos. </v>
          </cell>
          <cell r="X15" t="str">
            <v>contract</v>
          </cell>
          <cell r="Y15" t="str">
            <v>No aplica</v>
          </cell>
          <cell r="AF15">
            <v>0.13</v>
          </cell>
          <cell r="AG15">
            <v>1.6250000000000001E-2</v>
          </cell>
          <cell r="AH15">
            <v>0.125</v>
          </cell>
          <cell r="AJ15">
            <v>5060000</v>
          </cell>
          <cell r="AK15">
            <v>693000</v>
          </cell>
          <cell r="AL15">
            <v>0.13695652173913042</v>
          </cell>
          <cell r="AM15">
            <v>693000</v>
          </cell>
          <cell r="AN15">
            <v>1</v>
          </cell>
          <cell r="AO15">
            <v>0</v>
          </cell>
          <cell r="AP15">
            <v>0</v>
          </cell>
          <cell r="AQ15">
            <v>0</v>
          </cell>
          <cell r="AR15" t="str">
            <v>0%</v>
          </cell>
          <cell r="AS15">
            <v>0</v>
          </cell>
          <cell r="AT15">
            <v>0</v>
          </cell>
          <cell r="AU15">
            <v>0</v>
          </cell>
          <cell r="AV15">
            <v>0</v>
          </cell>
          <cell r="AW15">
            <v>0</v>
          </cell>
          <cell r="AX15">
            <v>0</v>
          </cell>
          <cell r="AY15">
            <v>0</v>
          </cell>
          <cell r="AZ15">
            <v>0</v>
          </cell>
          <cell r="BA15" t="str">
            <v>0%</v>
          </cell>
          <cell r="BB15">
            <v>100000000</v>
          </cell>
          <cell r="BC15">
            <v>100000000</v>
          </cell>
          <cell r="BD15">
            <v>1</v>
          </cell>
          <cell r="BE15">
            <v>17250000</v>
          </cell>
        </row>
        <row r="16">
          <cell r="A16" t="str">
            <v>SACT 1.2.4</v>
          </cell>
          <cell r="B16" t="str">
            <v>1.2.4</v>
          </cell>
          <cell r="C16" t="str">
            <v>Implementación de acciones de manejo en áreas identificadas y priorizadas para la protección ambiental en territorios étnicos.</v>
          </cell>
          <cell r="D16" t="str">
            <v xml:space="preserve">% de ha de ecosistemas protegidos desde el gobierno propio con acciones de manejo_x000D_
_x000D_
Nota: en este indicador se realizaran acciones de manejo en el 40% de las ha declaradas en el indicador anterior._x000D_
_x000D_
Hectáreas manejadas de ecosistemas a proteger en territorios étnicos/ Hectáreas ecosistemas protegidos desde el gobierno propio en territorio titulado y ancestrales </v>
          </cell>
          <cell r="E16" t="str">
            <v>Porcentaje</v>
          </cell>
          <cell r="F16">
            <v>0</v>
          </cell>
          <cell r="G16">
            <v>0</v>
          </cell>
          <cell r="H16">
            <v>6.5000000000000002E-2</v>
          </cell>
          <cell r="I16">
            <v>0.13</v>
          </cell>
          <cell r="J16">
            <v>0</v>
          </cell>
          <cell r="K16">
            <v>0</v>
          </cell>
          <cell r="L16">
            <v>0</v>
          </cell>
          <cell r="M16">
            <v>0</v>
          </cell>
          <cell r="N16">
            <v>0</v>
          </cell>
          <cell r="O16">
            <v>0</v>
          </cell>
          <cell r="P16">
            <v>0</v>
          </cell>
          <cell r="Q16">
            <v>0</v>
          </cell>
          <cell r="R16">
            <v>0</v>
          </cell>
          <cell r="S16" t="str">
            <v>Sin meta programada para la vigencia 2020.</v>
          </cell>
          <cell r="T16" t="str">
            <v>Sin meta programa para la vigencia.</v>
          </cell>
          <cell r="U16" t="str">
            <v>Con la apropiación de recursos mediante los procesos contractuales No. 140-CNT2212-159 y No. 040-COV2212-146, se fijan los recursos para dar cumplimiento a la implementación de acciones de este indicador para la meta del Plan de Acción y que se desarrollen en la vigencia 2023.  </v>
          </cell>
          <cell r="X16" t="str">
            <v>contract</v>
          </cell>
          <cell r="Y16" t="str">
            <v>No aplica</v>
          </cell>
          <cell r="AF16">
            <v>0.13</v>
          </cell>
          <cell r="AG16">
            <v>0</v>
          </cell>
          <cell r="AH16">
            <v>0</v>
          </cell>
          <cell r="AJ16">
            <v>5000001</v>
          </cell>
          <cell r="AL16">
            <v>0</v>
          </cell>
          <cell r="AM16">
            <v>0</v>
          </cell>
          <cell r="AN16">
            <v>0</v>
          </cell>
          <cell r="AO16">
            <v>0</v>
          </cell>
          <cell r="AP16">
            <v>0</v>
          </cell>
          <cell r="AQ16">
            <v>0</v>
          </cell>
          <cell r="AR16" t="str">
            <v>0%</v>
          </cell>
          <cell r="AS16">
            <v>0</v>
          </cell>
          <cell r="AT16">
            <v>0</v>
          </cell>
          <cell r="AU16">
            <v>0</v>
          </cell>
          <cell r="AV16">
            <v>0</v>
          </cell>
          <cell r="AW16">
            <v>0</v>
          </cell>
          <cell r="AX16">
            <v>0</v>
          </cell>
          <cell r="AY16">
            <v>0</v>
          </cell>
          <cell r="AZ16">
            <v>0</v>
          </cell>
          <cell r="BA16" t="str">
            <v>0%</v>
          </cell>
          <cell r="BB16">
            <v>134379584</v>
          </cell>
          <cell r="BC16">
            <v>124305716</v>
          </cell>
          <cell r="BD16">
            <v>0.92503423734367263</v>
          </cell>
          <cell r="BE16">
            <v>124305716</v>
          </cell>
        </row>
        <row r="17">
          <cell r="A17" t="str">
            <v>ACT 1.3</v>
          </cell>
          <cell r="B17" t="str">
            <v>1.3</v>
          </cell>
          <cell r="C17" t="str">
            <v>Ejecutar planes de manejo en áreas protegidas y acciones de manejo en otras estrategias de conservación a través de estrategias como pago por servicios ambientales (PSA)</v>
          </cell>
          <cell r="E17" t="str">
            <v>Porcentaje</v>
          </cell>
          <cell r="F17">
            <v>1</v>
          </cell>
          <cell r="G17">
            <v>1</v>
          </cell>
          <cell r="H17">
            <v>1</v>
          </cell>
          <cell r="I17">
            <v>1</v>
          </cell>
          <cell r="J17">
            <v>0.97017543859649125</v>
          </cell>
          <cell r="K17">
            <v>0.90740740740740744</v>
          </cell>
          <cell r="L17">
            <v>0</v>
          </cell>
          <cell r="M17">
            <v>0.17459999999999998</v>
          </cell>
          <cell r="N17">
            <v>0</v>
          </cell>
          <cell r="O17">
            <v>0.82540000000000002</v>
          </cell>
          <cell r="P17">
            <v>0.97017543859649125</v>
          </cell>
          <cell r="Q17">
            <v>0.90740740740740744</v>
          </cell>
          <cell r="R17">
            <v>0</v>
          </cell>
          <cell r="AF17">
            <v>1</v>
          </cell>
          <cell r="AG17">
            <v>0.67574571150097462</v>
          </cell>
          <cell r="AH17">
            <v>0.67574571150097462</v>
          </cell>
          <cell r="AJ17">
            <v>4026544492</v>
          </cell>
          <cell r="AK17">
            <v>3581044305</v>
          </cell>
          <cell r="AL17">
            <v>0.88935917934468955</v>
          </cell>
          <cell r="AM17">
            <v>1938935687</v>
          </cell>
          <cell r="AN17">
            <v>0.54144420505850177</v>
          </cell>
          <cell r="AO17">
            <v>1645721748</v>
          </cell>
          <cell r="AP17">
            <v>1593925438</v>
          </cell>
          <cell r="AQ17">
            <v>1114654347</v>
          </cell>
          <cell r="AR17">
            <v>0.69931398321782723</v>
          </cell>
          <cell r="AS17">
            <v>6761386276</v>
          </cell>
          <cell r="AT17">
            <v>5850486250</v>
          </cell>
          <cell r="AU17">
            <v>0.865279102713995</v>
          </cell>
          <cell r="AV17">
            <v>2654633335</v>
          </cell>
          <cell r="AW17">
            <v>0.45374576087585883</v>
          </cell>
          <cell r="AX17">
            <v>3195852915</v>
          </cell>
          <cell r="AY17">
            <v>3195852915</v>
          </cell>
          <cell r="AZ17">
            <v>2375785804</v>
          </cell>
          <cell r="BA17">
            <v>0.74339647887080562</v>
          </cell>
          <cell r="BB17">
            <v>7002894709</v>
          </cell>
          <cell r="BC17">
            <v>5965093089</v>
          </cell>
          <cell r="BD17">
            <v>0.85180390922253402</v>
          </cell>
          <cell r="BE17">
            <v>2144409710</v>
          </cell>
        </row>
        <row r="18">
          <cell r="A18" t="str">
            <v>SACT 1.3.1</v>
          </cell>
          <cell r="B18" t="str">
            <v>1.3.1</v>
          </cell>
          <cell r="C18" t="str">
            <v>Ejecución de planes de manejo en áreas protegidas</v>
          </cell>
          <cell r="D18" t="str">
            <v>% de áreas protegidas con planes de manejo en ejecución</v>
          </cell>
          <cell r="E18" t="str">
            <v>Porcentaje</v>
          </cell>
          <cell r="F18">
            <v>0.70588235294117652</v>
          </cell>
          <cell r="G18">
            <v>0.83333333333333337</v>
          </cell>
          <cell r="H18">
            <v>0.89473684210526316</v>
          </cell>
          <cell r="I18">
            <v>0.95</v>
          </cell>
          <cell r="J18">
            <v>0.68421052631578949</v>
          </cell>
          <cell r="K18">
            <v>1</v>
          </cell>
          <cell r="L18">
            <v>0</v>
          </cell>
          <cell r="M18">
            <v>0</v>
          </cell>
          <cell r="N18">
            <v>0.14899999999999999</v>
          </cell>
          <cell r="O18">
            <v>1</v>
          </cell>
          <cell r="P18">
            <v>0.82105263157894737</v>
          </cell>
          <cell r="Q18">
            <v>1</v>
          </cell>
          <cell r="R18">
            <v>0</v>
          </cell>
          <cell r="S18" t="str">
            <v>De las 17 áreas protegidas que se toman como línea base para este indicador, 12 cuentan con plan de manejo en ejecución. El cumplimiento se da a través del desarrollo de convenios para la ejecución de acciones enmarcada en los planes de manejo de las áreas protegidas, por medio de la figura de Guardabosques (38 convenios firmados: 23 en marco con el convenio con la Gobernación de Antioquia y 15 directos con los municipios)</v>
          </cell>
          <cell r="T18" t="str">
            <v>En la actualidad la corporación cuenta con 19 áreas protegidas, de las cuales 13 presentan el instrumento de plan de manejo como una de las estrategias para administrar las áreas protegidas, la corporación implementa la estrategia de guardabosques, las principales acciones que ejecutan los Guardabosques son: Desarrollar las actividades necesarias para la conservación, manejo y administración de las áreas protegidas, las fuentes abastecedoras de acueductos y ecosistemas estratégicos en la jurisdicción de Corantioquia. A través de recorridos en campo para realizar el control y seguimiento, generando procesos educativo-ambientales que permitan la apropiación de las áreas protegías, seguimiento a los valores objeto de conservación y reporte a posibles eventos naturales o antrópicos  (34 municipios 71 Guardabosques).</v>
          </cell>
          <cell r="U18" t="str">
            <v xml:space="preserve">Se pusieron en marcha los comités de las áreas protegidas Reserva Forestal Protectora Regional (RFPR) Alto de San Miguel y el Distrito Regional Manejo Integrado (DRMI) Cacica Noría, como una apuesta para lograr la gobernanza de las áreas protegidas. Con base en las priorizaciones realizadas en estos comités, se realizaron convenios para la implementación de acciones en las áreas protegidas RFPR Alto de San Miguel y DRMI Cacica Noria, sucribiendose convenios con los municipios de Caldas y  Anorí respectivamente. Con la  articulación de la subdirección de Participación y cultura ambiental, se realizaron acciones que permiten la implementación de acciones de los planes de manejo con procesos de apropiación social. Estas acciones se implementan con los convenios 040-COV2210-90 y 040-COV2210-77 </v>
          </cell>
          <cell r="X18" t="str">
            <v>contract</v>
          </cell>
          <cell r="Y18" t="str">
            <v>No aplica</v>
          </cell>
          <cell r="AF18">
            <v>0.95</v>
          </cell>
          <cell r="AG18">
            <v>0.59752763157894739</v>
          </cell>
          <cell r="AH18">
            <v>0.62897645429362892</v>
          </cell>
          <cell r="AJ18">
            <v>0</v>
          </cell>
          <cell r="AK18">
            <v>0</v>
          </cell>
          <cell r="AL18">
            <v>0</v>
          </cell>
          <cell r="AM18">
            <v>0</v>
          </cell>
          <cell r="AN18">
            <v>0</v>
          </cell>
          <cell r="AO18">
            <v>0</v>
          </cell>
          <cell r="AP18">
            <v>0</v>
          </cell>
          <cell r="AQ18">
            <v>0</v>
          </cell>
          <cell r="AR18" t="str">
            <v>0%</v>
          </cell>
          <cell r="AS18">
            <v>0</v>
          </cell>
          <cell r="AT18">
            <v>0</v>
          </cell>
          <cell r="AU18">
            <v>0</v>
          </cell>
          <cell r="AV18">
            <v>0</v>
          </cell>
          <cell r="AW18">
            <v>0</v>
          </cell>
          <cell r="AX18">
            <v>0</v>
          </cell>
          <cell r="AY18">
            <v>0</v>
          </cell>
          <cell r="AZ18">
            <v>0</v>
          </cell>
          <cell r="BA18" t="str">
            <v>0%</v>
          </cell>
          <cell r="BB18">
            <v>529314020</v>
          </cell>
          <cell r="BC18">
            <v>457571136</v>
          </cell>
          <cell r="BD18">
            <v>0.8644606390739471</v>
          </cell>
          <cell r="BE18">
            <v>135000000</v>
          </cell>
        </row>
        <row r="19">
          <cell r="A19" t="str">
            <v>SACT 1.3.2</v>
          </cell>
          <cell r="B19" t="str">
            <v>1.3.2</v>
          </cell>
          <cell r="C19" t="str">
            <v>Ejecución de planes de manejo de áreas protegidas</v>
          </cell>
          <cell r="D19" t="str">
            <v>% de ejecución de planes de manejo de áreas protegidas bajo competencia de la Corporación.</v>
          </cell>
          <cell r="E19" t="str">
            <v>Porcentaje</v>
          </cell>
          <cell r="F19">
            <v>0.15</v>
          </cell>
          <cell r="G19">
            <v>0.3</v>
          </cell>
          <cell r="H19">
            <v>0.45</v>
          </cell>
          <cell r="I19">
            <v>0.6</v>
          </cell>
          <cell r="J19">
            <v>0.37611538461538474</v>
          </cell>
          <cell r="K19">
            <v>0.2</v>
          </cell>
          <cell r="L19">
            <v>0</v>
          </cell>
          <cell r="M19">
            <v>0</v>
          </cell>
          <cell r="N19">
            <v>0</v>
          </cell>
          <cell r="O19">
            <v>1</v>
          </cell>
          <cell r="P19">
            <v>1</v>
          </cell>
          <cell r="Q19">
            <v>0.44444444444444448</v>
          </cell>
          <cell r="R19">
            <v>0</v>
          </cell>
          <cell r="S19" t="str">
            <v>Se realizó convenio marco con la Secretaria de Medio Ambiente de la Gobernación de Antioquia 040-COV2006-16, el cual tiene como objeto: “Implementar acciones de vigilancia, control y administración de los predios públicos en los municipios de la jurisdicción de Corantioquia para la protección de las áreas protegidas y fuentes abastecedoras de acueductos por medio de la estrategia de guardabosques apoyada en procesos de apropiación social en el Departamento de Antioquia” este acoge 23 municipios, 10 Áreas protegidas y 48 predios que protegen el recurso hídrico; permitiendo realizar un trabajo con 77 guardabosques. Igualmente, se firmaron 15 convenios directos con el mismo número de municipios, cuyo objeto fue realizar acciones en marco de los planes de manejo de las áreas protegidas, a través de la estrategia de Guardabosques, incorporando 44 personas de los mismos territorios para el desarrollo de este importante trabajo.
Con el objetivo de cualificar al equipo de Guardabosques para que desempeñen las labores que les corresponden con un mayor conocimiento de los temas y procedimientos propios de la Corporación y la Gobernación de Antioquia, se llevó a cabo el diploma en Conservación del patrimonio natural de la Escuela de los bosques y la biodiversidad, el cual tuvo una duración de 120 horas, distribuidas en clases virtuales y trabajo en campo. A este proceso se vincularon 127 Guardabosques.
Bajo el esquema de pago por servicios ambientales propio de la Corporación, se tienen vinculados 151 predios en las áreas estratégicas Parque Natural Regional Corredor de las Alegrías (PNRCA), Distrito de Manejo Integrado (DMI) de los Recursos Naturales Renovables Cuchilla Jardín - Támesis y en las cuencas de Río Grande - Río Chico con 1.387,5. Se firmó convenio marco 040-COV2012-224 con el Politécnico Jaime Isaza Cadavid y el SENA para conformar la escuela de Guardabosques. A finales de 2020, fueron matriculados y empezaron el proceso formativo 33 Guardabosques en la tecnología en Gestión de los Recursos Naturales.   
Con los convenios antes referenciados, se logró desarrollar acciones en las 4 líneas estratégicas estándar de los 12 planes de manejo de las áreas protegidas, como son: Gobernanza, acciones de conservación y restauración, modelos de uso sostenible e investigación y generación de conocimiento</v>
          </cell>
          <cell r="T19" t="str">
            <v>A través de la ejecución del convenio 040-COV2005-15 mediante el cual se realiza la Ejecución de acciones enmarcadas en los planes de manejo de las áreas protegidas, fuentes abastecedoras de acueductos y ecosistemas estratégicos por medio de la estrategia de guardabosques apoyada en procesos de apropiación social basados en la estrategia del territorio de la zona de vida en la jurisdicción de la corporación.</v>
          </cell>
          <cell r="U19" t="str">
            <v xml:space="preserve">Para la meta de la vigencia 2022 en el cuarto trimestre se comenzó la etapa contractual del convenio 040-COV2209-73, con la suscrición del acta de inicio el 12 de octubre de 2022 No. 120-ACT2210-5339, convenio que incluye el Alcance 1 “Guardabosques” cuyo objeto es: “Aunar esfuerzos para la implementación de acciones de manejo de las áreas protegidas de la Jurisdicción de Corantioquia”. </v>
          </cell>
          <cell r="X19" t="str">
            <v>contract</v>
          </cell>
          <cell r="Y19" t="str">
            <v>No aplica</v>
          </cell>
          <cell r="AF19">
            <v>0.6</v>
          </cell>
          <cell r="AG19">
            <v>0.20217884615384618</v>
          </cell>
          <cell r="AH19">
            <v>0.33696474358974365</v>
          </cell>
          <cell r="AJ19">
            <v>1635447644</v>
          </cell>
          <cell r="AK19">
            <v>1493912361</v>
          </cell>
          <cell r="AL19">
            <v>0.91345777193219646</v>
          </cell>
          <cell r="AM19">
            <v>965765442</v>
          </cell>
          <cell r="AN19">
            <v>0.64646726756684225</v>
          </cell>
          <cell r="AO19">
            <v>529088947</v>
          </cell>
          <cell r="AP19">
            <v>493553694</v>
          </cell>
          <cell r="AQ19">
            <v>265358999</v>
          </cell>
          <cell r="AR19">
            <v>0.53764970706510407</v>
          </cell>
          <cell r="AS19">
            <v>1416293466</v>
          </cell>
          <cell r="AT19">
            <v>1415808466</v>
          </cell>
          <cell r="AU19">
            <v>0.99965755684704971</v>
          </cell>
          <cell r="AV19">
            <v>278798119</v>
          </cell>
          <cell r="AW19">
            <v>0.19691796291321231</v>
          </cell>
          <cell r="AX19">
            <v>1137010347</v>
          </cell>
          <cell r="AY19">
            <v>1137010347</v>
          </cell>
          <cell r="AZ19">
            <v>594258833</v>
          </cell>
          <cell r="BA19">
            <v>0.52265032993582772</v>
          </cell>
          <cell r="BB19">
            <v>2315515281</v>
          </cell>
          <cell r="BC19">
            <v>2300276179</v>
          </cell>
          <cell r="BD19">
            <v>0.99341869944670858</v>
          </cell>
          <cell r="BE19">
            <v>381136948</v>
          </cell>
        </row>
        <row r="20">
          <cell r="A20" t="str">
            <v>SACT 1.3.3</v>
          </cell>
          <cell r="B20" t="str">
            <v>1.3.3</v>
          </cell>
          <cell r="C20" t="str">
            <v xml:space="preserve">Ejecución de acciones de manejo en Humedales </v>
          </cell>
          <cell r="D20" t="str">
            <v>Número de ha de humedales con acciones de manejo</v>
          </cell>
          <cell r="E20" t="str">
            <v>Número</v>
          </cell>
          <cell r="F20">
            <v>200</v>
          </cell>
          <cell r="G20">
            <v>450</v>
          </cell>
          <cell r="H20">
            <v>450</v>
          </cell>
          <cell r="I20">
            <v>450</v>
          </cell>
          <cell r="J20">
            <v>619</v>
          </cell>
          <cell r="K20">
            <v>627.9</v>
          </cell>
          <cell r="L20">
            <v>0</v>
          </cell>
          <cell r="M20">
            <v>200</v>
          </cell>
          <cell r="N20">
            <v>0</v>
          </cell>
          <cell r="O20">
            <v>0</v>
          </cell>
          <cell r="P20">
            <v>1</v>
          </cell>
          <cell r="Q20">
            <v>1</v>
          </cell>
          <cell r="R20">
            <v>0</v>
          </cell>
          <cell r="S20" t="str">
            <v xml:space="preserve">Se logró la firma de 3 convenios con los municipios de Yondó (040-COV2010-202 , 120 Ha), Nechí (040-COV2010-209 , 100 Ha) y Puerto Berrío (040-COV2010-212 , 100 Ha); mediante los cuales se realizarán acciones en manejo de humedales; estas intervenciones buscan impactar los espejos de agua con remoción de material que obstruye el cause; restaurar las coberturas cercanas a los humedales y desarrollar procesos de participación y apropiación social con las comunidades que residen cerca a estos ecosistemas. Debido a las dificultades administrativas el inicio de estos convenios presentó retrasos, por lo que se requirió ampliar el plazo de ejecución mediante Otrosí, lo cual permitirá ejecutar todas las actividades en el primer trimestre del 2021, en el tiempo de ejecución de la vigencia 2020, se llevó a cabo la contratación del personal necesario para cumplir con los objetos propuestos.  
 </v>
          </cell>
          <cell r="T20" t="str">
            <v>Esta subactividad en el marco del Plan de Acción 2020-2023, tiene como fin la ejecución de acciones de manejo en 1.550 hectáreas, para la vigencia 2021 se cumplió con la meta fijada de 460 hectáreas y se adelantaron acciones en 243 adicionales (involucra a 120 Guardaboques, 45 veredas, 4 municipios y 1.200 hectáreas de ecosistemas estratégicos de humedales.</v>
          </cell>
          <cell r="U20" t="str">
            <v>El proyecto Bosques con Alas contribuyó de manera sustancial al logro de las metas corporativas establecidas en el Plan de Acción, para la intervención de ecosistemas estratégicos como humedales, al intervenir un total de 432,6 ha. 
El convenio con la Fundación Natura para desarrollar parte de los alcances del macroproyecto GEG Magdalena Cauca Vive, permitió la formulación de los planes de manejo de los DRMI Ciénaga Chiqueros y Ciénaga Barbacoas, además de realizar acciones de restauración en 195,3 ha en áreas de influencia directa en áreas colindantes con la Ciénaga Barbacoas
Los soportes técnicos del avance en la meta quedaron consignados en los informes técnicos 120-IT2212-20584 y 120-IT2212-20630 del 30 de diciembre de 2022.</v>
          </cell>
          <cell r="X20" t="str">
            <v>contract</v>
          </cell>
          <cell r="Y20" t="str">
            <v>No aplica</v>
          </cell>
          <cell r="AF20">
            <v>15500</v>
          </cell>
          <cell r="AG20">
            <v>311.72500000000002</v>
          </cell>
          <cell r="AH20">
            <v>2.0111290322580647E-2</v>
          </cell>
          <cell r="AJ20">
            <v>448937947</v>
          </cell>
          <cell r="AK20">
            <v>391538640</v>
          </cell>
          <cell r="AL20">
            <v>0.87214422976812878</v>
          </cell>
          <cell r="AM20">
            <v>79963220</v>
          </cell>
          <cell r="AN20">
            <v>0.20422817017497941</v>
          </cell>
          <cell r="AO20">
            <v>311575420</v>
          </cell>
          <cell r="AP20">
            <v>311575420</v>
          </cell>
          <cell r="AQ20">
            <v>188849414</v>
          </cell>
          <cell r="AR20">
            <v>0.60611139993007146</v>
          </cell>
          <cell r="AS20">
            <v>2985050497</v>
          </cell>
          <cell r="AT20">
            <v>2509818412</v>
          </cell>
          <cell r="AU20">
            <v>0.84079596459838379</v>
          </cell>
          <cell r="AV20">
            <v>1139691517</v>
          </cell>
          <cell r="AW20">
            <v>0.45409321708330824</v>
          </cell>
          <cell r="AX20">
            <v>1370126895</v>
          </cell>
          <cell r="AY20">
            <v>1370126895</v>
          </cell>
          <cell r="AZ20">
            <v>1321121307</v>
          </cell>
          <cell r="BA20">
            <v>0.96423281071349232</v>
          </cell>
          <cell r="BB20">
            <v>597667420</v>
          </cell>
          <cell r="BC20">
            <v>183878952</v>
          </cell>
          <cell r="BD20">
            <v>0.30766099313226741</v>
          </cell>
          <cell r="BE20">
            <v>108878952</v>
          </cell>
        </row>
        <row r="21">
          <cell r="A21" t="str">
            <v>SACT 1.3.4</v>
          </cell>
          <cell r="B21" t="str">
            <v>1.3.4</v>
          </cell>
          <cell r="C21" t="str">
            <v>Adopción de áreas bajo sistemas sostenibles de conservación (restauración, sistemas agroforestales y manejo forestal sostenible)</v>
          </cell>
          <cell r="D21" t="str">
            <v>Número de ha en otras estrategias de conservación en la jurisdicción adoptadas en la vigencia del PGAR
Notas:
PND 2018-2022:
* Áreas bajo sistemas sostenibles de conservación (restauración*, sistemas agroforestales, manejo forestal sostenible)
* % de ecosistemas o unidades de Análisis ecosistémicas no representados o subrepresentados incluidos en el SINAP en el cuatrienio</v>
          </cell>
          <cell r="E21" t="str">
            <v>Número</v>
          </cell>
          <cell r="F21">
            <v>10000</v>
          </cell>
          <cell r="G21">
            <v>22500</v>
          </cell>
          <cell r="H21">
            <v>35000</v>
          </cell>
          <cell r="I21">
            <v>50000</v>
          </cell>
          <cell r="J21">
            <v>164565</v>
          </cell>
          <cell r="K21">
            <v>172724.33</v>
          </cell>
          <cell r="L21">
            <v>0</v>
          </cell>
          <cell r="M21">
            <v>478</v>
          </cell>
          <cell r="N21">
            <v>0</v>
          </cell>
          <cell r="O21">
            <v>0.95220000000000005</v>
          </cell>
          <cell r="P21">
            <v>1</v>
          </cell>
          <cell r="Q21">
            <v>1</v>
          </cell>
          <cell r="R21">
            <v>0</v>
          </cell>
          <cell r="S21" t="str">
            <v xml:space="preserve">Las 360 ha. que aportan al cumplimiento de la meta corresponden a declaradas como Reserva Nacional de la Sociedad Civil El Globo, la cual se encuentra ubicada en municipio de Támesis, con una extensión de 360,4508 hectáreas, ubicada en los cerros tutelares las tetas de doña “Quiteria” 
Se firmó un Acuerdo protocolario entre Corantioquia y EPM, el cual tiene meta de 9.162 has, destinadas a conservación por iniciativas privadas.  
Además, se firmaron convenios para apoyar la consolidación de la fase de avance de los SILAP: 
Campamento (040-COV2009-103), Bello (040-COV2009-85), Buriticá (040-COV2009-135), Sopetrán (040-COV2010-213).Los productos de estos SILAPs, los cuales se lograrán concretar en la vigencia 2021. </v>
          </cell>
          <cell r="T21" t="str">
            <v xml:space="preserve">Esta subactividad en el marco del Plan de Acción 2020-2023, tiene como fin la Adopción de áreas bajo sistemas sostenibles de conservación (restauración, sistemas agroforestales y manejo forestal sostenible) en 50.000 hectáreas, para la vigencia 2021 tiene como meta las 22.500 hectáreas acumuladas, que tienen como línea base 9.700 adoptadas en el año 2020, en el año 2021 se alcanzaron 164.565 hectáreas acumuladas (1.883 Hectareas declaradas como RNSC;  8.1200hectareas declaradas como Sistemas locales de areas protegidas, 145.400 hectareas declaradas como corredores de conservacion inscritas en la plataforma REAA - Corredor biológico del manatí)  
 </v>
          </cell>
          <cell r="U21" t="str">
            <v xml:space="preserve">En el cuarto trimestre de año 2022, se adoptaron 7755,8 para el SILAP  del municipio de Sabanalarga, mediante acuerdo Municipal 016 del 30 de noviembre de 2022.  Así mismo mediante acuerdo N° 13 del 27 de noviembre del 2022, el concejo del municipio del Municipio de Jardín adopta dentro del SILAP 403,53 hectáreas,  lo que determina un total  de 8159,33 hectáreas para el año 2022. </v>
          </cell>
          <cell r="X21" t="str">
            <v>contract</v>
          </cell>
          <cell r="Y21" t="str">
            <v>No aplica</v>
          </cell>
          <cell r="AF21">
            <v>50000</v>
          </cell>
          <cell r="AG21">
            <v>86702.83249999999</v>
          </cell>
          <cell r="AH21">
            <v>1.7340566499999999</v>
          </cell>
          <cell r="AJ21">
            <v>373646328</v>
          </cell>
          <cell r="AK21">
            <v>368681594</v>
          </cell>
          <cell r="AL21">
            <v>0.98671274510691831</v>
          </cell>
          <cell r="AM21">
            <v>67637000</v>
          </cell>
          <cell r="AN21">
            <v>0.1834564054749096</v>
          </cell>
          <cell r="AO21">
            <v>301044594</v>
          </cell>
          <cell r="AP21">
            <v>301044594</v>
          </cell>
          <cell r="AQ21">
            <v>196047784</v>
          </cell>
          <cell r="AR21">
            <v>0.65122506069648933</v>
          </cell>
          <cell r="AS21">
            <v>586250000</v>
          </cell>
          <cell r="AT21">
            <v>465508574</v>
          </cell>
          <cell r="AU21">
            <v>0.79404447590618332</v>
          </cell>
          <cell r="AV21">
            <v>104018932</v>
          </cell>
          <cell r="AW21">
            <v>0.22345223656396068</v>
          </cell>
          <cell r="AX21">
            <v>361489642</v>
          </cell>
          <cell r="AY21">
            <v>361489642</v>
          </cell>
          <cell r="AZ21">
            <v>215989277</v>
          </cell>
          <cell r="BA21">
            <v>0.59749783093370068</v>
          </cell>
          <cell r="BB21">
            <v>1500867420</v>
          </cell>
          <cell r="BC21">
            <v>983977566</v>
          </cell>
          <cell r="BD21">
            <v>0.65560592020846187</v>
          </cell>
          <cell r="BE21">
            <v>187816195</v>
          </cell>
        </row>
        <row r="22">
          <cell r="A22" t="str">
            <v>SACT 1.3.5</v>
          </cell>
          <cell r="B22" t="str">
            <v>1.3.5</v>
          </cell>
          <cell r="C22" t="str">
            <v>Implementación de pagos por servicio ambientales (PSA)</v>
          </cell>
          <cell r="D22" t="str">
            <v>Número de ha bajo esquemas de pagos por servicios ambientales (PSA) e incentivos a la conservación.
Nota:
PND 2018-2022:
Áreas bajo esquemas de Pagos por Servicios Ambientales (PSA) e incentivos a la conservación</v>
          </cell>
          <cell r="E22" t="str">
            <v>Número</v>
          </cell>
          <cell r="F22">
            <v>1500</v>
          </cell>
          <cell r="G22">
            <v>1500</v>
          </cell>
          <cell r="H22">
            <v>1500</v>
          </cell>
          <cell r="I22">
            <v>1500</v>
          </cell>
          <cell r="J22">
            <v>24040.5</v>
          </cell>
          <cell r="K22">
            <v>3932.2</v>
          </cell>
          <cell r="L22">
            <v>0</v>
          </cell>
          <cell r="M22">
            <v>0</v>
          </cell>
          <cell r="N22">
            <v>0</v>
          </cell>
          <cell r="O22">
            <v>1</v>
          </cell>
          <cell r="P22">
            <v>1</v>
          </cell>
          <cell r="Q22">
            <v>1</v>
          </cell>
          <cell r="R22">
            <v>0</v>
          </cell>
          <cell r="S22" t="str">
            <v xml:space="preserve">Se implementó acciones de conservación de ecosistemas estratégicos mediante el Pago por Servicios Ambientales en el Parque Natural Regional Corredor de las Alegrías (PNRCA), en el Distrito de Manejo Integrado (DMI) de los Recursos Naturales Renovables Cuchilla Jardín - Támesis y en las cuencas de Río Grande - Río Chico,  concretamente en los municipios de Anzá, Caicedo, Santa fe de Antioquia, Jardín, Belmira y Entrerríos, en los cuales se entregó el incentivo a 151 usuarios beneficiarios. Con este proyecto se logró conservar 1.387,47 ha para el 2020. 
Suscripción de 4 convenios interinstitucionales entre la Gobernación de Antioquia – Secretaría de Medio Ambiente, Corantioquia, la Corporación para el Manejo Sostenible de los Bosques – MASBOSQUES y la vinculación de 35 municipios: Amalfi, Andes, Angostura, Anorí, Anzá, Belmira, Betulia, Briceño, Caicedo, Campamento, Caracolí, Ciudad Bolívar, Concordia, Ebéjico, El Bagre, Gómez Plata, Guadalupe, Hispania, Jardín, Jericó, Liborina, Montebello, Olaya, Puerto Nare, Remedios, Sabanalarga, Salgar, San Andrés de Cuerquia, San Jerónimo, Santa Fe de Antioquia, Segovia, Sopetrán, Vegachí, Yolombó, Yondó, distribuidos en cuatro Territoriales de Corantioquia, se lograron conservar 19.789,19 hectáreas, beneficiando a 1,444 familias; lo que ha elevado el cumplimiento de la meta anual de 1.500 hectáreas protegidas bajo la implementación de Pago por Servicios Ambientales a un total de 21.176,69 hectáreas.  </v>
          </cell>
          <cell r="T22" t="str">
            <v>El proceso de PSA propio de la Corporación se viene ejecutando, en los cuales, el contrato de caracterizaciones con Aitec tiene un buen avance, además, se están generando los convenios con Juntas de Acción para el pago en especie a los beneficiarios, hasta el momento se han generado los siguientes procesos:
040-COV2110-130
040-COV2110-128
040-COV2110-129
040-COV2110-127
040-COV211-159
040-COV2111-166
Con estos convenios se aportara se harán 22 hogares ecológicos y se hará una siembra de 22.372 que equivalen a un área conservada de 30,2 hectáreas, árboles que contribuyen a la meta de restauración y como aporte de la Corporación al pago en especie por los incentivos a la conservación.
Con el Programa Familia por la Vida, se vienen haciendo pagos desde el mes de abril de 2021 a 136 usuarios, con este programa se han conservado a la fecha 1266,39 hectáreas.
mediante el convenio que se tienen implementado con la Gobernación de Antioquia y los municipios, se lograron conservar 20.658.5 hectáreas, beneficiando a 2.157 familias; lo que ha elevado el cumplimiento de la meta anual de 1.500 hectáreas protegidas bajo la implementación de Pago por Servicios Ambientales a un total de 24.040,5 hectáreas.</v>
          </cell>
          <cell r="U22" t="str">
            <v>Durante el año 2021, se suscribio contrato para caracterizar 150 ususrios en el Esquema Familias Por la Vida. Este esquema, se implemento en el año 2022, logrando hacer al pago y conservando 3932,2 ha
En el contrato 110-CNT2205-100, se avanza en la caracterización de los predios postulados a ser beneficiarios del esquema PSA para el próximo año,  se tiene una caracterización del 100% de los predios y se espera consolidar el valor del costo de oportunidad para los ecosistemas estratégicos intervenido, con el consultor IOMORES Ingeniería. Con este Esquema se proyecta la conservación de 4100 ha
Se firma en el mes de agosto con la Gobernación de Antioquia y 43 municipios de la jurisdicción de Corantioquia, el convenio 040-COV2208-25, con el cual, se continúa beneficiando con el incentivo PSA a 1972 familias y la conservación de 17759 ha</v>
          </cell>
          <cell r="X22" t="str">
            <v>contract</v>
          </cell>
          <cell r="Y22" t="str">
            <v>No aplica</v>
          </cell>
          <cell r="AF22">
            <v>6000</v>
          </cell>
          <cell r="AG22">
            <v>12287.424999999999</v>
          </cell>
          <cell r="AH22">
            <v>1</v>
          </cell>
          <cell r="AJ22">
            <v>1000867345</v>
          </cell>
          <cell r="AK22">
            <v>862935379</v>
          </cell>
          <cell r="AL22">
            <v>0.86218756492649884</v>
          </cell>
          <cell r="AM22">
            <v>742463118</v>
          </cell>
          <cell r="AN22">
            <v>0.86039248832327686</v>
          </cell>
          <cell r="AO22">
            <v>123143363</v>
          </cell>
          <cell r="AP22">
            <v>106882306</v>
          </cell>
          <cell r="AQ22">
            <v>98289166</v>
          </cell>
          <cell r="AR22">
            <v>0.91960184691374458</v>
          </cell>
          <cell r="AS22">
            <v>1673792313</v>
          </cell>
          <cell r="AT22">
            <v>1359350798</v>
          </cell>
          <cell r="AU22">
            <v>0.81213827273682793</v>
          </cell>
          <cell r="AV22">
            <v>1121423621</v>
          </cell>
          <cell r="AW22">
            <v>0.82496999497844115</v>
          </cell>
          <cell r="AX22">
            <v>237927177</v>
          </cell>
          <cell r="AY22">
            <v>237927177</v>
          </cell>
          <cell r="AZ22">
            <v>205117533</v>
          </cell>
          <cell r="BA22">
            <v>0.86210215909887422</v>
          </cell>
          <cell r="BB22">
            <v>1923530568</v>
          </cell>
          <cell r="BC22">
            <v>1905025256</v>
          </cell>
          <cell r="BD22">
            <v>0.99037950718961487</v>
          </cell>
          <cell r="BE22">
            <v>1197213615</v>
          </cell>
        </row>
        <row r="23">
          <cell r="A23" t="str">
            <v>SACT 1.3.6</v>
          </cell>
          <cell r="B23" t="str">
            <v>1.3.6</v>
          </cell>
          <cell r="C23" t="str">
            <v>Implementación de acciones de restauración, rehabilitación y reforestación áreas bajo sistemas sostenibles de conservación (otras estrategias de conservación)</v>
          </cell>
          <cell r="D23" t="str">
            <v>% de áreas de ecosistemas en restauración, rehabilitación y reforestación</v>
          </cell>
          <cell r="E23" t="str">
            <v>Porcentaje</v>
          </cell>
          <cell r="F23">
            <v>0.75</v>
          </cell>
          <cell r="G23">
            <v>0.78</v>
          </cell>
          <cell r="H23">
            <v>0.8</v>
          </cell>
          <cell r="I23">
            <v>0.85</v>
          </cell>
          <cell r="J23">
            <v>1</v>
          </cell>
          <cell r="K23">
            <v>1</v>
          </cell>
          <cell r="L23">
            <v>0</v>
          </cell>
          <cell r="M23">
            <v>0</v>
          </cell>
          <cell r="N23">
            <v>0</v>
          </cell>
          <cell r="O23">
            <v>1</v>
          </cell>
          <cell r="P23">
            <v>1</v>
          </cell>
          <cell r="Q23">
            <v>1</v>
          </cell>
          <cell r="R23">
            <v>0</v>
          </cell>
          <cell r="S23" t="str">
            <v xml:space="preserve">La meta equivale a 223.5 hectáreas, la línea base inicia en 72% de porcentaje de ecosistemas restaurados para la vigencia 2020 se debe avanzar en un 3%. 
La meta se alcanza por los avances obtenidos en las siguientes estrategias que ha emprendido la corporación para dar cumplimiento a las metas nacionales: 
Sembratón: 139,2 ha. - 204.015 árboles. 
Un árbol por millón:  2,07 ha. - 1.285 árboles 
Portones verdes: 0.68 ha. - 610 árboles.  
Alcanzando un total de 223.5 ha. en procesos de restauración activa. </v>
          </cell>
          <cell r="T23" t="str">
            <v xml:space="preserve">El total acumulado al 27 de diciembre de 2021, en el marco de la estrategia Bio+, diferentes jornadas de siembra a través de las jornadas de sembratón, se adelantó el establecimiento de 2.029.444 árboles que corresponde a 2.137,64 hectáreas, así mismo se logró a través de la estrategia un árbol por millón, generando 11.888 árboles lo que equivale a 15,85 hectáreas. En total se logra la siembra de 2.041.332 árboles en 2.153 hectáreas.	</v>
          </cell>
          <cell r="U23" t="str">
            <v xml:space="preserve">En el  marco de la estrategia BIO+, se han realizado diferentes jornadas de siembra a través del programa sembratón, adelantando en el año 2022 un establecimiento de 967.906 árboles, lo que equivale a 1.935,80 hectáreas sembradas, lo que contribuye no solo, a la restauración, rehabilitación y reforestación de los ecosistemas, sino también a la desaceleración de la deforestación que se presenta en nuestro territorio.
En cada una de las jornadas desarrollas se ha vinculado diferentes actores de sector académico, gremios económicos, los entes gubernamentales de orden nacional, departamental y local, las entidades sin ánimo de lucro, las fuerzas militares, la sociedad civil, los propietarios de predios, los servidores públicos de Corantioquia, entre otros actores interesados por generar conectividades ecosistémicas en el territorio y el mejoramiento de las condiciones ambientales. La Corporación continúa contribuyendo de manera articulada al cumplimiento de la meta de 12.000.000 de árboles establecida para la vigencia 2020-2023
</v>
          </cell>
          <cell r="X23" t="str">
            <v>contract</v>
          </cell>
          <cell r="Y23" t="str">
            <v>No aplica</v>
          </cell>
          <cell r="AF23">
            <v>0.85</v>
          </cell>
          <cell r="AG23">
            <v>0.6875</v>
          </cell>
          <cell r="AH23">
            <v>0.80882352941176472</v>
          </cell>
          <cell r="AJ23">
            <v>567645228</v>
          </cell>
          <cell r="AK23">
            <v>463976331</v>
          </cell>
          <cell r="AL23">
            <v>0.8173702659929698</v>
          </cell>
          <cell r="AM23">
            <v>83106907</v>
          </cell>
          <cell r="AN23">
            <v>0.17911885035359704</v>
          </cell>
          <cell r="AO23">
            <v>380869424</v>
          </cell>
          <cell r="AP23">
            <v>380869424</v>
          </cell>
          <cell r="AQ23">
            <v>366108984</v>
          </cell>
          <cell r="AR23">
            <v>0.96124540572204087</v>
          </cell>
          <cell r="AS23">
            <v>100000000</v>
          </cell>
          <cell r="AT23">
            <v>100000000</v>
          </cell>
          <cell r="AU23">
            <v>1</v>
          </cell>
          <cell r="AV23">
            <v>10701146</v>
          </cell>
          <cell r="AW23">
            <v>0.10701146</v>
          </cell>
          <cell r="AX23">
            <v>89298854</v>
          </cell>
          <cell r="AY23">
            <v>89298854</v>
          </cell>
          <cell r="AZ23">
            <v>39298854</v>
          </cell>
          <cell r="BA23">
            <v>0.44008240016159672</v>
          </cell>
          <cell r="BB23">
            <v>136000000</v>
          </cell>
          <cell r="BC23">
            <v>134364000</v>
          </cell>
          <cell r="BD23">
            <v>0.98797058823529416</v>
          </cell>
          <cell r="BE23">
            <v>134364000</v>
          </cell>
        </row>
        <row r="24">
          <cell r="A24" t="str">
            <v>ACT 1.4</v>
          </cell>
          <cell r="B24" t="str">
            <v>1.4</v>
          </cell>
          <cell r="C24" t="str">
            <v>Realizar control y seguimiento a las áreas protegidas y otras estrategias de conservación</v>
          </cell>
          <cell r="E24" t="str">
            <v>Porcentaje</v>
          </cell>
          <cell r="F24">
            <v>1</v>
          </cell>
          <cell r="G24">
            <v>1</v>
          </cell>
          <cell r="H24">
            <v>1</v>
          </cell>
          <cell r="I24">
            <v>1</v>
          </cell>
          <cell r="J24">
            <v>0.5</v>
          </cell>
          <cell r="K24">
            <v>0.97809878844361609</v>
          </cell>
          <cell r="L24">
            <v>0</v>
          </cell>
          <cell r="M24">
            <v>0</v>
          </cell>
          <cell r="N24">
            <v>0</v>
          </cell>
          <cell r="O24">
            <v>1</v>
          </cell>
          <cell r="P24">
            <v>0.5</v>
          </cell>
          <cell r="Q24">
            <v>0.97809878844361609</v>
          </cell>
          <cell r="R24">
            <v>0</v>
          </cell>
          <cell r="AF24">
            <v>1</v>
          </cell>
          <cell r="AG24">
            <v>0.61952469711090408</v>
          </cell>
          <cell r="AH24">
            <v>0.61952469711090408</v>
          </cell>
          <cell r="AJ24">
            <v>55165845</v>
          </cell>
          <cell r="AK24">
            <v>4053362</v>
          </cell>
          <cell r="AL24">
            <v>7.3475934248809202E-2</v>
          </cell>
          <cell r="AM24">
            <v>987984</v>
          </cell>
          <cell r="AN24">
            <v>0.24374432878188526</v>
          </cell>
          <cell r="AO24">
            <v>3065378</v>
          </cell>
          <cell r="AP24">
            <v>3065378</v>
          </cell>
          <cell r="AQ24">
            <v>3065378</v>
          </cell>
          <cell r="AR24">
            <v>1</v>
          </cell>
          <cell r="AS24">
            <v>65080000</v>
          </cell>
          <cell r="AT24">
            <v>33348688</v>
          </cell>
          <cell r="AU24">
            <v>0.51242606023355874</v>
          </cell>
          <cell r="AV24">
            <v>29545738</v>
          </cell>
          <cell r="AW24">
            <v>0.88596402952943754</v>
          </cell>
          <cell r="AX24">
            <v>3802950</v>
          </cell>
          <cell r="AY24">
            <v>3802950</v>
          </cell>
          <cell r="AZ24">
            <v>0</v>
          </cell>
          <cell r="BA24">
            <v>0</v>
          </cell>
          <cell r="BB24">
            <v>1768309037</v>
          </cell>
          <cell r="BC24">
            <v>1308416434</v>
          </cell>
          <cell r="BD24">
            <v>0.73992520912508353</v>
          </cell>
          <cell r="BE24">
            <v>89317900</v>
          </cell>
        </row>
        <row r="25">
          <cell r="A25" t="str">
            <v>SACT 1.4.1</v>
          </cell>
          <cell r="B25" t="str">
            <v>1.4.1</v>
          </cell>
          <cell r="C25" t="str">
            <v>Realización de control y seguimiento a áreas protegidas</v>
          </cell>
          <cell r="D25" t="str">
            <v>% de áreas protegidas y otras estrategias de conservación con acciones de control y seguimiento.</v>
          </cell>
          <cell r="E25" t="str">
            <v>Porcentaje</v>
          </cell>
          <cell r="F25">
            <v>0.3</v>
          </cell>
          <cell r="G25">
            <v>0.5</v>
          </cell>
          <cell r="H25">
            <v>0.7</v>
          </cell>
          <cell r="I25">
            <v>1</v>
          </cell>
          <cell r="J25">
            <v>0.72727272727272729</v>
          </cell>
          <cell r="K25">
            <v>0.90909090909090906</v>
          </cell>
          <cell r="L25">
            <v>0</v>
          </cell>
          <cell r="M25">
            <v>0</v>
          </cell>
          <cell r="N25">
            <v>0</v>
          </cell>
          <cell r="O25">
            <v>1</v>
          </cell>
          <cell r="P25">
            <v>1</v>
          </cell>
          <cell r="Q25">
            <v>1</v>
          </cell>
          <cell r="R25">
            <v>0</v>
          </cell>
          <cell r="S25" t="str">
            <v xml:space="preserve">Se priorizaron actividades de Control y Seguimiento para once (11) áreas protegidas declaradas por parte de la Corporación y las cuales poseen su respectivo Plan de Manejo: DMI cuchilla Jardín Támesis, DMI Divisoria Valle de Aburra Rio Cauca, DMI Sistema de Paramos Altoandinos, DMI Cañón del Rio Alicante, DMI Nubes Trocha Capota, DMI Rio Barroso San Juan, DMI Cerro Plateado Alto San José, RFP Cerro Bravo, RFP Farallones del Citará, PNR Corredor de las Alegrías, 
Zona Ribereña del Rio Cauca 
</v>
          </cell>
          <cell r="T25" t="str">
            <v>Se tiene un cumplimiento de las actividades de seguimiento y monitoreo sobre ocho (8) áreas protegidas de un total de once (11) áreas seleccionadas para el año 2021 (DMI cuchilla Jardín Támesis, DMI Divisoria Valle de Aburra Rio Cauca, DMI Sistema de Paramos Altoandinos, DMI Nubes Trocha Capota, DMI Cerro Plateado Alto San José,  RFP Cerro Bravo, RFP Farallones del Citará y na Ribereña del Rio Cauca)</v>
          </cell>
          <cell r="U25" t="str">
            <v>Para la vigencia del año 2022, se priorizaron actividades de Control y Seguimiento en las once (11) áreas protegidas del indicador que tiene como meta el plan de acción 2020-2023. Estas actividades se realizan mediante visitas permanentes al interior de las áreas protegidas con personal calificado como son guardabosques contratados con el apoyo de las administraciones municipales. Igualmente, con visitas de Control al Territorio y visitas de autoridad ambiental en la modalidad de Control y Seguimiento y visitas mediante verificación de cambios en el uso del suelo de análisis multitemporal de imágenes satelitales.</v>
          </cell>
          <cell r="X25" t="str">
            <v>contract</v>
          </cell>
          <cell r="Y25" t="str">
            <v>No aplica</v>
          </cell>
          <cell r="AF25">
            <v>1</v>
          </cell>
          <cell r="AG25">
            <v>0.65909090909090906</v>
          </cell>
          <cell r="AH25">
            <v>0.65909090909090906</v>
          </cell>
          <cell r="AJ25">
            <v>0</v>
          </cell>
          <cell r="AL25">
            <v>0</v>
          </cell>
          <cell r="AM25">
            <v>0</v>
          </cell>
          <cell r="AN25">
            <v>0</v>
          </cell>
          <cell r="AO25">
            <v>0</v>
          </cell>
          <cell r="AP25">
            <v>0</v>
          </cell>
          <cell r="AQ25">
            <v>0</v>
          </cell>
          <cell r="AR25" t="str">
            <v>0%</v>
          </cell>
          <cell r="AS25">
            <v>0</v>
          </cell>
          <cell r="AT25">
            <v>0</v>
          </cell>
          <cell r="AU25">
            <v>0</v>
          </cell>
          <cell r="AV25">
            <v>0</v>
          </cell>
          <cell r="AW25">
            <v>0</v>
          </cell>
          <cell r="AX25">
            <v>0</v>
          </cell>
          <cell r="AY25">
            <v>0</v>
          </cell>
          <cell r="AZ25">
            <v>0</v>
          </cell>
          <cell r="BA25" t="str">
            <v>0%</v>
          </cell>
          <cell r="BB25">
            <v>0</v>
          </cell>
          <cell r="BC25">
            <v>0</v>
          </cell>
          <cell r="BD25">
            <v>0</v>
          </cell>
          <cell r="BE25">
            <v>0</v>
          </cell>
        </row>
        <row r="26">
          <cell r="A26" t="str">
            <v>SACT 1.4.2</v>
          </cell>
          <cell r="B26" t="str">
            <v>1.4.2</v>
          </cell>
          <cell r="C26" t="str">
            <v>Reducción de la deforestación en áreas protegidas y otras estrategias de conservación</v>
          </cell>
          <cell r="D26" t="str">
            <v>Número de ha deforestadas en ecosistemas naturales.
Notas.
PND 2018-2022:
* Reducir la tendencia de crecimiento de la deforestación proyectada por el IDEAM. Línea base, deforestación 2018: 9860 ha</v>
          </cell>
          <cell r="E26" t="str">
            <v>Número</v>
          </cell>
          <cell r="F26">
            <v>9614</v>
          </cell>
          <cell r="G26">
            <v>9367</v>
          </cell>
          <cell r="H26">
            <v>9121</v>
          </cell>
          <cell r="I26">
            <v>8874</v>
          </cell>
          <cell r="J26">
            <v>0</v>
          </cell>
          <cell r="K26">
            <v>8721</v>
          </cell>
          <cell r="L26">
            <v>0</v>
          </cell>
          <cell r="M26">
            <v>0</v>
          </cell>
          <cell r="N26">
            <v>0</v>
          </cell>
          <cell r="O26">
            <v>1</v>
          </cell>
          <cell r="P26">
            <v>0</v>
          </cell>
          <cell r="Q26">
            <v>0.9561451595219822</v>
          </cell>
          <cell r="R26">
            <v>0</v>
          </cell>
          <cell r="S26" t="str">
            <v>De acuerdo con los reportes del IDEAM para el año 2019 se logró una reducción de la deforestación en el país de 19,2% respecto al año 2018, con un aporte del departamento de Antioquia de 11.601 ha y para la jurisdicción de Corantioquia de 9.003 ha.   
Los datos con los cuales se calcula el indicador provienen de la base de datos aportada por el IDEAM - Sistema de Monitoreo Bosques y Carbono a través de correo electrónico en la cual se discrimina cada uno de los municipios de la jurisdicción de Corantioquia, en total se redujo 611 ha. 
Ojo: como aplico las 611???</v>
          </cell>
          <cell r="T26" t="str">
            <v xml:space="preserve">Este indicador depende del reporte del IDEAM quien a la fecha no ha aportado el reporte de deforestación </v>
          </cell>
          <cell r="U26" t="str">
            <v>Como gestión realizada por la corporación en cuanto a las áreas previamente identificadas como focos de deforestación para la jurisdicción por el IDEAM, se desarrolló metodología de trabajo denominada “Metodología de Control y Seguimiento a la deforestación”, la cual identifica los focos de cambio de coberturas vegetales naturales y emite alertas tempranas de deforestación en áreas superiores o igual a 10 hectáreas, en los municipios a los cuales se encuentra a cargo la entidad: Del desarrollo de esta metodología la corporación ha obtenido como resultado para el año 2022, informes radicado de manera mensual, donde se ha permitido identificar municipios con polígonos afectados con área mayor a 10 hectáreas y polígonos cona áreas menores a una (1) hectárea deforestadas, teniendo resultado un total de 8721 hectáreas, principalmente en los municipios ubicados en el Bajo Cauca y Nordeste Antioqueño.
Es importante aclarar que según la metodología esto corresponde a una alerta, la cual deberá ser rectificada mediante recorridos de campo y actuar en el ejercicio de la autoridad ambiental, trabajo en el cual la corporación se encuentra adelantando sus gestiones pertinentes</v>
          </cell>
          <cell r="X26" t="str">
            <v>contract</v>
          </cell>
          <cell r="Y26" t="str">
            <v>No aplica</v>
          </cell>
          <cell r="AF26">
            <v>8874</v>
          </cell>
          <cell r="AG26">
            <v>4404</v>
          </cell>
          <cell r="AH26">
            <v>0.49628127112914133</v>
          </cell>
          <cell r="AJ26">
            <v>55165845</v>
          </cell>
          <cell r="AK26">
            <v>4053362</v>
          </cell>
          <cell r="AL26">
            <v>7.3475934248809202E-2</v>
          </cell>
          <cell r="AM26">
            <v>987984</v>
          </cell>
          <cell r="AN26">
            <v>0.24374432878188526</v>
          </cell>
          <cell r="AO26">
            <v>3065378</v>
          </cell>
          <cell r="AP26">
            <v>3065378</v>
          </cell>
          <cell r="AQ26">
            <v>3065378</v>
          </cell>
          <cell r="AR26">
            <v>1</v>
          </cell>
          <cell r="AS26">
            <v>65080000</v>
          </cell>
          <cell r="AT26">
            <v>33348688</v>
          </cell>
          <cell r="AU26">
            <v>0.51242606023355874</v>
          </cell>
          <cell r="AV26">
            <v>29545738</v>
          </cell>
          <cell r="AW26">
            <v>0.88596402952943754</v>
          </cell>
          <cell r="AX26">
            <v>3802950</v>
          </cell>
          <cell r="AY26">
            <v>3802950</v>
          </cell>
          <cell r="AZ26">
            <v>0</v>
          </cell>
          <cell r="BA26">
            <v>0</v>
          </cell>
          <cell r="BB26">
            <v>1768309037</v>
          </cell>
          <cell r="BC26">
            <v>1308416434</v>
          </cell>
          <cell r="BD26">
            <v>0.73992520912508353</v>
          </cell>
          <cell r="BE26">
            <v>89317900</v>
          </cell>
        </row>
        <row r="27">
          <cell r="A27" t="str">
            <v>ACT 1.5</v>
          </cell>
          <cell r="B27" t="str">
            <v>1.5</v>
          </cell>
          <cell r="C27" t="str">
            <v>Implementar estrategia educativa y de participación para el reconocimiento y apropiación socio-cultural de las áreas protegidas y ecosistemas estratégicos</v>
          </cell>
          <cell r="E27" t="str">
            <v>Porcentaje</v>
          </cell>
          <cell r="F27">
            <v>1</v>
          </cell>
          <cell r="G27">
            <v>1</v>
          </cell>
          <cell r="H27">
            <v>1</v>
          </cell>
          <cell r="I27">
            <v>1</v>
          </cell>
          <cell r="J27">
            <v>1</v>
          </cell>
          <cell r="K27">
            <v>1</v>
          </cell>
          <cell r="L27">
            <v>0</v>
          </cell>
          <cell r="M27">
            <v>4.0000000000000036E-2</v>
          </cell>
          <cell r="N27">
            <v>0</v>
          </cell>
          <cell r="O27">
            <v>0.96</v>
          </cell>
          <cell r="P27">
            <v>1</v>
          </cell>
          <cell r="Q27">
            <v>1</v>
          </cell>
          <cell r="R27">
            <v>0</v>
          </cell>
          <cell r="AF27">
            <v>1</v>
          </cell>
          <cell r="AG27">
            <v>0.74</v>
          </cell>
          <cell r="AH27">
            <v>0.74</v>
          </cell>
          <cell r="AJ27">
            <v>272463893</v>
          </cell>
          <cell r="AK27">
            <v>263152334</v>
          </cell>
          <cell r="AL27">
            <v>0.96582461295155908</v>
          </cell>
          <cell r="AM27">
            <v>139977262</v>
          </cell>
          <cell r="AN27">
            <v>0.53192483559731607</v>
          </cell>
          <cell r="AO27">
            <v>123175072</v>
          </cell>
          <cell r="AP27">
            <v>123175072</v>
          </cell>
          <cell r="AQ27">
            <v>123175072</v>
          </cell>
          <cell r="AR27">
            <v>1</v>
          </cell>
          <cell r="AS27">
            <v>592175712</v>
          </cell>
          <cell r="AT27">
            <v>562804116</v>
          </cell>
          <cell r="AU27">
            <v>0.95040053922373635</v>
          </cell>
          <cell r="AV27">
            <v>269914704</v>
          </cell>
          <cell r="AW27">
            <v>0.47958907251488547</v>
          </cell>
          <cell r="AX27">
            <v>292889412</v>
          </cell>
          <cell r="AY27">
            <v>292889412</v>
          </cell>
          <cell r="AZ27">
            <v>273064671</v>
          </cell>
          <cell r="BA27">
            <v>0.93231322066364075</v>
          </cell>
          <cell r="BB27">
            <v>593000000</v>
          </cell>
          <cell r="BC27">
            <v>592180000</v>
          </cell>
          <cell r="BD27">
            <v>0.9986172006745363</v>
          </cell>
          <cell r="BE27">
            <v>323680000</v>
          </cell>
        </row>
        <row r="28">
          <cell r="A28" t="str">
            <v>SACT 1.5.1</v>
          </cell>
          <cell r="B28" t="str">
            <v>1.5.1</v>
          </cell>
          <cell r="C28" t="str">
            <v>Participación con enfoque diferencial en la formulación e implementación del modelo de administración de las áreas protegidas y otras estrategias de conservación</v>
          </cell>
          <cell r="D28" t="str">
            <v>% de aporte a la construcción e implementación del Modelo de administración de las áreas protegidas y otras estrategias complementarias, con enfoque diferencial</v>
          </cell>
          <cell r="E28" t="str">
            <v>Porcentaje</v>
          </cell>
          <cell r="F28">
            <v>0.25</v>
          </cell>
          <cell r="G28">
            <v>0.5</v>
          </cell>
          <cell r="H28">
            <v>0.75</v>
          </cell>
          <cell r="I28">
            <v>1</v>
          </cell>
          <cell r="J28">
            <v>0.5</v>
          </cell>
          <cell r="K28">
            <v>1</v>
          </cell>
          <cell r="L28">
            <v>0</v>
          </cell>
          <cell r="M28">
            <v>0.02</v>
          </cell>
          <cell r="N28">
            <v>0</v>
          </cell>
          <cell r="O28">
            <v>0.92</v>
          </cell>
          <cell r="P28">
            <v>1</v>
          </cell>
          <cell r="Q28">
            <v>1</v>
          </cell>
          <cell r="R28">
            <v>0</v>
          </cell>
          <cell r="S28" t="str">
            <v>Se desarrollaron las siguientes acciones durante el 2020: 
i. elaboración y análisis de encuestas con autoridades étnicas o sus delegados de 63 comunidades indígenas y 99 consejos comunitarios. ii. La revisión de la información como: normatividad del orden nacional, jurisprudencia, capítulo étnico PGAR 2020-2031, Planes de Vida y Planes de Etnodesarrollo. iii. construcción de espacios concretos de articulación entre los consejos comunitarios y las comunidades indígenas de la jurisdicción de Corantioquia en el marco de los convenios N°040-COV2010-182 y 040-COV2010-214</v>
          </cell>
          <cell r="T28" t="str">
            <v xml:space="preserve">En la vigencia 2021 se realizó la elaboración del marco político y normativo para fortalecer la participación de los pueblos étnicos en la construcción del Modelo de Administración de áreas protegidas y otras estrategias de conservación. De igual forma, se realizó la focalización de actores étnicos y caracterización mediante el diligenciamiento de fichas, el análisis de información y elaboración de cartografía referente a las áreas que son o serán protegidas desde el gobierno propio y que aportan a la conectividad de ecosistemas estratégicos. en el marco de los convenios número 040-COV2010-182 y 040-COV2010-214 se vienen desarrollando acciones de información, capacitación y diálogo a escala local, municipal, zonal o territorial y jurisdiccional para la apropiación de áreas protegidas y la corresponsabilidad en la conservación con comunidades indígenas del pueblo senú, embera chamí y embera eyábida; y con comunidades afrocolombianas. De manera directa, por medio de los grupos internos de Educación Ambiental y Participación, y Areas Protegidas de las Subdirecciones de Participación y Cultura Ambiental y Ecosistemas, respectivamente,  se implementó una estrategia de participación basada en el reconocimiento y apropiación de los planes de manejo de áreas protegidas priorizadas en la jurisdicción de CORANTIOQUIA, y la aplicasción del Modelo de Particiapción con Enfoque Diferencial GOTA, cuya sistematización fue realizada a través del convenio 040-COV2108-62 suscrito entre CORANTIOQUIA y el Instituto de Estudios Regionales INER de la Universidad de Antioquia.
  </v>
          </cell>
          <cell r="U28" t="str">
            <v>Durante el año, se realizaron procesos de apropiación social en cuatro áreas protegidas: DRMI Alto de Ventanas, DRMI Cacica Noria, Parque Regional Corredor de las Alegrías y la Reserva Forestal Protectora Alto de San Miguel. Este proceso se realizó con los actores claves de cada una de ellas, representadas en los sectores productivos, los propietarios, las organizaciones socio-ambientales y las administraciones municipales. La apropiación social de las áreas protegidas, se hace en el marco del Modelo GOTA "Gobernanza Territorial Ambiental y la Participación Ciudadana". Con esto, se aporta a los ejercicios de administración de las áreas protegidas a partir de la promoción de la Gobernanza Ambiental y el fortalecimiento de las capacidades de las comunidades y las administraciones municipales en la materia. Los aportes que salen del ejercicio y aportes de los actores, aportan al documento de modelo de administración de las áreas protegidas.</v>
          </cell>
          <cell r="X28" t="str">
            <v>contract</v>
          </cell>
          <cell r="Y28" t="str">
            <v>No aplica</v>
          </cell>
          <cell r="AF28">
            <v>1</v>
          </cell>
          <cell r="AG28">
            <v>0.4325</v>
          </cell>
          <cell r="AH28">
            <v>0.4325</v>
          </cell>
          <cell r="AJ28">
            <v>268263893</v>
          </cell>
          <cell r="AK28">
            <v>263152334</v>
          </cell>
          <cell r="AL28">
            <v>0.9809457808770411</v>
          </cell>
          <cell r="AM28">
            <v>139977262</v>
          </cell>
          <cell r="AN28">
            <v>0.53192483559731607</v>
          </cell>
          <cell r="AO28">
            <v>123175072</v>
          </cell>
          <cell r="AP28">
            <v>123175072</v>
          </cell>
          <cell r="AQ28">
            <v>123175072</v>
          </cell>
          <cell r="AR28">
            <v>1</v>
          </cell>
          <cell r="AS28">
            <v>392521712</v>
          </cell>
          <cell r="AT28">
            <v>392459012</v>
          </cell>
          <cell r="AU28">
            <v>0.9998402636132393</v>
          </cell>
          <cell r="AV28">
            <v>186507733</v>
          </cell>
          <cell r="AW28">
            <v>0.47522856476028635</v>
          </cell>
          <cell r="AX28">
            <v>205951279</v>
          </cell>
          <cell r="AY28">
            <v>205951279</v>
          </cell>
          <cell r="AZ28">
            <v>200000000</v>
          </cell>
          <cell r="BA28">
            <v>0.97110346180467277</v>
          </cell>
          <cell r="BB28">
            <v>393000000</v>
          </cell>
          <cell r="BC28">
            <v>392180000</v>
          </cell>
          <cell r="BD28">
            <v>0.99791348600508911</v>
          </cell>
          <cell r="BE28">
            <v>283680000</v>
          </cell>
        </row>
        <row r="29">
          <cell r="A29" t="str">
            <v>SACT 1.5.2</v>
          </cell>
          <cell r="B29" t="str">
            <v>1.5.2</v>
          </cell>
          <cell r="C29" t="str">
            <v>Apropiación socio-cultural de las áreas protegidas</v>
          </cell>
          <cell r="D29" t="str">
            <v>% áreas protegidas con estrategia de apropiación socio-cultural</v>
          </cell>
          <cell r="E29" t="str">
            <v>Porcentaje</v>
          </cell>
          <cell r="F29">
            <v>0.25</v>
          </cell>
          <cell r="G29">
            <v>0.5</v>
          </cell>
          <cell r="H29">
            <v>0.75</v>
          </cell>
          <cell r="I29">
            <v>1</v>
          </cell>
          <cell r="J29">
            <v>1</v>
          </cell>
          <cell r="K29">
            <v>1</v>
          </cell>
          <cell r="L29">
            <v>0</v>
          </cell>
          <cell r="M29">
            <v>0</v>
          </cell>
          <cell r="N29">
            <v>0</v>
          </cell>
          <cell r="O29">
            <v>1</v>
          </cell>
          <cell r="P29">
            <v>1</v>
          </cell>
          <cell r="Q29">
            <v>1</v>
          </cell>
          <cell r="R29">
            <v>0</v>
          </cell>
          <cell r="S29" t="str">
            <v>Se incorporó la estrategia de Gestión de la Cultura y la Educación Ambiental, orientada a la apropiación socio-cultural y el fortalecimiento de la capacidad adaptativa del Territorio, en los procesos que adelantó la Subdirección de Ecosistemas para la formulación de planes de manejo.
Alrededor de 40 procesos incorporaron la estrategia de gestión de la Cultura y la educación ambiental para apropiación socio-cultural. Se desarrolló un proceso de diseño, capacitación y validación de un instrumento tipo encuesta orientado a la caracterización de actores en el territorio con los guardabosques y los profesionales supervisores de los 40 convenios.
Se firmó el convenio N°040-COV2010-180 con el resguardo indígena Cristiania mediante el cual se dinamizan procesos de apropiación sociocultural del área protegida RFPR Farallones del Citará, se firmaron dos convenios, uno para comunidades afrocolombianas con la Unión Temporal Afroambiental y otro para comunidades indígenas con la Asociación de Cabildos Indígenas -OIA con los cuales se espera contribuir a la apropiación sociocultural de áreas protegidas que traslapan con sus territorios o que hacen parte integral de sus dinámicas territoriales.
Firma del convenio N°040-COV2010-209 con el municipio de Nechí para la conservación y gestión ambiental corresponsable de los humedales existentes en la jurisdicción de Corantioquia; y del convenio N°040-COV2010-181 con el Municipio de Caldas para ejecutar acciones enmarcadas en los planes de manejo de las áreas de reserva existentes en la jurisdicción de la corporación.</v>
          </cell>
          <cell r="T29" t="str">
            <v xml:space="preserve">Las áreas protegidas declaradas por la Corporación al tercer trimestre de 2021, cuentan con estrategias de apropiación sociocultural basadas en las siguientes herramientas y procesos:
1. Los Guardabosques y la Escuela de Guardabosques de Antioquia que vincula a los actores locales seleccionados y formados como guardabosques para la gestión del conocimiento, la educación, el control y seguimiento y el aporte al modelo de administración de las áreas protegidas.
2. El desarrollo de un proceso de educación propia para el fortalecimiento de capacidades en las autoridades indígenas, líderes y grupos representativos, a través del diseño e implementación de un modelo integral para contribuir a los procesos de restauración, reforestación, recuperación y rehabilitación ecológica en Cristiania y Dojuru, que hace parte de la Reserva Forestal Protectora Regional Farallones del Citará. 
3. Se dió inicio a la sistematización de la participación social y ciudadana en las acciones de actualización de Planes de Manejo Ambiental de tres áreas protegidas: DMI Divisoria Valle De Aburra Rio Cauca, DMI Sistema De Páramos Altoandinos De Noroccidente Medio Antioqueño, DMI Cuchilla Jardín Támesis con actores campesinos, sector productivo, propietarios, organizaciones socioambientales, administraciones municipales, Juntas de Acción Comunal, entre otros, para con ello aportar a la identificación y fortalecimiento de estrategias de apropiación propias según los contextos y realidades del área protegida y la relación con los actores sociales,  mediante convenio 040-COV2108-62 suscrito con el Instituto de Estudios Regionales –INER- de la Universidad de Antioquia.
5. Acompañamiento y fortalecimiento de la formulación participativa de los Planes de Manejo los DRMI Ciénagas Chiqueros y Barbacoas en articulación con la Fundación Natura. Las Estretegias de apropiación social buscan por un lado garantizar la administración efectiva de las áreas protegidas, por otro aumentar los niveles de colaboración y corresponsabilidad de las comunidades y actores locales en la adopción y segimiento a los planes y medidas de manejo, y gestionar los conflictos socioambientales.
6. Se lanzó la convocatoria "Olimpiadas Ambientales Territorios de Vida" que busca reconocer y fortalecer la educación ambiental como herramienta para reconocer y apropiar las áreas protegidas entre las comunidades locales, a la cual se presentaron 25 Instituciones educativas con diferentes propuestas de educación, investigación y divulgación de conocimientos sobre las áreas protegidas de la jurisdicción.
</v>
          </cell>
          <cell r="U29" t="str">
            <v>Se desarrolla el proceso de apropiación social de las áreas protegidas , especificamente en cuatro de ellas:  DRMI Alto ventanas, Parque Regional Corredor de las Alegrías, DRMI Cacica Noria y Reserva Forestal Protectora Alto de San Miguel. El marco del proceso de apropiación social, esta en el Modelo  GOTA y en la estrategia de Educación Ambiental, Territorio como Zona de VIda.</v>
          </cell>
          <cell r="X29" t="str">
            <v>contract</v>
          </cell>
          <cell r="Y29" t="str">
            <v>No aplica</v>
          </cell>
          <cell r="AF29">
            <v>1</v>
          </cell>
          <cell r="AG29">
            <v>0.67649999999999999</v>
          </cell>
          <cell r="AH29">
            <v>0.67649999999999999</v>
          </cell>
          <cell r="AJ29">
            <v>4200000</v>
          </cell>
          <cell r="AL29">
            <v>0</v>
          </cell>
          <cell r="AM29">
            <v>0</v>
          </cell>
          <cell r="AN29">
            <v>0</v>
          </cell>
          <cell r="AO29">
            <v>0</v>
          </cell>
          <cell r="AP29">
            <v>0</v>
          </cell>
          <cell r="AQ29">
            <v>0</v>
          </cell>
          <cell r="AR29" t="str">
            <v>0%</v>
          </cell>
          <cell r="AS29">
            <v>199654000</v>
          </cell>
          <cell r="AT29">
            <v>170345104</v>
          </cell>
          <cell r="AU29">
            <v>0.85320155869654501</v>
          </cell>
          <cell r="AV29">
            <v>83406971</v>
          </cell>
          <cell r="AW29">
            <v>0.48963527005742413</v>
          </cell>
          <cell r="AX29">
            <v>86938133</v>
          </cell>
          <cell r="AY29">
            <v>86938133</v>
          </cell>
          <cell r="AZ29">
            <v>73064671</v>
          </cell>
          <cell r="BA29">
            <v>0.84042144084230563</v>
          </cell>
          <cell r="BB29">
            <v>200000000</v>
          </cell>
          <cell r="BC29">
            <v>200000000</v>
          </cell>
          <cell r="BD29">
            <v>1</v>
          </cell>
          <cell r="BE29">
            <v>40000000</v>
          </cell>
        </row>
        <row r="30">
          <cell r="A30" t="str">
            <v>PROY 2</v>
          </cell>
          <cell r="B30">
            <v>2</v>
          </cell>
          <cell r="C30" t="str">
            <v>Proyecto 2. Conectando ecosistemas naturales</v>
          </cell>
          <cell r="E30" t="str">
            <v>Porcentaje</v>
          </cell>
          <cell r="F30">
            <v>1</v>
          </cell>
          <cell r="G30">
            <v>1</v>
          </cell>
          <cell r="H30">
            <v>1</v>
          </cell>
          <cell r="I30">
            <v>1</v>
          </cell>
          <cell r="J30">
            <v>0.91018036864652474</v>
          </cell>
          <cell r="K30">
            <v>0.87868970482361497</v>
          </cell>
          <cell r="L30">
            <v>0.53333333333333333</v>
          </cell>
          <cell r="M30">
            <v>3.8000000000000034E-2</v>
          </cell>
          <cell r="N30">
            <v>2.9939877117825087E-2</v>
          </cell>
          <cell r="O30">
            <v>0.96199999999999997</v>
          </cell>
          <cell r="P30">
            <v>0.91018036864652474</v>
          </cell>
          <cell r="Q30">
            <v>0.87868970482361497</v>
          </cell>
          <cell r="R30">
            <v>0.53333333333333333</v>
          </cell>
          <cell r="AF30">
            <v>1</v>
          </cell>
          <cell r="AG30">
            <v>0.68771751836753492</v>
          </cell>
          <cell r="AH30">
            <v>0.68771751836753492</v>
          </cell>
          <cell r="AJ30">
            <v>4582859684</v>
          </cell>
          <cell r="AK30">
            <v>3403579723</v>
          </cell>
          <cell r="AL30">
            <v>0.74267596166708205</v>
          </cell>
          <cell r="AM30">
            <v>2259596991</v>
          </cell>
          <cell r="AN30">
            <v>0.66388836898121339</v>
          </cell>
          <cell r="AO30">
            <v>1143983033.9400001</v>
          </cell>
          <cell r="AP30">
            <v>1143780332.9400001</v>
          </cell>
          <cell r="AQ30">
            <v>1088855448.8299999</v>
          </cell>
          <cell r="AR30">
            <v>0.95197951693327343</v>
          </cell>
          <cell r="AS30">
            <v>7481542049</v>
          </cell>
          <cell r="AT30">
            <v>6640836868</v>
          </cell>
          <cell r="AU30">
            <v>0.88762942512468124</v>
          </cell>
          <cell r="AV30">
            <v>4205831935</v>
          </cell>
          <cell r="AW30">
            <v>0.63332860279500547</v>
          </cell>
          <cell r="AX30">
            <v>2435004933</v>
          </cell>
          <cell r="AY30">
            <v>2435004933</v>
          </cell>
          <cell r="AZ30">
            <v>2110189895</v>
          </cell>
          <cell r="BA30">
            <v>0.86660600412015676</v>
          </cell>
          <cell r="BB30">
            <v>12812999997</v>
          </cell>
          <cell r="BC30">
            <v>8068575402</v>
          </cell>
          <cell r="BD30">
            <v>0.62971789619052165</v>
          </cell>
          <cell r="BE30">
            <v>4570158203</v>
          </cell>
        </row>
        <row r="31">
          <cell r="A31" t="str">
            <v>ACT 2.1</v>
          </cell>
          <cell r="B31" t="str">
            <v>2.1</v>
          </cell>
          <cell r="C31" t="str">
            <v>Definir conectividades ecosistémicas con enfoque diferencial</v>
          </cell>
          <cell r="E31" t="str">
            <v>Porcentaje</v>
          </cell>
          <cell r="F31">
            <v>1</v>
          </cell>
          <cell r="G31">
            <v>1</v>
          </cell>
          <cell r="H31">
            <v>0</v>
          </cell>
          <cell r="I31">
            <v>0</v>
          </cell>
          <cell r="J31">
            <v>0.8</v>
          </cell>
          <cell r="K31">
            <v>0</v>
          </cell>
          <cell r="L31">
            <v>0</v>
          </cell>
          <cell r="M31">
            <v>0</v>
          </cell>
          <cell r="N31">
            <v>0</v>
          </cell>
          <cell r="O31">
            <v>1</v>
          </cell>
          <cell r="P31">
            <v>0.8</v>
          </cell>
          <cell r="Q31">
            <v>0</v>
          </cell>
          <cell r="R31">
            <v>0</v>
          </cell>
          <cell r="AF31">
            <v>1</v>
          </cell>
          <cell r="AG31">
            <v>0.45</v>
          </cell>
          <cell r="AH31">
            <v>0.45</v>
          </cell>
          <cell r="AJ31">
            <v>67842225</v>
          </cell>
          <cell r="AK31">
            <v>62107884</v>
          </cell>
          <cell r="AL31">
            <v>0.91547534002606779</v>
          </cell>
          <cell r="AM31">
            <v>62107884</v>
          </cell>
          <cell r="AN31">
            <v>1</v>
          </cell>
          <cell r="AO31">
            <v>0</v>
          </cell>
          <cell r="AP31">
            <v>0</v>
          </cell>
          <cell r="AQ31">
            <v>0</v>
          </cell>
          <cell r="AR31" t="str">
            <v>0%</v>
          </cell>
          <cell r="AS31">
            <v>174059974</v>
          </cell>
          <cell r="AT31">
            <v>157761014</v>
          </cell>
          <cell r="AU31">
            <v>0.90636009172332754</v>
          </cell>
          <cell r="AV31">
            <v>130322576</v>
          </cell>
          <cell r="AW31">
            <v>0.82607592773205685</v>
          </cell>
          <cell r="AX31">
            <v>27438438</v>
          </cell>
          <cell r="AY31">
            <v>27438438</v>
          </cell>
          <cell r="AZ31">
            <v>26866369</v>
          </cell>
          <cell r="BA31">
            <v>0.97915081755018274</v>
          </cell>
          <cell r="BB31">
            <v>79914893</v>
          </cell>
          <cell r="BC31">
            <v>71188821</v>
          </cell>
          <cell r="BD31">
            <v>0.89080793738909214</v>
          </cell>
          <cell r="BE31">
            <v>61735931</v>
          </cell>
        </row>
        <row r="32">
          <cell r="A32" t="str">
            <v>SACT 2.1.1</v>
          </cell>
          <cell r="B32" t="str">
            <v>2.1.1</v>
          </cell>
          <cell r="C32" t="str">
            <v>Definición de conectividades ecosistémicas con enfoque diferencial</v>
          </cell>
          <cell r="D32" t="str">
            <v>% de formulación del esquema de conectividades ecosistémicas</v>
          </cell>
          <cell r="E32" t="str">
            <v>Porcentaje</v>
          </cell>
          <cell r="F32">
            <v>0.5</v>
          </cell>
          <cell r="G32">
            <v>1</v>
          </cell>
          <cell r="H32">
            <v>0</v>
          </cell>
          <cell r="I32">
            <v>0</v>
          </cell>
          <cell r="J32">
            <v>0.8</v>
          </cell>
          <cell r="K32">
            <v>0</v>
          </cell>
          <cell r="L32">
            <v>0</v>
          </cell>
          <cell r="M32">
            <v>0</v>
          </cell>
          <cell r="N32">
            <v>0.2</v>
          </cell>
          <cell r="O32">
            <v>1</v>
          </cell>
          <cell r="P32">
            <v>0.8</v>
          </cell>
          <cell r="Q32">
            <v>0</v>
          </cell>
          <cell r="R32">
            <v>0</v>
          </cell>
          <cell r="S32" t="str">
            <v>El esquema de conectividad ecosistémica, se entregó con la  información cartográfica, mediante una Geodatabase inicial, la cual contiene el esquema de conectividad funcional propuesto, los corredores resultantes tipo raster y polígonos, además de un conjunto de shapefile.
Esta información incluye:  áreas nodo, líneas conectoras, niveles más bajos de resistencia ambiental (1, 2 y 3) para la movilidad de la fauna silvestre, conectores potenciales (vacíos de conectividades), intersecto rutas conectividad con coberturas boscosas del Plan de ordenación forestal, conflicto de felinos en el territorio, con niveles de resistencia de 1, 2 y 3 en las rutas de movilización de especies (ver  actas con radicado 120-ACT2012-4690 y 120-ACT2007-2072.)</v>
          </cell>
          <cell r="T32" t="str">
            <v xml:space="preserve">Esta subactividad en el marco del Plan de Acción 2020-2023, tiene como fin la definición de conectividades ecosistémicas con enfoque diferencial, para la vigencia 2021 tienen como meta el 100% acumulado, el cual tiene como línea base el avance logrado en el 2021 del 50%, reportándose en el año 2021 un cumplimiento del 30% adicional del indicador que se logró con la cartografía del proceso con información corroborada con el modelo departamental, el cual se localiza en el disco J. </v>
          </cell>
          <cell r="U32" t="str">
            <v>Mediante el acta 120-ACT2212-7176 del 30 de diciembre de 2022 se hace entrega del documento final, el cual será publicado en la web corporativa, con el propósito de ampliar esquema de participación en torno al tema y posteriormente gestionar la resolución de adopción.</v>
          </cell>
          <cell r="X32" t="str">
            <v>contract</v>
          </cell>
          <cell r="Y32" t="str">
            <v>No aplica</v>
          </cell>
          <cell r="AF32">
            <v>1</v>
          </cell>
          <cell r="AG32">
            <v>0.32500000000000001</v>
          </cell>
          <cell r="AH32">
            <v>0.32500000000000001</v>
          </cell>
          <cell r="AJ32">
            <v>67842225</v>
          </cell>
          <cell r="AK32">
            <v>62107884</v>
          </cell>
          <cell r="AL32">
            <v>0.91547534002606779</v>
          </cell>
          <cell r="AM32">
            <v>62107884</v>
          </cell>
          <cell r="AN32">
            <v>1</v>
          </cell>
          <cell r="AO32">
            <v>0</v>
          </cell>
          <cell r="AP32">
            <v>0</v>
          </cell>
          <cell r="AQ32">
            <v>0</v>
          </cell>
          <cell r="AR32" t="str">
            <v>0%</v>
          </cell>
          <cell r="AS32">
            <v>174059974</v>
          </cell>
          <cell r="AT32">
            <v>157761014</v>
          </cell>
          <cell r="AU32">
            <v>0.90636009172332754</v>
          </cell>
          <cell r="AV32">
            <v>130322576</v>
          </cell>
          <cell r="AW32">
            <v>0.82607592773205685</v>
          </cell>
          <cell r="AX32">
            <v>27438438</v>
          </cell>
          <cell r="AY32">
            <v>27438438</v>
          </cell>
          <cell r="AZ32">
            <v>26866369</v>
          </cell>
          <cell r="BA32">
            <v>0.97915081755018274</v>
          </cell>
          <cell r="BB32">
            <v>79914893</v>
          </cell>
          <cell r="BC32">
            <v>71188821</v>
          </cell>
          <cell r="BD32">
            <v>0.89080793738909214</v>
          </cell>
          <cell r="BE32">
            <v>61735931</v>
          </cell>
        </row>
        <row r="33">
          <cell r="A33" t="str">
            <v>ACT 2.2</v>
          </cell>
          <cell r="B33" t="str">
            <v>2.2</v>
          </cell>
          <cell r="C33" t="str">
            <v>Formular y ejecutar acciones de conservación para la conectividad rural</v>
          </cell>
          <cell r="E33" t="str">
            <v>Porcentaje</v>
          </cell>
          <cell r="F33">
            <v>1</v>
          </cell>
          <cell r="G33">
            <v>1</v>
          </cell>
          <cell r="H33">
            <v>1</v>
          </cell>
          <cell r="I33">
            <v>1</v>
          </cell>
          <cell r="J33">
            <v>0.92725744997438608</v>
          </cell>
          <cell r="K33">
            <v>0.51475881929445999</v>
          </cell>
          <cell r="L33">
            <v>0.66666666666666663</v>
          </cell>
          <cell r="M33">
            <v>0.18899999999999995</v>
          </cell>
          <cell r="N33">
            <v>7.2742550025613917E-2</v>
          </cell>
          <cell r="O33">
            <v>0.81100000000000005</v>
          </cell>
          <cell r="P33">
            <v>0.92725744997438608</v>
          </cell>
          <cell r="Q33">
            <v>0.51475881929445999</v>
          </cell>
          <cell r="R33">
            <v>0.66666666666666663</v>
          </cell>
          <cell r="AF33">
            <v>1</v>
          </cell>
          <cell r="AG33">
            <v>0.5632540673172115</v>
          </cell>
          <cell r="AH33">
            <v>0.5632540673172115</v>
          </cell>
          <cell r="AJ33">
            <v>2070140942</v>
          </cell>
          <cell r="AK33">
            <v>1051044441</v>
          </cell>
          <cell r="AL33">
            <v>0.50771636832831646</v>
          </cell>
          <cell r="AM33">
            <v>408512797</v>
          </cell>
          <cell r="AN33">
            <v>0.3886731912223681</v>
          </cell>
          <cell r="AO33">
            <v>642531946</v>
          </cell>
          <cell r="AP33">
            <v>642531946</v>
          </cell>
          <cell r="AQ33">
            <v>642531644</v>
          </cell>
          <cell r="AR33">
            <v>0.99999952998445929</v>
          </cell>
          <cell r="AS33">
            <v>2188694581</v>
          </cell>
          <cell r="AT33">
            <v>1836972354</v>
          </cell>
          <cell r="AU33">
            <v>0.83930045331436764</v>
          </cell>
          <cell r="AV33">
            <v>698917460</v>
          </cell>
          <cell r="AW33">
            <v>0.38047249784576781</v>
          </cell>
          <cell r="AX33">
            <v>1138054894</v>
          </cell>
          <cell r="AY33">
            <v>1138054894</v>
          </cell>
          <cell r="AZ33">
            <v>1002776657</v>
          </cell>
          <cell r="BA33">
            <v>0.88113206338885086</v>
          </cell>
          <cell r="BB33">
            <v>6759850607</v>
          </cell>
          <cell r="BC33">
            <v>2656104031</v>
          </cell>
          <cell r="BD33">
            <v>0.39292348091976109</v>
          </cell>
          <cell r="BE33">
            <v>918434568</v>
          </cell>
        </row>
        <row r="34">
          <cell r="A34" t="str">
            <v>SACT 2.2.1</v>
          </cell>
          <cell r="B34" t="str">
            <v>2.2.1</v>
          </cell>
          <cell r="C34" t="str">
            <v>Restauración de áreas para la conectividad rural</v>
          </cell>
          <cell r="D34" t="str">
            <v>Número de ha en proceso de restauración
Nota. 
PND 2018-2022: Áreas afectadas por el desarrollo de actividades ilegales en proceso de restauración.</v>
          </cell>
          <cell r="E34" t="str">
            <v>Número</v>
          </cell>
          <cell r="F34">
            <v>540</v>
          </cell>
          <cell r="G34">
            <v>8000</v>
          </cell>
          <cell r="H34">
            <v>8000</v>
          </cell>
          <cell r="I34">
            <v>8000</v>
          </cell>
          <cell r="J34">
            <v>86585</v>
          </cell>
          <cell r="K34">
            <v>8000</v>
          </cell>
          <cell r="L34">
            <v>8000</v>
          </cell>
          <cell r="M34">
            <v>0</v>
          </cell>
          <cell r="N34">
            <v>0</v>
          </cell>
          <cell r="O34">
            <v>1</v>
          </cell>
          <cell r="P34">
            <v>1</v>
          </cell>
          <cell r="Q34">
            <v>1</v>
          </cell>
          <cell r="R34">
            <v>1</v>
          </cell>
          <cell r="S34" t="str">
            <v xml:space="preserve">Corresponde a las hectáreas sembradas, a través de la estrategia  Sembratón y la declaratoria del área protegida Quitasol-La Holanda mediante el Acuerdo 596 de 2020, sobrepasando la meta de 540 hectáreas para la vigencia que suma un total de 6.969 ha. Lo anterior teniendo en cuenta las variables que alimentan el indicador.  </v>
          </cell>
          <cell r="T34" t="str">
            <v xml:space="preserve">Al 27 de diciembre de 2021, se efectuó mediante el convenio de la Organización Indígena de Antioquia-OIA, la preselección de identificación de 4.000 y en el convenio con la Unión Temporal Afroambiental la preselección de 4000 hectáreas, para un total de 8000 hectáreas, que servirán como línea base de selección para las áreas objeto de restauración, recuperación y /o rehabilitación. Así mismo, se realizó es establecimiento de 419 hectáreas a través de diferentes sistemas de siembra, el los resguardos indígenas El Pando, Vegas de Segovia y Tagua-La Po, generando así conectividad de ecosistemas estratégicos y mejorando las condiciones ecológicas del sitio.
Por último, se logra la declaratoria del Distrito Regional de Manejo Integrado de Bosque Seco del Occidente Antioqueño el cual se convierte en un ecosistemas estratégico que abarca 70.166 hectáreas de nuestra jurisdicción.
</v>
          </cell>
          <cell r="U34" t="str">
            <v xml:space="preserve">En el año 2022 se ejecutó el convenio No. 040-COV2111-179, entre la Corporación y la Universidad Nacional el cual tiene por objeto “Aunar esfuerzos técnicos y financieros para la adopción y apropiación de desarrollos tecnológicos generados y/o apropiados para el uso eficiente de los recursos naturales y la agrobiodiversidad, y el fortalecimiento de la agenda cero deforestaciones en la jurisdicción de CORANTIOQUIA”, con este convenio se proyectó generar acuerdos cero deforestación con el sector ganadero, panelero y minero y la implementación de los acuerdos con el sector, donde se involucran el establecimiento de las diferentes sistemas silvicolas que ayudaran a la recuperación, rehabilitación y restauración de los ecosistemas de nuestra jurisdicción. Como resultado del desarrollo de esta actividad se recuperó un total de 244 ha, en la subregión norte, en los municipios de Santa Rosa de Osos, Yarumal, en la subregión del magdalena medio en el municipio de Puerto Nare y en la región del Nordeste los municipios de Amalfi, Vegachí y Yalí.
Por otro lado, en el convenio interadministrativo No. 040-COV2110-112, entre la Corporación y la Universidad de Antioquia, el cual tiene por objeto “Aunar esfuerzos para acompañar la construcción de procesos de sostenibilidad ambiental y fortalecer las capacidades de los actores territoriales desde la estrategia de la gestión de la cultura y educación ambiental territorio como zona de vida en la jurisdicción”, donde se realizó la  siembra de un total de 75.368 árboles de especies nativas en paisajes de ecosistemas cafeteros apostando a las conservación y conexión de ecosistemas estratégicos en la zona y en el tipo de sector.
Para la meta del Plan de Acción ya se cumplio con la Declaratoria DRMI Bosque Seco del Occidente Antioqueño con 70,166 ha  
</v>
          </cell>
          <cell r="X34" t="str">
            <v>contract</v>
          </cell>
          <cell r="Y34" t="str">
            <v>No aplica</v>
          </cell>
          <cell r="AF34">
            <v>24540</v>
          </cell>
          <cell r="AG34">
            <v>25388.5</v>
          </cell>
          <cell r="AH34">
            <v>1.0345762021189895</v>
          </cell>
          <cell r="AJ34">
            <v>494791444</v>
          </cell>
          <cell r="AK34">
            <v>421986344</v>
          </cell>
          <cell r="AL34">
            <v>0.85285699483518151</v>
          </cell>
          <cell r="AM34">
            <v>251903524</v>
          </cell>
          <cell r="AN34">
            <v>0.59694709931182044</v>
          </cell>
          <cell r="AO34">
            <v>170083122</v>
          </cell>
          <cell r="AP34">
            <v>170083122</v>
          </cell>
          <cell r="AQ34">
            <v>170082820</v>
          </cell>
          <cell r="AR34">
            <v>0.99999822439759778</v>
          </cell>
          <cell r="AS34">
            <v>1073115300</v>
          </cell>
          <cell r="AT34">
            <v>731247032</v>
          </cell>
          <cell r="AU34">
            <v>0.68142447694110786</v>
          </cell>
          <cell r="AV34">
            <v>233039726</v>
          </cell>
          <cell r="AW34">
            <v>0.31868809827866762</v>
          </cell>
          <cell r="AX34">
            <v>498207306</v>
          </cell>
          <cell r="AY34">
            <v>498207306</v>
          </cell>
          <cell r="AZ34">
            <v>427794136</v>
          </cell>
          <cell r="BA34">
            <v>0.85866692609281003</v>
          </cell>
          <cell r="BB34">
            <v>3033085107</v>
          </cell>
          <cell r="BC34">
            <v>1256282318</v>
          </cell>
          <cell r="BD34">
            <v>0.414192900522524</v>
          </cell>
          <cell r="BE34">
            <v>623193357</v>
          </cell>
        </row>
        <row r="35">
          <cell r="A35" t="str">
            <v>SACT 2.2.2</v>
          </cell>
          <cell r="B35" t="str">
            <v>2.2.2</v>
          </cell>
          <cell r="C35" t="str">
            <v>Implementación de sistemas de conservación en cuencas abastecedoras de acueductos y ecosistemas estratégicos</v>
          </cell>
          <cell r="D35" t="str">
            <v>Número de ha de cobertura boscosa en cuencas abastecedoras de acueductos y en ecosistemas estratégicos.
Nota.
PND 2018-2022: Áreas bajo sistemas sostenibles de conservación (restauración*, sistemas agroforestales, manejo forestal sostenible)</v>
          </cell>
          <cell r="E35" t="str">
            <v>Número</v>
          </cell>
          <cell r="F35">
            <v>19049.7</v>
          </cell>
          <cell r="G35">
            <v>19466.400000000001</v>
          </cell>
          <cell r="H35">
            <v>19883.099999999999</v>
          </cell>
          <cell r="I35">
            <v>20299.8</v>
          </cell>
          <cell r="J35">
            <v>18953.425000000003</v>
          </cell>
          <cell r="K35">
            <v>251.6</v>
          </cell>
          <cell r="L35">
            <v>0</v>
          </cell>
          <cell r="M35">
            <v>200</v>
          </cell>
          <cell r="N35">
            <v>727.5</v>
          </cell>
          <cell r="O35">
            <v>0.9936954387733139</v>
          </cell>
          <cell r="P35">
            <v>0.97364818353676086</v>
          </cell>
          <cell r="Q35">
            <v>1.2653962410288135E-2</v>
          </cell>
          <cell r="R35">
            <v>0</v>
          </cell>
          <cell r="S35" t="str">
            <v>Durante el III y IV trimestre de 2020, se suscribieron convenios con los municipios de Yondó, Anorí, Bello, Girardota, Vegachí y Segovia, lo que representaría la siembra de 22.300 árboles y la conservación de 1295,5 hectáreas en cuencas abastecedoras de acueductos y Ecosistemas Estratégicos; sin embargo, hubo ejecución física en tres municipios, lo que sumó un número menor de hectáreas al proyectado para la vigencia.
Adicionalmente, para esta subactividad, se suman 35,91 ha de restauración asistida como pago en especie a beneficiarios de PSA en los ecosistemas estratégicos, Parque Natural Regional Corredor de las Alegrías (PNRCA), Distrito de Manejo Integrado (DMI) de los Recursos Naturales Renovables Cuchilla Jardín - Támesis y en las cuencas de Río Grande - Río Chico</v>
          </cell>
          <cell r="T35" t="str">
            <v>Para la vigencia 2021 mediante los convenios de restauración con los municipios de Cisneros, Campamento, Ituango, Caramanta, Maceo y Anorí, de la jurisdicción corporativa se pretende restaurar 80,5 ha y cercar 9118 metros lineales, contando con un área a proteger tentativamente de 753 ha. Estos convenios iniciaron en el tercer trimestre de este año, a la fecha no presentan reporte de avance en la ejecución física.
Se logró avanzar en reuniones con los municipios  para reiterar las obligaciones contractuales  en sus distintos alcances y actividades relacionadas en la ejecución de los procesos pactados por las partes.</v>
          </cell>
          <cell r="U35" t="str">
            <v>La restauración consiste en el proceso mediante el cual se busca mantener la estructura y composición de los ecosistemas. En la vigencia 2021, se suscribieron convenios con los municipios de Campamento, Caramanta, Cisneros, Ituango, Anorí y Maceo, los cuales se vienen ejecutando durante la vigencia 2022. Se han sembrado 60,3 ha, de las cuales ya se reportaron en el año 2021 un total de 15,1 ha, luego para el año 2022, como rezago de la vigencia 2021 se reportan 45,2 ha de siembra, la instalación de 5365 m lineales de cerco lo que representa la conservación de 592,0 ha durante esta vigencia (con recursos del 2021). Para el año 2022, se suscribió contrato con la Firma Cofan para la siembra de 99,000 árboles y la protección de 608 ha. También para 2022 se suscribieron los convenios con los municipios de Caicedo, Vegachí, San pedro de los Milagros y Sabanalarga donde se restauraran 39 ha y se instalaran 9040 ml de cerco que conservarán 44 ha. Para el municipio de Caicedo se realizó la ejecución física, con la plantación de 3000 árboles correspondientes a 3 hectáreas y la instalación del cerco de 500 lineal. La  licitacion presenta un avance con una plantacion de 13,328 arboles y una area restaurada de 31,1 ha y un area conservada de 214,5 ha. El rezago se cumplió con la ejecución de los contratos 040-COV2108-73, 040-COV2109-98 y 040-COV2109-104</v>
          </cell>
          <cell r="X35" t="str">
            <v>contract</v>
          </cell>
          <cell r="Y35" t="str">
            <v>No aplica</v>
          </cell>
          <cell r="AF35">
            <v>20299.8</v>
          </cell>
          <cell r="AG35">
            <v>9533.65625</v>
          </cell>
          <cell r="AH35">
            <v>0.46964286593956595</v>
          </cell>
          <cell r="AJ35">
            <v>1165349498</v>
          </cell>
          <cell r="AK35">
            <v>222058097</v>
          </cell>
          <cell r="AL35">
            <v>0.19055064371770125</v>
          </cell>
          <cell r="AM35">
            <v>156609273</v>
          </cell>
          <cell r="AN35">
            <v>0.70526260972145505</v>
          </cell>
          <cell r="AO35">
            <v>65448824</v>
          </cell>
          <cell r="AP35">
            <v>65448824</v>
          </cell>
          <cell r="AQ35">
            <v>65448824</v>
          </cell>
          <cell r="AR35">
            <v>1</v>
          </cell>
          <cell r="AS35">
            <v>708579281</v>
          </cell>
          <cell r="AT35">
            <v>698725322</v>
          </cell>
          <cell r="AU35">
            <v>0.98609335713839474</v>
          </cell>
          <cell r="AV35">
            <v>311685416</v>
          </cell>
          <cell r="AW35">
            <v>0.4460771725115753</v>
          </cell>
          <cell r="AX35">
            <v>387039906</v>
          </cell>
          <cell r="AY35">
            <v>387039906</v>
          </cell>
          <cell r="AZ35">
            <v>322174839</v>
          </cell>
          <cell r="BA35">
            <v>0.83240728928866581</v>
          </cell>
          <cell r="BB35">
            <v>926765500</v>
          </cell>
          <cell r="BC35">
            <v>886167970</v>
          </cell>
          <cell r="BD35">
            <v>0.95619438790071487</v>
          </cell>
          <cell r="BE35">
            <v>290241211</v>
          </cell>
        </row>
        <row r="36">
          <cell r="A36" t="str">
            <v>SACT 2.2.3</v>
          </cell>
          <cell r="B36" t="str">
            <v>2.2.3</v>
          </cell>
          <cell r="C36" t="str">
            <v>Recuperación o rehabilitación de suelos degradados</v>
          </cell>
          <cell r="D36" t="str">
            <v>% de suelos degradados en recuperación o rehabilitación</v>
          </cell>
          <cell r="E36" t="str">
            <v>Porcentaje</v>
          </cell>
          <cell r="F36">
            <v>5.0000000000000001E-3</v>
          </cell>
          <cell r="G36">
            <v>0.01</v>
          </cell>
          <cell r="H36">
            <v>1.4999999999999999E-2</v>
          </cell>
          <cell r="I36">
            <v>0.02</v>
          </cell>
          <cell r="J36">
            <v>1.29E-2</v>
          </cell>
          <cell r="K36">
            <v>1.7562500000000002E-2</v>
          </cell>
          <cell r="L36">
            <v>0.87812500000000004</v>
          </cell>
          <cell r="M36">
            <v>8.0812499999999999E-3</v>
          </cell>
          <cell r="N36">
            <v>2.0999999999999999E-3</v>
          </cell>
          <cell r="O36">
            <v>0.43874999999999997</v>
          </cell>
          <cell r="P36">
            <v>1</v>
          </cell>
          <cell r="Q36">
            <v>1</v>
          </cell>
          <cell r="R36">
            <v>1</v>
          </cell>
          <cell r="S36" t="str">
            <v>El 0,5% de la meta equivale a 800 ha.  esta se pretende cumplir a través del contrato interadministrativo de mandato sin representación con número interno de Corantioquia 040-CNT2011-154, suscrito entre Gobernación de Antioquia, EPM, RIA y Corantioquia, por solicitud de RIA se realizó Otro Sí de ampliación en tiempo por 6 meses.   
El proyecto inició la etapa de ejecución, a través de visitas de evaluación de predios.  
Además, se suma a la meta 326 ha. Cumplidas a través de la estrategia Sembratón y 25 ha. de los procesos de restauración a través de convenios 040-COV2009-144 con el municipio de Anorí, 040-COV2009-154 con el municipio de Yondó</v>
          </cell>
          <cell r="T36" t="str">
            <v>En el marco del convenio firmado entre la Gobernación de Antioquia, EPM, Corantioquia y RIA, se efectuó el establecimiento forestal bajo sistemas forestales mixtos de 420 hectáreas principalmente en municipio del bajo cauca como El Bagre predio La Lucia 120 hectáreas, Resguardo Indígena Pablo Muera en el municipio de Zaragoza con 78 hectáreas y El predio Caucayá en el municipio de Tarazá un total de 51.5 hectáreas, entre otros.
Por otro lado, bajo diferentes jornadas de siembra en los municipio de Maceo, Nechí, Zaragoza y El Bagre, se apunta a generar procesos de restauración a zonas degradadas por diferentes activiades, logrando así la siembra de 646683 árboles lo que equivales a 1293,36 hectáreas.</v>
          </cell>
          <cell r="U36" t="str">
            <v>En el año 2022 se ejecutó el convenio No. 040-COV2111-179, entre la Corporación y la Universidad Nacional el cual tiene por objeto “Aunar esfuerzos técnicos y financieros para la adopción y apropiación de desarrollos tecnológicos generados y/o apropiados para el uso eficiente de los recursos naturales y la agrobiodiversidad, y el fortalecimiento de la agenda cero deforestaciones en la jurisdicción de CORANTIOQUIA”, con este convenio se proyectó generar acuerdos cero deforestación con el sector ganadero, panelero y minero y la implementación de los acuerdos con el sector, donde se involucran el establecimiento de las diferentes sistemas silvicolas que ayudaran a la recuperación, rehabilitación y restauración de los ecosistemas de nuestra jurisdicción. Como resultado del desarrollo de esta actividad se recuperó un total de 244 ha, en la subregión norte, en los municipios de Santa Rosa de Osos, Yarumal, en la subregión del magdalena medio en el municipio de Puerto Nare y en la región del Nordeste los municipios de Amalfi, Vegachí y Yalí.
Por otro lado, en el convenio interadministrativo No. 040-COV2110-112, entre la Corporación y la Universidad de Antioquia, el cual tiene por objeto “Aunar esfuerzos para acompañar la construcción de procesos de sostenibilidad ambiental y fortalecer las capacidades de los actores territoriales desde la estrategia de la gestión de la cultura y educación ambiental territorio como zona de vida en la jurisdicción”, donde se realizó la  siembra de un total de 75.368 árboles de especies nativas en paisajes de ecosistemas cafeteros apostando a las conservación y conexión de ecosistemas estratégicos en la zona y en el tipo de sector.</v>
          </cell>
          <cell r="X36" t="str">
            <v>contract</v>
          </cell>
          <cell r="Y36" t="str">
            <v>No aplica</v>
          </cell>
          <cell r="AF36">
            <v>0.02</v>
          </cell>
          <cell r="AG36">
            <v>8.1640624999999994E-3</v>
          </cell>
          <cell r="AH36">
            <v>0.40820312499999994</v>
          </cell>
          <cell r="AJ36">
            <v>410000000</v>
          </cell>
          <cell r="AK36">
            <v>407000000</v>
          </cell>
          <cell r="AL36">
            <v>0.99268292682926829</v>
          </cell>
          <cell r="AM36">
            <v>0</v>
          </cell>
          <cell r="AN36">
            <v>0</v>
          </cell>
          <cell r="AO36">
            <v>407000000</v>
          </cell>
          <cell r="AP36">
            <v>407000000</v>
          </cell>
          <cell r="AQ36">
            <v>407000000</v>
          </cell>
          <cell r="AR36">
            <v>1</v>
          </cell>
          <cell r="AS36">
            <v>407000000</v>
          </cell>
          <cell r="AT36">
            <v>407000000</v>
          </cell>
          <cell r="AU36">
            <v>1</v>
          </cell>
          <cell r="AV36">
            <v>154192318</v>
          </cell>
          <cell r="AW36">
            <v>0.3788509041769042</v>
          </cell>
          <cell r="AX36">
            <v>252807682</v>
          </cell>
          <cell r="AY36">
            <v>252807682</v>
          </cell>
          <cell r="AZ36">
            <v>252807682</v>
          </cell>
          <cell r="BA36">
            <v>1</v>
          </cell>
          <cell r="BB36">
            <v>2800000000</v>
          </cell>
          <cell r="BC36">
            <v>513653743</v>
          </cell>
          <cell r="BD36">
            <v>0.18344776535714286</v>
          </cell>
          <cell r="BE36">
            <v>5000000</v>
          </cell>
        </row>
        <row r="37">
          <cell r="A37" t="str">
            <v>ACT 2.3</v>
          </cell>
          <cell r="B37" t="str">
            <v>2.3</v>
          </cell>
          <cell r="C37" t="str">
            <v>Realizar control y seguimiento a los corredores de conectividad establecidos</v>
          </cell>
          <cell r="E37" t="str">
            <v>Porcentaje</v>
          </cell>
          <cell r="F37">
            <v>0</v>
          </cell>
          <cell r="G37">
            <v>1</v>
          </cell>
          <cell r="H37">
            <v>1</v>
          </cell>
          <cell r="I37">
            <v>1</v>
          </cell>
          <cell r="J37">
            <v>1</v>
          </cell>
          <cell r="K37">
            <v>1</v>
          </cell>
          <cell r="L37">
            <v>1</v>
          </cell>
          <cell r="M37">
            <v>0</v>
          </cell>
          <cell r="N37">
            <v>0</v>
          </cell>
          <cell r="O37">
            <v>0</v>
          </cell>
          <cell r="P37">
            <v>1</v>
          </cell>
          <cell r="Q37">
            <v>1</v>
          </cell>
          <cell r="R37">
            <v>1</v>
          </cell>
          <cell r="AF37">
            <v>1</v>
          </cell>
          <cell r="AG37">
            <v>0.5</v>
          </cell>
          <cell r="AH37">
            <v>0.5</v>
          </cell>
          <cell r="AJ37">
            <v>184516137</v>
          </cell>
          <cell r="AK37">
            <v>179229765</v>
          </cell>
          <cell r="AL37">
            <v>0.97135008305533732</v>
          </cell>
          <cell r="AM37">
            <v>136943870</v>
          </cell>
          <cell r="AN37">
            <v>0.76406879181033349</v>
          </cell>
          <cell r="AO37">
            <v>42285895.18</v>
          </cell>
          <cell r="AP37">
            <v>42120396.18</v>
          </cell>
          <cell r="AQ37">
            <v>31853091.18</v>
          </cell>
          <cell r="AR37">
            <v>0.75623911617252981</v>
          </cell>
          <cell r="AS37">
            <v>91059974</v>
          </cell>
          <cell r="AT37">
            <v>64708445</v>
          </cell>
          <cell r="AU37">
            <v>0.71061347985888945</v>
          </cell>
          <cell r="AV37">
            <v>64708445</v>
          </cell>
          <cell r="AW37">
            <v>1</v>
          </cell>
          <cell r="AX37">
            <v>0</v>
          </cell>
          <cell r="AY37">
            <v>0</v>
          </cell>
          <cell r="AZ37">
            <v>0</v>
          </cell>
          <cell r="BA37" t="str">
            <v>0%</v>
          </cell>
          <cell r="BB37">
            <v>440000000</v>
          </cell>
          <cell r="BC37">
            <v>413138000</v>
          </cell>
          <cell r="BD37">
            <v>0.93894999999999995</v>
          </cell>
          <cell r="BE37">
            <v>95714988</v>
          </cell>
        </row>
        <row r="38">
          <cell r="A38" t="str">
            <v>SACT 2.3.1</v>
          </cell>
          <cell r="B38" t="str">
            <v>2.3.1</v>
          </cell>
          <cell r="C38" t="str">
            <v>Realización de control y seguimiento a los corredores de conectividad establecidos</v>
          </cell>
          <cell r="D38" t="str">
            <v>% de ejecución de acciones de control y seguimiento a los corredores de conectividad establecidos</v>
          </cell>
          <cell r="E38" t="str">
            <v>Porcentaje</v>
          </cell>
          <cell r="F38">
            <v>0</v>
          </cell>
          <cell r="G38">
            <v>2.5000000000000001E-2</v>
          </cell>
          <cell r="H38">
            <v>0.05</v>
          </cell>
          <cell r="I38">
            <v>0.1</v>
          </cell>
          <cell r="J38">
            <v>2.5000000000000001E-2</v>
          </cell>
          <cell r="K38">
            <v>0.05</v>
          </cell>
          <cell r="L38">
            <v>0</v>
          </cell>
          <cell r="M38">
            <v>0</v>
          </cell>
          <cell r="N38">
            <v>0</v>
          </cell>
          <cell r="O38">
            <v>0</v>
          </cell>
          <cell r="P38">
            <v>1</v>
          </cell>
          <cell r="Q38">
            <v>1</v>
          </cell>
          <cell r="R38">
            <v>0</v>
          </cell>
          <cell r="S38" t="str">
            <v>Sin meta programada para la vigencia 2020.</v>
          </cell>
          <cell r="T38" t="str">
            <v>Esta subactividad 2.3.1. busca fomentar la conectividad ecosistémica, mediante actividades concretas que propicien la conectividad ecosistémica, en este orden de ideas atraves del Convenio Interadministrativo 040-COV2105-15 de  que incluyó en sus alcances la contratación de guardabosques en los municipios de Ituango con 2 guardabosques, Campamento con 2 guardabosques, Barbosa con 1 guardabosque para corredores estratégicos, Angostura con 2 guardabosques y Cisneros con 1 guardabosque; se adelantaron acciones correspondiente a la recorridos de control y vigilancia de los corredores de conectividad establecidos</v>
          </cell>
          <cell r="U38" t="str">
            <v>Durante el 2022 se realizaron convenios para implementar acciones de manejo en corredores de conectividad, los cuales están bajo las figuras de Sistema Locales de Áreas Protegidas SILAP, declarados mediante acuerdos municipales: convenio No. 040-COV2110-114 con Sabaneta, convenio No. 040-COV2209-60 con Buriticá, convenio No. 040-COV2212-151 con Envigado.</v>
          </cell>
          <cell r="X38" t="str">
            <v>contract</v>
          </cell>
          <cell r="Y38" t="str">
            <v>No aplica</v>
          </cell>
          <cell r="AF38">
            <v>0.1</v>
          </cell>
          <cell r="AG38">
            <v>1.8750000000000003E-2</v>
          </cell>
          <cell r="AH38">
            <v>0.18750000000000003</v>
          </cell>
          <cell r="AJ38">
            <v>184516137</v>
          </cell>
          <cell r="AK38">
            <v>179229765</v>
          </cell>
          <cell r="AL38">
            <v>0.97135008305533732</v>
          </cell>
          <cell r="AM38">
            <v>136943870</v>
          </cell>
          <cell r="AN38">
            <v>0.76406879181033349</v>
          </cell>
          <cell r="AO38">
            <v>42285895.18</v>
          </cell>
          <cell r="AP38">
            <v>42120396.18</v>
          </cell>
          <cell r="AQ38">
            <v>31853091.18</v>
          </cell>
          <cell r="AR38">
            <v>0.75623911617252981</v>
          </cell>
          <cell r="AS38">
            <v>91059974</v>
          </cell>
          <cell r="AT38">
            <v>64708445</v>
          </cell>
          <cell r="AU38">
            <v>0.71061347985888945</v>
          </cell>
          <cell r="AV38">
            <v>64708445</v>
          </cell>
          <cell r="AW38">
            <v>1</v>
          </cell>
          <cell r="AX38">
            <v>0</v>
          </cell>
          <cell r="AY38">
            <v>0</v>
          </cell>
          <cell r="AZ38">
            <v>0</v>
          </cell>
          <cell r="BA38" t="str">
            <v>0%</v>
          </cell>
          <cell r="BB38">
            <v>440000000</v>
          </cell>
          <cell r="BC38">
            <v>413138000</v>
          </cell>
          <cell r="BD38">
            <v>0.93894999999999995</v>
          </cell>
          <cell r="BE38">
            <v>95714988</v>
          </cell>
        </row>
        <row r="39">
          <cell r="A39" t="str">
            <v>ACT 2.4</v>
          </cell>
          <cell r="B39" t="str">
            <v>2.4</v>
          </cell>
          <cell r="C39" t="str">
            <v>Aprobar y ejecutar el plan de ordenación forestal (POF)</v>
          </cell>
          <cell r="E39" t="str">
            <v>Porcentaje</v>
          </cell>
          <cell r="F39">
            <v>1</v>
          </cell>
          <cell r="G39">
            <v>1</v>
          </cell>
          <cell r="H39">
            <v>1</v>
          </cell>
          <cell r="I39">
            <v>1</v>
          </cell>
          <cell r="J39">
            <v>0.77549142857142861</v>
          </cell>
          <cell r="K39">
            <v>0.60316000000000003</v>
          </cell>
          <cell r="L39">
            <v>0</v>
          </cell>
          <cell r="M39">
            <v>0</v>
          </cell>
          <cell r="N39">
            <v>0</v>
          </cell>
          <cell r="O39">
            <v>1</v>
          </cell>
          <cell r="P39">
            <v>0.77549142857142861</v>
          </cell>
          <cell r="Q39">
            <v>0.60316000000000003</v>
          </cell>
          <cell r="R39">
            <v>0</v>
          </cell>
          <cell r="AF39">
            <v>1</v>
          </cell>
          <cell r="AG39">
            <v>0.59466285714285716</v>
          </cell>
          <cell r="AH39">
            <v>0.59466285714285716</v>
          </cell>
          <cell r="AJ39">
            <v>139300718</v>
          </cell>
          <cell r="AK39">
            <v>117520801</v>
          </cell>
          <cell r="AL39">
            <v>0.84364820718296651</v>
          </cell>
          <cell r="AM39">
            <v>107864800</v>
          </cell>
          <cell r="AN39">
            <v>0.91783581359354416</v>
          </cell>
          <cell r="AO39">
            <v>9656001.0199999996</v>
          </cell>
          <cell r="AP39">
            <v>9656001.0199999996</v>
          </cell>
          <cell r="AQ39">
            <v>3922285.3</v>
          </cell>
          <cell r="AR39">
            <v>0.40620183157354306</v>
          </cell>
          <cell r="AS39">
            <v>106883079</v>
          </cell>
          <cell r="AT39">
            <v>91524760</v>
          </cell>
          <cell r="AU39">
            <v>0.85630729256966853</v>
          </cell>
          <cell r="AV39">
            <v>91524760</v>
          </cell>
          <cell r="AW39">
            <v>1</v>
          </cell>
          <cell r="AX39">
            <v>0</v>
          </cell>
          <cell r="AY39">
            <v>0</v>
          </cell>
          <cell r="AZ39">
            <v>0</v>
          </cell>
          <cell r="BA39" t="str">
            <v>0%</v>
          </cell>
          <cell r="BB39">
            <v>137567420</v>
          </cell>
          <cell r="BC39">
            <v>95596853</v>
          </cell>
          <cell r="BD39">
            <v>0.69490910711271603</v>
          </cell>
          <cell r="BE39">
            <v>95596853</v>
          </cell>
        </row>
        <row r="40">
          <cell r="A40" t="str">
            <v>SACT 2.4.1</v>
          </cell>
          <cell r="B40" t="str">
            <v>2.4.1</v>
          </cell>
          <cell r="C40" t="str">
            <v>Aprobación y ejecución del plan de ordenación forestal (POF)</v>
          </cell>
          <cell r="D40" t="str">
            <v>% de avance en la aprobación e implementación del plan de ordenación forestal (POF)
Nota: % de avance en la formulación del plan de ordenación forestal</v>
          </cell>
          <cell r="E40" t="str">
            <v>Porcentaje</v>
          </cell>
          <cell r="F40">
            <v>0.5</v>
          </cell>
          <cell r="G40">
            <v>0.7</v>
          </cell>
          <cell r="H40">
            <v>0.9</v>
          </cell>
          <cell r="I40">
            <v>1</v>
          </cell>
          <cell r="J40">
            <v>0.54284399999999999</v>
          </cell>
          <cell r="K40">
            <v>0.54284399999999999</v>
          </cell>
          <cell r="L40">
            <v>0.54284399999999999</v>
          </cell>
          <cell r="M40">
            <v>0</v>
          </cell>
          <cell r="N40">
            <v>0</v>
          </cell>
          <cell r="O40">
            <v>1</v>
          </cell>
          <cell r="P40">
            <v>0.77549142857142861</v>
          </cell>
          <cell r="Q40">
            <v>0.60316000000000003</v>
          </cell>
          <cell r="R40">
            <v>0.54284399999999999</v>
          </cell>
          <cell r="S40" t="str">
            <v xml:space="preserve">Mediante Acuerdo 597 del 17 de diciembre de 2020, el Consejo Directivo de Corantioquia aprobó el Plan de Ordenación Forestal Integral y Sostenible de la jurisdicción de Corantioquia, en el cual se define la ordenación para 2.506.118 has. equivalente a un 70% del territorio de la corporación. Con ello se logró la meta de la vigencia. </v>
          </cell>
          <cell r="T40" t="str">
            <v>Teniendo en cuenta la necesidad de actualización del instrumento en el marco de lo lineamientos establecidos por el Ministerio de Medio Ambiente y Desarrollo Sostenible, en los Lineamientos y Guía para la Ordenación Forestal en Colombia, la corporación mediante acuerdo No. 180-ACU2011-624 suspende de  manera temporal la entrada en vigencia del acuerdo 180-ACU2012-597 dl 17 de diciembre de 2020 que adopta el Plan de Ordenación Forestal Integral y Sostenible en la Jurisdicción de la Corporación Autónoma Regional del Centro de Antioquia- CORANTIOQUIA.</v>
          </cell>
          <cell r="U40" t="str">
            <v xml:space="preserve">Para el mes de diciembre del año 2020, el Consejo directivo de la Corporación aprobó el Plan de Ordenación Forestal Integral Sostenible para la jurisdicción de Corantioquia; posterior en el mes de junio del año 2021, el Ministerio de Medio Ambiente y Desarrollo sostenible entrega y da a conocer de manera oficial a las Corporaciones Autónomas Regionales a nivel nacional los “Lineamientos y Guía para a Ordenación Forestal en Colombia”, lo que conlleva a la corporación a realizar un análisis del instrumento
aprobado y los posibles cambios a realizar conforme a los nuevos lineamientos. Posterior al análisis técnico y jurídico, el Consejo Directivo de la Corporación mediante acuerdo 180-ACU2111-624 decide “Suspender de manera temporal, la vigencia del Acuerdo 180-ACU2012-597 del 17 de diciembre de 2020 “Por el cual se adopta el Plan de Ordenación Forestal Integral y Sostenible en la jurisdicción de la Corporación Autónoma Regional del Centro de Antioquia, CORANTIOQUIA”, hasta tanto se realice por parte de un equipo técnico de la entidad, la revisión y ajuste al documento técnico de formulación de dicho Plan, en correspondencia con la “Guía para la ordenación forestal integral y sostenible” del 2020 expedida por el Ministerio de Ambiente y Desarrollo Sostenible”.
Es de destacar que la corporación para los meses comprendidos entre enero y noviembre del año 2021, donde estuvo en vigencia el Plan de Ordenación Forestal Integral y Sostenible-POF, en marco del cumplimiento de los programas y proyectos propuestos en este, se desarrolló actividades que apuntan a la protección de ecosistemas estratégicos bajo el programa de pagos por servicios ambientales y a la recuperación de suelos degradados bajo las restauraciones que se ejecutaron en los convenios No. 040-COV2010-182, No. 040-CNT2011-154 y No. 040-COV2010-214, donde se estableció un total de 839 hectáreas; en ese sentido se bajó la ejecución de estas actividades se reportó un porcentaje de avance del 21,42% en los proyectos establecidos por el POF.
Actualmente la corporación, bajo el trabajo de su equipo de profesionales internos, se encuentra trabajando en la revisión del documento versus los lineamientos y la Guía del MADS del año 2020, a fin de poder identificar el ajuste y trabajo a realizar para la actualización de este instrumento.
</v>
          </cell>
          <cell r="X40" t="str">
            <v>contract</v>
          </cell>
          <cell r="Y40" t="str">
            <v>No aplica</v>
          </cell>
          <cell r="AF40">
            <v>1</v>
          </cell>
          <cell r="AG40">
            <v>0.39642200000000005</v>
          </cell>
          <cell r="AH40">
            <v>0.39642200000000005</v>
          </cell>
          <cell r="AJ40">
            <v>139300718</v>
          </cell>
          <cell r="AK40">
            <v>117520801</v>
          </cell>
          <cell r="AL40">
            <v>0.84364820718296651</v>
          </cell>
          <cell r="AM40">
            <v>107864800</v>
          </cell>
          <cell r="AN40">
            <v>0.91783581359354416</v>
          </cell>
          <cell r="AO40">
            <v>9656001.0199999996</v>
          </cell>
          <cell r="AP40">
            <v>9656001.0199999996</v>
          </cell>
          <cell r="AQ40">
            <v>3922285.3</v>
          </cell>
          <cell r="AR40">
            <v>0.40620183157354306</v>
          </cell>
          <cell r="AS40">
            <v>106883079</v>
          </cell>
          <cell r="AT40">
            <v>91524760</v>
          </cell>
          <cell r="AU40">
            <v>0.85630729256966853</v>
          </cell>
          <cell r="AV40">
            <v>91524760</v>
          </cell>
          <cell r="AW40">
            <v>1</v>
          </cell>
          <cell r="AX40">
            <v>0</v>
          </cell>
          <cell r="AY40">
            <v>0</v>
          </cell>
          <cell r="AZ40">
            <v>0</v>
          </cell>
          <cell r="BA40" t="str">
            <v>0%</v>
          </cell>
          <cell r="BB40">
            <v>137567420</v>
          </cell>
          <cell r="BC40">
            <v>95596853</v>
          </cell>
          <cell r="BD40">
            <v>0.69490910711271603</v>
          </cell>
          <cell r="BE40">
            <v>95596853</v>
          </cell>
        </row>
        <row r="41">
          <cell r="A41" t="str">
            <v>ACT 2.5</v>
          </cell>
          <cell r="B41" t="str">
            <v>2.5</v>
          </cell>
          <cell r="C41" t="str">
            <v>Implementar acciones de intervención en especies de flora y fauna priorizadas</v>
          </cell>
          <cell r="E41" t="str">
            <v>Porcentaje</v>
          </cell>
          <cell r="F41">
            <v>1</v>
          </cell>
          <cell r="G41">
            <v>1</v>
          </cell>
          <cell r="H41">
            <v>1</v>
          </cell>
          <cell r="I41">
            <v>1</v>
          </cell>
          <cell r="J41">
            <v>0.95833333333333337</v>
          </cell>
          <cell r="K41">
            <v>1</v>
          </cell>
          <cell r="L41">
            <v>0</v>
          </cell>
          <cell r="M41">
            <v>0</v>
          </cell>
          <cell r="N41">
            <v>0</v>
          </cell>
          <cell r="O41">
            <v>1</v>
          </cell>
          <cell r="P41">
            <v>0.95833333333333337</v>
          </cell>
          <cell r="Q41">
            <v>1</v>
          </cell>
          <cell r="R41">
            <v>0</v>
          </cell>
          <cell r="AF41">
            <v>1</v>
          </cell>
          <cell r="AG41">
            <v>0.73958333333333337</v>
          </cell>
          <cell r="AH41">
            <v>0.73958333333333337</v>
          </cell>
          <cell r="AJ41">
            <v>1853750261</v>
          </cell>
          <cell r="AK41">
            <v>1730161306</v>
          </cell>
          <cell r="AL41">
            <v>0.93333031012854428</v>
          </cell>
          <cell r="AM41">
            <v>1437187844</v>
          </cell>
          <cell r="AN41">
            <v>0.83066696672500895</v>
          </cell>
          <cell r="AO41">
            <v>292973461.74000001</v>
          </cell>
          <cell r="AP41">
            <v>292973461.74000001</v>
          </cell>
          <cell r="AQ41">
            <v>264859900.34999999</v>
          </cell>
          <cell r="AR41">
            <v>0.90404058707901169</v>
          </cell>
          <cell r="AS41">
            <v>4513784441</v>
          </cell>
          <cell r="AT41">
            <v>4145547295</v>
          </cell>
          <cell r="AU41">
            <v>0.91841942148251554</v>
          </cell>
          <cell r="AV41">
            <v>3067294581</v>
          </cell>
          <cell r="AW41">
            <v>0.73990099804180376</v>
          </cell>
          <cell r="AX41">
            <v>1078252714</v>
          </cell>
          <cell r="AY41">
            <v>1078252714</v>
          </cell>
          <cell r="AZ41">
            <v>924633982</v>
          </cell>
          <cell r="BA41">
            <v>0.85752993708671532</v>
          </cell>
          <cell r="BB41">
            <v>5068667077</v>
          </cell>
          <cell r="BC41">
            <v>4505938197</v>
          </cell>
          <cell r="BD41">
            <v>0.88897892257444078</v>
          </cell>
          <cell r="BE41">
            <v>3306917643</v>
          </cell>
        </row>
        <row r="42">
          <cell r="A42" t="str">
            <v>SACT 2.5.1</v>
          </cell>
          <cell r="B42" t="str">
            <v>2.5.1</v>
          </cell>
          <cell r="C42" t="str">
            <v>Implementación de medidas de conservación y manejo en especies priorizadas</v>
          </cell>
          <cell r="D42" t="str">
            <v>% de especies priorizadas con medidas de conservación y manejo en ejecución</v>
          </cell>
          <cell r="E42" t="str">
            <v>Porcentaje</v>
          </cell>
          <cell r="F42">
            <v>0.5</v>
          </cell>
          <cell r="G42">
            <v>0.65</v>
          </cell>
          <cell r="H42">
            <v>0.85</v>
          </cell>
          <cell r="I42">
            <v>1</v>
          </cell>
          <cell r="J42">
            <v>0.65</v>
          </cell>
          <cell r="K42">
            <v>0.85</v>
          </cell>
          <cell r="L42">
            <v>0</v>
          </cell>
          <cell r="M42">
            <v>0</v>
          </cell>
          <cell r="N42">
            <v>0</v>
          </cell>
          <cell r="O42">
            <v>1</v>
          </cell>
          <cell r="P42">
            <v>1</v>
          </cell>
          <cell r="Q42">
            <v>1</v>
          </cell>
          <cell r="R42">
            <v>0</v>
          </cell>
          <cell r="S42" t="str">
            <v>El 50% de la meta equivale a 30 especies priorizadas. 
Se han intervenido 40 especies con medidas de conservación y manejo entre fauna y flora, estas son:  
 Flora: Aguacatillo, Aguadulce, Aliso, Amarrabollo, Arboloco, Arrayán Común, Arrayán de hoja pequeña, Cabo de Acha, Jagua, Camargo, Canelo de páramo, Carate rojo, Carbonero, Cardenillo, Caunce, Cedrillo, Cedro de Altura, Cedro Macho, Anón, Chagualo, Cheflera Mano de Oso, Chirlobirlo, Drago, Encenillo, Escobo, Espadero, Gallinazo, Mortiño, Navajuelo, Ojo de Pava, Pino Colombiano, Quiebrabarrigo, Quimula, Simplocus, Zanca de Mula.  
Fauna: Lora frentiamarilla, Perezoso de 2 uñas, perezoso de 3 uñas, Mono aullador rojo, Puma</v>
          </cell>
          <cell r="T42" t="str">
            <v>Se hizo la entrega en la modalidad de fomento (donaciones) de 5400 plantas de especies nativas desde los viveros corporativos a los aliados estratégicos y se realizó seguimiento a las siembras de este material; ingresaron al Hogar de Paso 1.454 individuos, por clase 633 aves, 503 mamíferos 318 reptiles, a los cuales se les realizo la recepción, valoración médica y se definió la atención requerida para cada individuo;  se registran 516 Entregas voluntarias, 841 Rescates, 85 Incautaciones, 4 aprehensión preventiva y 10 sin información; se realiazon liberaciones de 804 individuos, clase Amphibia 3, Arachnida: 3, Aves: 178, Mammalia: 289, Reptilia 331; Se realizaron 31 Puestos de control ambiental, donde abordaron a 3.133 personas llevándoles el mensaje de no incentivar el tráfico ilegal; Se realizaron 78 actividades de sensibilización en relación a la protección de los recursos naturales, con temas como conservación de fauna silvestre, manejo de residuos sólidos, especies invasoras, festival ambiental, donde abordaron a 2458 personas.; se definió la zona para implementar el plan piloto de manejo del conflicto con los felinos en la zona limítrofe entre los municipios de Caracolí, Puerto Nare y Puerto Berrio, en la veredas de la mesa, canutillo, el pescado, la suiza y la mina. Se avanza en la contratación del equipo técnico en el marco del contrato No 120-CNT2111-147 de 2021, suscrito con la Universidad de Antioquia, a través del Centro de Desarrollo Agrobiotecnológico de Innovación e Integración Territorial – CEDAIT para dar continuidad a estas acciones.</v>
          </cell>
          <cell r="U42" t="str">
            <v xml:space="preserve">En el componente de fauna se deberá entender como medida de conservación y manejo a todas aquellas acciones que se realicen tanto directamente sobre individuos, grupos de ellos o poblaciones de la especie en cuestión, así como sobre el hábitat o ecosistema en donde hábitat, pero también a todas aquellas acciones que no siendo hechas directamente sobre la especie o su hábitat sus efectos se ven reflejados en la conservación de la especie. En el 2022 fueron 15  Especies priorizadas de fauna silvestre con medidas de conservación y manejo. En el componente de flora, en la vigencia 2022, se desarrollaron acciones de conservación de las especies priorizadas, desde la alianza con la Universidad de Antioquia, y a través de contrato No 120-CNT2111-147 de 2021. En el vivero la Aguada se propagaron 61 especies y en el vivero El Pedral 47 especies. </v>
          </cell>
          <cell r="X42" t="str">
            <v>contract</v>
          </cell>
          <cell r="Y42" t="str">
            <v>No aplica</v>
          </cell>
          <cell r="AF42">
            <v>1</v>
          </cell>
          <cell r="AG42">
            <v>0.5</v>
          </cell>
          <cell r="AH42">
            <v>0.5</v>
          </cell>
          <cell r="AJ42">
            <v>812092672</v>
          </cell>
          <cell r="AK42">
            <v>752277444</v>
          </cell>
          <cell r="AL42">
            <v>0.92634433228822433</v>
          </cell>
          <cell r="AM42">
            <v>729353645</v>
          </cell>
          <cell r="AN42">
            <v>0.96952746731563577</v>
          </cell>
          <cell r="AO42">
            <v>22923799</v>
          </cell>
          <cell r="AP42">
            <v>22923799</v>
          </cell>
          <cell r="AQ42">
            <v>0</v>
          </cell>
          <cell r="AR42">
            <v>0</v>
          </cell>
          <cell r="AS42">
            <v>2018112266</v>
          </cell>
          <cell r="AT42">
            <v>1724132335</v>
          </cell>
          <cell r="AU42">
            <v>0.85432924820248823</v>
          </cell>
          <cell r="AV42">
            <v>1111139833</v>
          </cell>
          <cell r="AW42">
            <v>0.64446319487419157</v>
          </cell>
          <cell r="AX42">
            <v>612992502</v>
          </cell>
          <cell r="AY42">
            <v>612992502</v>
          </cell>
          <cell r="AZ42">
            <v>522411924</v>
          </cell>
          <cell r="BA42">
            <v>0.85223215992942114</v>
          </cell>
          <cell r="BB42">
            <v>2101017816</v>
          </cell>
          <cell r="BC42">
            <v>1999893421</v>
          </cell>
          <cell r="BD42">
            <v>0.95186885411922662</v>
          </cell>
          <cell r="BE42">
            <v>1319064978</v>
          </cell>
        </row>
        <row r="43">
          <cell r="A43" t="str">
            <v>SACT 2.5.2</v>
          </cell>
          <cell r="B43" t="str">
            <v>2.5.2</v>
          </cell>
          <cell r="C43" t="str">
            <v>Implementación de medidas de conservación y manejo en especies amenazadas</v>
          </cell>
          <cell r="D43" t="str">
            <v>% de especies amenazadas con medidas de conservación y manejo en ejecución</v>
          </cell>
          <cell r="E43" t="str">
            <v>Porcentaje</v>
          </cell>
          <cell r="F43">
            <v>0.5</v>
          </cell>
          <cell r="G43">
            <v>0.65</v>
          </cell>
          <cell r="H43">
            <v>0.85</v>
          </cell>
          <cell r="I43">
            <v>1</v>
          </cell>
          <cell r="J43">
            <v>0.81818181818181823</v>
          </cell>
          <cell r="K43">
            <v>1</v>
          </cell>
          <cell r="L43">
            <v>0</v>
          </cell>
          <cell r="M43">
            <v>0</v>
          </cell>
          <cell r="N43">
            <v>0</v>
          </cell>
          <cell r="O43">
            <v>1</v>
          </cell>
          <cell r="P43">
            <v>1</v>
          </cell>
          <cell r="Q43">
            <v>1</v>
          </cell>
          <cell r="R43">
            <v>0</v>
          </cell>
          <cell r="S43" t="str">
            <v>El 50% de la meta equivale a 15 especies priorizadas. Se  han intervenido 17 especies con medidas de conservación y manejo, estas son: 
 Flora: Árbol raro, Magnolio, Caoba, Cedro negro, Roble, Chaquiro real, Diomate, Palma de Cera del Quindio. 
Fauna: Titi Cabeciblanco, Monoaraña, Tortuga de rio, Paujil de Pico azul, Manatí, Caimán aguja, Loro orejiamarillo, Oso andino, Jaguar, Tigrillo, Nutria, Titi Gris, Hicotea, Morrocoy, Guacamaya Verde, Tortuga caja, Mico de noch</v>
          </cell>
          <cell r="T43" t="str">
            <v xml:space="preserve">Para la especie Jaguar (Panthera onca) Se inició el proceso de implementación de la metodología del Observatorio de Conflictos Sociambientales, en el municipio de Caracolí, aplicando la encuesta, se realizó la visita a los predios y la instalación de cámaras de fototrampeo.  con el objeto de guiar la implementación de los planes piloto para el manejo del conflicto con las interacciones por depredación con animales domesticos. 
para la especie manatí (Trichechus manatus) se recibió la donación por parte del proyecto de vida silvestre de un kit para la atención de emergencias por varamientos, empozamientos o crías abandonadas. 
 Se recibió la capacitación de parte de proyecto vida silvestre del manejo del kit. 
con polinizadores en el municipio de Girardota se realizo la reubicación de nido de avispas de la especie Synoeca septentrionalis.Se avanza en la contratación del equipo técnico en el marco del contrato No 120-CNT2111-147 de 2021, suscrito con la Universidad de Antioquia, a través del Centro de Desarrollo Agrobiotecnológico de Innovación e Integración Territorial – CEDAIT para dar continuidad a estas acciones.
</v>
          </cell>
          <cell r="U43" t="str">
            <v>En Fauna, se priorizaron para el Plan de Acción 2020-2023, 18 especies, de las cuales se han realizado medidas de conservación y manejo sobre todas ellas, las que en su mayoría estuvieron relacionadas con la recuperación de individuos bien sea mediante entregas voluntarias, incautaciones o rescates y su posterior tratamiento y definición de destino final o medidas de conservación enmarcadas en la conservación de su hábitat, especialmente en las áreas protegidas de la jurisdicción donde varias de ellas son especies objeto de conservación. En el componente de flora,  se desarrollaron acciones de conservación de las especies priorizadas, desde la alianza con la Universidad de Antioquia a través de contrato No 120-CNT2111-147 de 2021. Se desatacan las actividades de mantenimiento a las colecciones vivas existentes en el CCB La Aguada, donde se resaltan las labores de rocería, fertilización, seguimiento fenológico y actualización de la base de datos de los individuos presentes. Igualmente  el convenio No 040-COV2111-176 de 2021, suscrito con la Fundación Jardín Botánico de Medellín con objeto "Evaluación del riesgo de extinción de cien especies de flora en la jurisdicción de Corantioquia y   Talleres de formación en flora. De igual forma se destacan las actividades en el marco de los planes de acción de especies nacionales".</v>
          </cell>
          <cell r="X43" t="str">
            <v>contract</v>
          </cell>
          <cell r="Y43" t="str">
            <v>No aplica</v>
          </cell>
          <cell r="AF43">
            <v>1</v>
          </cell>
          <cell r="AG43">
            <v>0.65904545454545449</v>
          </cell>
          <cell r="AH43">
            <v>0.65904545454545449</v>
          </cell>
          <cell r="AJ43">
            <v>447312266</v>
          </cell>
          <cell r="AK43">
            <v>398156303</v>
          </cell>
          <cell r="AL43">
            <v>0.89010817110032037</v>
          </cell>
          <cell r="AM43">
            <v>164649929</v>
          </cell>
          <cell r="AN43">
            <v>0.41353088663775339</v>
          </cell>
          <cell r="AO43">
            <v>233506374</v>
          </cell>
          <cell r="AP43">
            <v>233506374</v>
          </cell>
          <cell r="AQ43">
            <v>233277366</v>
          </cell>
          <cell r="AR43">
            <v>0.99901926445913636</v>
          </cell>
          <cell r="AS43">
            <v>1258827427</v>
          </cell>
          <cell r="AT43">
            <v>1252552555</v>
          </cell>
          <cell r="AU43">
            <v>0.99501530403182104</v>
          </cell>
          <cell r="AV43">
            <v>1161199313</v>
          </cell>
          <cell r="AW43">
            <v>0.92706634014250999</v>
          </cell>
          <cell r="AX43">
            <v>91353242</v>
          </cell>
          <cell r="AY43">
            <v>91353242</v>
          </cell>
          <cell r="AZ43">
            <v>28315088</v>
          </cell>
          <cell r="BA43">
            <v>0.30995164900661104</v>
          </cell>
          <cell r="BB43">
            <v>1864779653</v>
          </cell>
          <cell r="BC43">
            <v>1523846899</v>
          </cell>
          <cell r="BD43">
            <v>0.81717263299633391</v>
          </cell>
          <cell r="BE43">
            <v>1119438686</v>
          </cell>
        </row>
        <row r="44">
          <cell r="A44" t="str">
            <v>SACT 2.5.3</v>
          </cell>
          <cell r="B44" t="str">
            <v>2.5.3</v>
          </cell>
          <cell r="C44" t="str">
            <v>Implementación de medidas de prevención, control y manejo en especies invasoras.</v>
          </cell>
          <cell r="D44" t="str">
            <v>% de especies invasoras con medidas de prevención, control y manejo en ejecución</v>
          </cell>
          <cell r="E44" t="str">
            <v>Porcentaje</v>
          </cell>
          <cell r="F44">
            <v>0.3</v>
          </cell>
          <cell r="G44">
            <v>0.5</v>
          </cell>
          <cell r="H44">
            <v>0.65</v>
          </cell>
          <cell r="I44">
            <v>1</v>
          </cell>
          <cell r="J44">
            <v>0.4375</v>
          </cell>
          <cell r="K44">
            <v>0.65</v>
          </cell>
          <cell r="L44">
            <v>0</v>
          </cell>
          <cell r="M44">
            <v>0</v>
          </cell>
          <cell r="N44">
            <v>6.3E-2</v>
          </cell>
          <cell r="O44">
            <v>1</v>
          </cell>
          <cell r="P44">
            <v>0.875</v>
          </cell>
          <cell r="Q44">
            <v>1</v>
          </cell>
          <cell r="R44">
            <v>0</v>
          </cell>
          <cell r="S44" t="str">
            <v>El 30% de la meta equivale al desarrollo de acciones que permitan la prevención y el control de 3 especies invasoras, a 30 de diciembre de 2020, se ha trabajado con las siguientes 7 especies:  
Flora: Ojo de poeta y retamo espinoso. 
Fauna: Hipopótamo, Caracol gigante africano, Rana Toro, Garza Bueyera, Abeja Africana.</v>
          </cell>
          <cell r="T44" t="str">
            <v>Se realizaron acciones con las siguientes especies: Ojo de poeta y Retamo espinoso en flora; y  en fauna con Caracol gigante africano, Hipopotamo Rana Toro, abeja africana. Se avanza en la contratación del equipo técnico en el marco del contrato No 120-CNT2111-147 de 2021, suscrito con la Universidad de Antioquia, a través del Centro de Desarrollo Agrobiotecnológico de Innovación e Integración Territorial – CEDAIT para dar continuidad a estas acciones.</v>
          </cell>
          <cell r="U44" t="str">
            <v>Se priorizaron cinco especies de fauna silvestre consideradas como invasoras, con el fin de adelantar acciones tendientes a su control o mitigación de los efectos que potencialmente podrían hacer sobre los ecosistemas o las especies silvestres nativas, de estas se han implementado prevención, control y manejo en cuatro de ellas, como parte de los alcances del convenio 040-COV2108-70 con la Universidad CES: caracol gigante africano (Achatina fulica), Rana Toro (Lithobates catesbeiaus), Hipopótamo común (Hippopotamus amphibius), abeja mielera (Apis mellifera) y garza Bueyera. En flora, desde el contrato 120-CNT2111-147 de 2021, suscrito con la UdeA  en dos:  ojos de poeta (Thunbergia alata) y retamo espinoso (Ulex europaeus). En los Convenios 040-COV2111-164 (Municipio de Puerto Nare y JAC El Vergel), 040-COV2111-167 (Municipio de Puerto Nare y Asocomunal) y 040-COV2111-170 (Municipio de Puerto Nare y JAC 04 de Agosto), en la actividad de restauración del flujo acuático, se incluyó el control manual del buchón de agua (Eichhornia crassipes),</v>
          </cell>
          <cell r="X44" t="str">
            <v>contract</v>
          </cell>
          <cell r="Y44" t="str">
            <v>No aplica</v>
          </cell>
          <cell r="AF44">
            <v>1</v>
          </cell>
          <cell r="AG44">
            <v>0.52187499999999998</v>
          </cell>
          <cell r="AH44">
            <v>0.52187499999999998</v>
          </cell>
          <cell r="AJ44">
            <v>594345323</v>
          </cell>
          <cell r="AK44">
            <v>579727559</v>
          </cell>
          <cell r="AL44">
            <v>0.97540526789002768</v>
          </cell>
          <cell r="AM44">
            <v>543184270</v>
          </cell>
          <cell r="AN44">
            <v>0.93696472000911035</v>
          </cell>
          <cell r="AO44">
            <v>36543288.740000002</v>
          </cell>
          <cell r="AP44">
            <v>36543288.740000002</v>
          </cell>
          <cell r="AQ44">
            <v>31582534.350000001</v>
          </cell>
          <cell r="AR44">
            <v>0.8642499194504627</v>
          </cell>
          <cell r="AS44">
            <v>1236844748</v>
          </cell>
          <cell r="AT44">
            <v>1168862405</v>
          </cell>
          <cell r="AU44">
            <v>0.94503566990931676</v>
          </cell>
          <cell r="AV44">
            <v>794955435</v>
          </cell>
          <cell r="AW44">
            <v>0.68011036337506292</v>
          </cell>
          <cell r="AX44">
            <v>373906970</v>
          </cell>
          <cell r="AY44">
            <v>373906970</v>
          </cell>
          <cell r="AZ44">
            <v>373906970</v>
          </cell>
          <cell r="BA44">
            <v>1</v>
          </cell>
          <cell r="BB44">
            <v>1102869608</v>
          </cell>
          <cell r="BC44">
            <v>982197877</v>
          </cell>
          <cell r="BD44">
            <v>0.8905838640174043</v>
          </cell>
          <cell r="BE44">
            <v>868413979</v>
          </cell>
        </row>
        <row r="45">
          <cell r="A45" t="str">
            <v>ACT 2.6</v>
          </cell>
          <cell r="B45" t="str">
            <v>2.6</v>
          </cell>
          <cell r="C45" t="str">
            <v>Fortalecer la capacidad de los actores para la gestión corresponsable en la conectividad de corredores biológicos y sus ecosistemas</v>
          </cell>
          <cell r="E45" t="str">
            <v>Porcentaje</v>
          </cell>
          <cell r="F45">
            <v>1</v>
          </cell>
          <cell r="G45">
            <v>1</v>
          </cell>
          <cell r="H45">
            <v>1</v>
          </cell>
          <cell r="I45">
            <v>1</v>
          </cell>
          <cell r="J45">
            <v>1</v>
          </cell>
          <cell r="K45">
            <v>1</v>
          </cell>
          <cell r="L45">
            <v>1</v>
          </cell>
          <cell r="M45">
            <v>0</v>
          </cell>
          <cell r="N45">
            <v>0</v>
          </cell>
          <cell r="O45">
            <v>1</v>
          </cell>
          <cell r="P45">
            <v>1</v>
          </cell>
          <cell r="Q45">
            <v>1</v>
          </cell>
          <cell r="R45">
            <v>1</v>
          </cell>
          <cell r="AF45">
            <v>1</v>
          </cell>
          <cell r="AG45">
            <v>0.75</v>
          </cell>
          <cell r="AH45">
            <v>0.75</v>
          </cell>
          <cell r="AJ45">
            <v>267309401</v>
          </cell>
          <cell r="AK45">
            <v>263515526</v>
          </cell>
          <cell r="AL45">
            <v>0.98580717705472698</v>
          </cell>
          <cell r="AM45">
            <v>106979796</v>
          </cell>
          <cell r="AN45">
            <v>0.40597151000506893</v>
          </cell>
          <cell r="AO45">
            <v>156535730</v>
          </cell>
          <cell r="AP45">
            <v>156498528</v>
          </cell>
          <cell r="AQ45">
            <v>145688528</v>
          </cell>
          <cell r="AR45">
            <v>0.93092586787781162</v>
          </cell>
          <cell r="AS45">
            <v>407060000</v>
          </cell>
          <cell r="AT45">
            <v>344323000</v>
          </cell>
          <cell r="AU45">
            <v>0.84587775757873529</v>
          </cell>
          <cell r="AV45">
            <v>153064113</v>
          </cell>
          <cell r="AW45">
            <v>0.44453641784022563</v>
          </cell>
          <cell r="AX45">
            <v>191258887</v>
          </cell>
          <cell r="AY45">
            <v>191258887</v>
          </cell>
          <cell r="AZ45">
            <v>155912887</v>
          </cell>
          <cell r="BA45">
            <v>0.81519290133691935</v>
          </cell>
          <cell r="BB45">
            <v>327000000</v>
          </cell>
          <cell r="BC45">
            <v>326609500</v>
          </cell>
          <cell r="BD45">
            <v>0.99880581039755356</v>
          </cell>
          <cell r="BE45">
            <v>91758220</v>
          </cell>
        </row>
        <row r="46">
          <cell r="A46" t="str">
            <v>SACT 2.6.1</v>
          </cell>
          <cell r="B46" t="str">
            <v>2.6.1</v>
          </cell>
          <cell r="C46" t="str">
            <v>Fortalecimiento de la capacidad de los actores para la gestión corresponsable en la conectividad de corredores biológicos y sus ecosistemas</v>
          </cell>
          <cell r="D46" t="str">
            <v>Número de actores fortalecidos en la gestión corresponsable de acuerdo a la priorización de conectividades</v>
          </cell>
          <cell r="E46" t="str">
            <v>Número</v>
          </cell>
          <cell r="F46">
            <v>1</v>
          </cell>
          <cell r="G46">
            <v>2</v>
          </cell>
          <cell r="H46">
            <v>3</v>
          </cell>
          <cell r="I46">
            <v>4</v>
          </cell>
          <cell r="J46">
            <v>2</v>
          </cell>
          <cell r="K46">
            <v>3</v>
          </cell>
          <cell r="L46">
            <v>0</v>
          </cell>
          <cell r="M46">
            <v>0</v>
          </cell>
          <cell r="N46">
            <v>0</v>
          </cell>
          <cell r="O46">
            <v>1</v>
          </cell>
          <cell r="P46">
            <v>1</v>
          </cell>
          <cell r="Q46">
            <v>1</v>
          </cell>
          <cell r="R46">
            <v>0</v>
          </cell>
          <cell r="S46" t="str">
            <v>Suscribción de  17 convenios para fortalecer la capacidad de gestión ambiental corresponsable de las JAC como actor del territorio, involucrando un total de 480 personas, la implementación de 17 Bioviveros comunitarios, la realización de 45 actividades educativas y una siembra de 125.798 árboles en predios públicos y privados que generan corredores biológicos y conservan la biodiversidad y los servicios ambientales</v>
          </cell>
          <cell r="T46" t="str">
            <v>Se acompañaron dos actores: Juntas de Acción Comunal y técnicos de las Alcaldías Municipales, representados principalmente por los técnicos de las Umatas o Secretarías de Agricultura. Esto se hizo mediante encuentros educativos donde se fortalecieron las capacidades técnicas o productivas, ambientales y sociales o comunitarias a través de la implementación de Bioviveros Counitarios.  
En 2021 se tienen 15 convenios solidarios y en ejecución, acompañados directamente por la Subdirección.  Y con 17 organizaciones que se vienen fortaleciendo desde 2020, se tiene un total de 32 Juntas de Acción Comunitarias de 31 municipios de la Jurisdicción de Corantioquia que se acompañan para fortalecer sus capacidades de gestión corrresponsable de conectividad ecológica. Cada uno de los 15 convenios aportará la siembra de 30.000 plantas nativas; Actualmente se llevan 2000 sembradas de los convenios de este año y más de 5000 plantas sembradas con los Bioviveros del año 2020.</v>
          </cell>
          <cell r="U46" t="str">
            <v>Este indicador se relaciona principalmente con el Proceso Ciudadano de Educación Ambiental Bioviveros Comunitarios que tiene como propósito desarrollar procesos ciudadanos de Educación Ambiental mediante el diseño, instalación de bioviveros comunitarios, producción, siembra y venta de material vegetal para el desarrollo de procesos de reforestación y restauración ecológica en los territorios. Para efectos del presente informe de gestión se logra una ejecución del 100%.
Se acompañó tres actores: Juntas de Acción Comunal, comunidades campesinas y rurales realizando encuentros educativos donde se fortalecieron las capacidades técnicas o productivas, ambientales y sociales o comunitarias a través de la implementación de Bioviveros Comunitarios.  
Para el presente informe se tienen 15 convenios solidarios en ejecución, acompañados directamente por la Subdirección.  Y con 17 organizaciones que se vienen fortaleciendo, se tiene un total de 32 Juntas de Acción Comunitarias de 31 municipios de la Jurisdicción de Corantioquia que se acompañan para fortalecer sus capacidades de gestión corresponsable de conectividad ecológica. Para este caso del presente informe se aporta la siembra de 9.000 plantas nativas; Actualmente se llevan 3000 sembradas de los convenios de este año y 6000 plantas sembradas con los Bioviveros del año 2021. 
|</v>
          </cell>
          <cell r="X46" t="str">
            <v>contract</v>
          </cell>
          <cell r="Y46" t="str">
            <v>No aplica</v>
          </cell>
          <cell r="AF46">
            <v>4</v>
          </cell>
          <cell r="AG46">
            <v>1.5</v>
          </cell>
          <cell r="AH46">
            <v>0.375</v>
          </cell>
          <cell r="AJ46">
            <v>267309401</v>
          </cell>
          <cell r="AK46">
            <v>263515526</v>
          </cell>
          <cell r="AL46">
            <v>0.98580717705472698</v>
          </cell>
          <cell r="AM46">
            <v>106979796</v>
          </cell>
          <cell r="AN46">
            <v>0.40597151000506893</v>
          </cell>
          <cell r="AO46">
            <v>156535730</v>
          </cell>
          <cell r="AP46">
            <v>156498528</v>
          </cell>
          <cell r="AQ46">
            <v>145688528</v>
          </cell>
          <cell r="AR46">
            <v>0.93092586787781162</v>
          </cell>
          <cell r="AS46">
            <v>407060000</v>
          </cell>
          <cell r="AT46">
            <v>344323000</v>
          </cell>
          <cell r="AU46">
            <v>0.84587775757873529</v>
          </cell>
          <cell r="AV46">
            <v>153064113</v>
          </cell>
          <cell r="AW46">
            <v>0.44453641784022563</v>
          </cell>
          <cell r="AX46">
            <v>191258887</v>
          </cell>
          <cell r="AY46">
            <v>191258887</v>
          </cell>
          <cell r="AZ46">
            <v>155912887</v>
          </cell>
          <cell r="BA46">
            <v>0.81519290133691935</v>
          </cell>
          <cell r="BB46">
            <v>327000000</v>
          </cell>
          <cell r="BC46">
            <v>326609500</v>
          </cell>
          <cell r="BD46">
            <v>0.99880581039755356</v>
          </cell>
          <cell r="BE46">
            <v>91758220</v>
          </cell>
        </row>
        <row r="47">
          <cell r="A47" t="str">
            <v>PROG II</v>
          </cell>
          <cell r="B47" t="str">
            <v>II</v>
          </cell>
          <cell r="C47" t="str">
            <v>Programa II. Agua para la vida</v>
          </cell>
          <cell r="E47" t="str">
            <v>Porcentaje</v>
          </cell>
          <cell r="F47">
            <v>1</v>
          </cell>
          <cell r="G47">
            <v>1</v>
          </cell>
          <cell r="H47">
            <v>1</v>
          </cell>
          <cell r="I47">
            <v>1</v>
          </cell>
          <cell r="J47">
            <v>0.96345893551210549</v>
          </cell>
          <cell r="K47">
            <v>0.83092413474347793</v>
          </cell>
          <cell r="L47">
            <v>0.31545454545454549</v>
          </cell>
          <cell r="M47">
            <v>0.242123520092966</v>
          </cell>
          <cell r="N47">
            <v>2.7405798365920886E-2</v>
          </cell>
          <cell r="O47">
            <v>0.70199999999999996</v>
          </cell>
          <cell r="P47">
            <v>0.96345893551210549</v>
          </cell>
          <cell r="Q47">
            <v>0.83092413474347793</v>
          </cell>
          <cell r="R47">
            <v>0.31545454545454549</v>
          </cell>
          <cell r="AF47">
            <v>1</v>
          </cell>
          <cell r="AG47">
            <v>0.62409576756389584</v>
          </cell>
          <cell r="AH47">
            <v>0.62409576756389584</v>
          </cell>
          <cell r="AJ47">
            <v>31125847104</v>
          </cell>
          <cell r="AK47">
            <v>24616445438</v>
          </cell>
          <cell r="AL47">
            <v>0.79086828884527061</v>
          </cell>
          <cell r="AM47">
            <v>14876972597</v>
          </cell>
          <cell r="AN47">
            <v>0.60435096669296795</v>
          </cell>
          <cell r="AO47">
            <v>9516404906.0400009</v>
          </cell>
          <cell r="AP47">
            <v>8539313191.1300011</v>
          </cell>
          <cell r="AQ47">
            <v>7789328815.1999998</v>
          </cell>
          <cell r="AR47">
            <v>0.91217275217062788</v>
          </cell>
          <cell r="AS47">
            <v>34127552212</v>
          </cell>
          <cell r="AT47">
            <v>28737136931</v>
          </cell>
          <cell r="AU47">
            <v>0.84205092567100048</v>
          </cell>
          <cell r="AV47">
            <v>12189051672</v>
          </cell>
          <cell r="AW47">
            <v>0.42415678713111948</v>
          </cell>
          <cell r="AX47">
            <v>16548085259</v>
          </cell>
          <cell r="AY47">
            <v>16548085259</v>
          </cell>
          <cell r="AZ47">
            <v>13199634172</v>
          </cell>
          <cell r="BA47">
            <v>0.79765326111195378</v>
          </cell>
          <cell r="BB47">
            <v>31528164446</v>
          </cell>
          <cell r="BC47">
            <v>28921390900</v>
          </cell>
          <cell r="BD47">
            <v>0.91731920992531102</v>
          </cell>
          <cell r="BE47">
            <v>9985634892</v>
          </cell>
        </row>
        <row r="48">
          <cell r="A48" t="str">
            <v>PROY 3</v>
          </cell>
          <cell r="B48">
            <v>3</v>
          </cell>
          <cell r="C48" t="str">
            <v>Proyecto 3. Planificando el uso y manejo del agua</v>
          </cell>
          <cell r="E48" t="str">
            <v>Porcentaje</v>
          </cell>
          <cell r="F48">
            <v>1</v>
          </cell>
          <cell r="G48">
            <v>1</v>
          </cell>
          <cell r="H48">
            <v>1</v>
          </cell>
          <cell r="I48">
            <v>1</v>
          </cell>
          <cell r="J48">
            <v>0.96638974602421079</v>
          </cell>
          <cell r="K48">
            <v>0.75456621004566216</v>
          </cell>
          <cell r="L48">
            <v>9.0909090909090898E-2</v>
          </cell>
          <cell r="M48">
            <v>0.34</v>
          </cell>
          <cell r="N48">
            <v>1.6805126987894603E-2</v>
          </cell>
          <cell r="O48">
            <v>0.45600000000000002</v>
          </cell>
          <cell r="P48">
            <v>0.96638974602421079</v>
          </cell>
          <cell r="Q48">
            <v>0.75456621004566216</v>
          </cell>
          <cell r="R48">
            <v>9.0909090909090898E-2</v>
          </cell>
          <cell r="AF48">
            <v>1</v>
          </cell>
          <cell r="AG48">
            <v>0.54423898901746826</v>
          </cell>
          <cell r="AH48">
            <v>0.54423898901746826</v>
          </cell>
          <cell r="AJ48">
            <v>5446023826</v>
          </cell>
          <cell r="AK48">
            <v>2560201850</v>
          </cell>
          <cell r="AL48">
            <v>0.47010478319563637</v>
          </cell>
          <cell r="AM48">
            <v>1554210229</v>
          </cell>
          <cell r="AN48">
            <v>0.60706550501086465</v>
          </cell>
          <cell r="AO48">
            <v>776420145</v>
          </cell>
          <cell r="AP48">
            <v>776096342</v>
          </cell>
          <cell r="AQ48">
            <v>776096227</v>
          </cell>
          <cell r="AR48">
            <v>0.99999985182252027</v>
          </cell>
          <cell r="AS48">
            <v>7095881861</v>
          </cell>
          <cell r="AT48">
            <v>5705341880</v>
          </cell>
          <cell r="AU48">
            <v>0.80403563528268274</v>
          </cell>
          <cell r="AV48">
            <v>2730442931</v>
          </cell>
          <cell r="AW48">
            <v>0.47857656708908741</v>
          </cell>
          <cell r="AX48">
            <v>2974898949</v>
          </cell>
          <cell r="AY48">
            <v>2974898949</v>
          </cell>
          <cell r="AZ48">
            <v>2009896656</v>
          </cell>
          <cell r="BA48">
            <v>0.67561846316683072</v>
          </cell>
          <cell r="BB48">
            <v>8793192472</v>
          </cell>
          <cell r="BC48">
            <v>6798491811</v>
          </cell>
          <cell r="BD48">
            <v>0.77315398618286946</v>
          </cell>
          <cell r="BE48">
            <v>2180512991</v>
          </cell>
        </row>
        <row r="49">
          <cell r="A49" t="str">
            <v>ACT 3.1</v>
          </cell>
          <cell r="B49" t="str">
            <v>3.1</v>
          </cell>
          <cell r="C49" t="str">
            <v>Priorizar cuerpos de agua para la planificación del recurso hídrico</v>
          </cell>
          <cell r="E49" t="str">
            <v>Porcentaje</v>
          </cell>
          <cell r="F49">
            <v>1</v>
          </cell>
          <cell r="G49">
            <v>1</v>
          </cell>
          <cell r="H49">
            <v>1</v>
          </cell>
          <cell r="I49">
            <v>1</v>
          </cell>
          <cell r="J49">
            <v>0.90909090909090906</v>
          </cell>
          <cell r="K49">
            <v>0.51369863013698636</v>
          </cell>
          <cell r="L49">
            <v>0.27272727272727271</v>
          </cell>
          <cell r="M49">
            <v>0.75</v>
          </cell>
          <cell r="N49">
            <v>0</v>
          </cell>
          <cell r="O49">
            <v>0</v>
          </cell>
          <cell r="P49">
            <v>0.90909090909090906</v>
          </cell>
          <cell r="Q49">
            <v>0.51369863013698636</v>
          </cell>
          <cell r="R49">
            <v>0.27272727272727271</v>
          </cell>
          <cell r="AF49">
            <v>1</v>
          </cell>
          <cell r="AG49">
            <v>0.35569738480697388</v>
          </cell>
          <cell r="AH49">
            <v>0.35569738480697388</v>
          </cell>
          <cell r="AJ49">
            <v>745935946</v>
          </cell>
          <cell r="AK49">
            <v>744555190</v>
          </cell>
          <cell r="AL49">
            <v>0.99814896170722944</v>
          </cell>
          <cell r="AM49">
            <v>370789136</v>
          </cell>
          <cell r="AN49">
            <v>0.4980008748579135</v>
          </cell>
          <cell r="AO49">
            <v>143766178</v>
          </cell>
          <cell r="AP49">
            <v>143766178</v>
          </cell>
          <cell r="AQ49">
            <v>143766178</v>
          </cell>
          <cell r="AR49">
            <v>1</v>
          </cell>
          <cell r="AS49">
            <v>1393683620</v>
          </cell>
          <cell r="AT49">
            <v>1381050766</v>
          </cell>
          <cell r="AU49">
            <v>0.9909356371713689</v>
          </cell>
          <cell r="AV49">
            <v>417687878</v>
          </cell>
          <cell r="AW49">
            <v>0.30244208850465965</v>
          </cell>
          <cell r="AX49">
            <v>963362888</v>
          </cell>
          <cell r="AY49">
            <v>963362888</v>
          </cell>
          <cell r="AZ49">
            <v>574736414</v>
          </cell>
          <cell r="BA49">
            <v>0.59659389121080608</v>
          </cell>
          <cell r="BB49">
            <v>1491677894</v>
          </cell>
          <cell r="BC49">
            <v>1486807397</v>
          </cell>
          <cell r="BD49">
            <v>0.99673488692190804</v>
          </cell>
          <cell r="BE49">
            <v>969879179</v>
          </cell>
        </row>
        <row r="50">
          <cell r="A50" t="str">
            <v>SACT 3.1.1</v>
          </cell>
          <cell r="B50" t="str">
            <v>3.1.1</v>
          </cell>
          <cell r="C50" t="str">
            <v>Priorización de cuerpos de agua para la planificación del recurso hídrico</v>
          </cell>
          <cell r="D50" t="str">
            <v>% de cuerpos de agua priorizados con reglamentación de uso de agua y vertimientos su incorporación en el RURH
Nota: Resolución 667. % de cuerpos de agua con reglamentación del uso de las aguas.</v>
          </cell>
          <cell r="E50" t="str">
            <v>Porcentaje</v>
          </cell>
          <cell r="F50">
            <v>0.36</v>
          </cell>
          <cell r="G50">
            <v>0.55000000000000004</v>
          </cell>
          <cell r="H50">
            <v>0.73</v>
          </cell>
          <cell r="I50">
            <v>1</v>
          </cell>
          <cell r="J50">
            <v>0.5</v>
          </cell>
          <cell r="K50">
            <v>0.375</v>
          </cell>
          <cell r="L50">
            <v>0.27272727272727271</v>
          </cell>
          <cell r="M50">
            <v>0.75</v>
          </cell>
          <cell r="N50">
            <v>0.05</v>
          </cell>
          <cell r="O50">
            <v>0</v>
          </cell>
          <cell r="P50">
            <v>0.90909090909090906</v>
          </cell>
          <cell r="Q50">
            <v>0.51369863013698636</v>
          </cell>
          <cell r="R50">
            <v>0.27272727272727271</v>
          </cell>
          <cell r="S50" t="str">
            <v xml:space="preserve">De acuerdo con las acciones desarrolladas y en articulación con los municipios de San José de la Montaña, Jericó y el Área Metropolitana, se priorizó para la vigencia del año 2020, la reglamentación de las fuentes hídricas, San José, ubicada en el municipio San José de la Montaña, La Palma del municipio de Jericó, La Valeria en el municipio de Caldas y El Salado ubicada en el municipio de Girardota. Quebradas que hacen parte de los PORH del Río Piedras, Río San Andrés y del Rio Aburrá- Medellín, respectivamente. 
Quebrada San José- San José de La Montaña, se encuentra en la fase final, específicamente en la publicación del proyecto de distribución y recepción de objeciones para el proceso de reglamentación de uso de agua y vertimientos. La reglamentación se está ejecutando a través del convenio 040-COV2009-131, suscrito con el municipio. 
Quebrada La Palma- Jericó, se encuentra en la fase de aprestamiento, con proyección para inicio de las actividades de campo en el mes de enero de 2021, esto debido a dificultades que se presentaron en la zona. La reglamentación se está ejecutando a través del convenio 040-COV2009-137, suscrito con el municipio. 
Quebrada La Valeria y El Salado, se firmó un convenio marco con el AMVA No. 040-COV2012-226, para el proceso de reglamentación de uso del agua y vertimientos en ambas fuentes hídricas, y se adjudicó a la Universidad de Antioquia, la ejecución de ambas reglamentaciones bajo el convenio No. 040-COV2012-227, con acta de inicio del 29 de diciembre de 2020. </v>
          </cell>
          <cell r="T50" t="str">
            <v xml:space="preserve">Para el año 2021 quedaron en firmes tres (3) reglamentaciones, ubicadas en las Oficinas Territoriales Tahamies (Q. San José, 160TH-RES2102-673), Aburra Norte (Q. El Salado, 160-RES2112-9574) y Aburra Sur (Q. La Valeria, 160-RES2112-9572). 
Adicionalmente se encuentran en ejecución el contrato 160-CNT2109-119 con el Politécnico Colombiano Jaime Isaza Cadavid que tiene como objeto reglamentar las quebradas La Clara (Amagá y Angelópolis) y Las Juntas (Titiribí) y el convenio 040-COV2111-175 con la U de A cuyo objeto es la reglamentación de la Q. Doña María ubicada en jurisdicción de los municipios de Medellín e Itagüí (Oficina Territorial Aburra Norte). </v>
          </cell>
          <cell r="U50" t="str">
            <v xml:space="preserve">Para el año 2022, continúan en firme tres (3) reglamentaciones, ubicadas en las Oficinas Territoriales Tahamíes (Q. San José, 160TH-RES2102-673), Aburra Norte (Q. El Salado, 160-RES2112-9574) y Aburra Sur (Q. La Valeria, 160-RES2112-9572). Así mismo, se ejecutó en un 82%, el convenio 040-COV2111-175 de actualización de la reglamentación de la Quebrada Doña María, localizada en los municipios de Itagüí, Medellín y la Estrella; quedando pendiente la Resolución General de Reglamentación y los actos administrativos particulares. Adicionalmente, en el mes de agosto del año 2022 se firmó un convenio con el Área Metropolitana del Valle de Aburrá - AMVA (040-COV2208-38) para llevar a cabo la reglamentación de los usos del agua y de los vertimientos de la Quebrada La García en el  municipio de Bello.  La reglamentación de las Quebradas Las Juntas en el municipio de Titiribí y La Clara en los municipios de Angelópolis y Amagá, se logró un avance del 22% que corresponde a la etapa de aprestamiento e identificación de actores en cada una de las cuencas.  </v>
          </cell>
          <cell r="X50" t="str">
            <v>contract</v>
          </cell>
          <cell r="Y50" t="str">
            <v>No aplica</v>
          </cell>
          <cell r="AF50">
            <v>1</v>
          </cell>
          <cell r="AG50">
            <v>0.21875</v>
          </cell>
          <cell r="AH50">
            <v>0.21875</v>
          </cell>
          <cell r="AJ50">
            <v>745935946</v>
          </cell>
          <cell r="AK50">
            <v>744555190</v>
          </cell>
          <cell r="AL50">
            <v>0.99814896170722944</v>
          </cell>
          <cell r="AM50">
            <v>370789136</v>
          </cell>
          <cell r="AN50">
            <v>0.4980008748579135</v>
          </cell>
          <cell r="AO50">
            <v>143766178</v>
          </cell>
          <cell r="AP50">
            <v>143766178</v>
          </cell>
          <cell r="AQ50">
            <v>143766178</v>
          </cell>
          <cell r="AR50">
            <v>1</v>
          </cell>
          <cell r="AS50">
            <v>1393683620</v>
          </cell>
          <cell r="AT50">
            <v>1381050766</v>
          </cell>
          <cell r="AU50">
            <v>0.9909356371713689</v>
          </cell>
          <cell r="AV50">
            <v>417687878</v>
          </cell>
          <cell r="AW50">
            <v>0.30244208850465965</v>
          </cell>
          <cell r="AX50">
            <v>963362888</v>
          </cell>
          <cell r="AY50">
            <v>963362888</v>
          </cell>
          <cell r="AZ50">
            <v>574736414</v>
          </cell>
          <cell r="BA50">
            <v>0.59659389121080608</v>
          </cell>
          <cell r="BB50">
            <v>1491677894</v>
          </cell>
          <cell r="BC50">
            <v>1486807397</v>
          </cell>
          <cell r="BD50">
            <v>0.99673488692190804</v>
          </cell>
          <cell r="BE50">
            <v>969879179</v>
          </cell>
        </row>
        <row r="51">
          <cell r="A51" t="str">
            <v>ACT 3.2</v>
          </cell>
          <cell r="B51" t="str">
            <v>3.2</v>
          </cell>
          <cell r="C51" t="str">
            <v>Formular instrumentos de planificación hídrica</v>
          </cell>
          <cell r="E51" t="str">
            <v>Porcentaje</v>
          </cell>
          <cell r="F51">
            <v>1</v>
          </cell>
          <cell r="G51">
            <v>1</v>
          </cell>
          <cell r="H51">
            <v>1</v>
          </cell>
          <cell r="I51">
            <v>1</v>
          </cell>
          <cell r="J51">
            <v>0.99007832898172332</v>
          </cell>
          <cell r="K51">
            <v>0.75</v>
          </cell>
          <cell r="L51">
            <v>0</v>
          </cell>
          <cell r="M51">
            <v>0.3165</v>
          </cell>
          <cell r="N51">
            <v>9.9216710182766787E-3</v>
          </cell>
          <cell r="O51">
            <v>0.36699999999999999</v>
          </cell>
          <cell r="P51">
            <v>0.99007832898172332</v>
          </cell>
          <cell r="Q51">
            <v>0.75</v>
          </cell>
          <cell r="R51">
            <v>0</v>
          </cell>
          <cell r="AF51">
            <v>1</v>
          </cell>
          <cell r="AG51">
            <v>0.5267695822454308</v>
          </cell>
          <cell r="AH51">
            <v>0.5267695822454308</v>
          </cell>
          <cell r="AJ51">
            <v>4602589172</v>
          </cell>
          <cell r="AK51">
            <v>1721524947</v>
          </cell>
          <cell r="AL51">
            <v>0.37403402360413845</v>
          </cell>
          <cell r="AM51">
            <v>1089623183</v>
          </cell>
          <cell r="AN51">
            <v>0.63294068720806052</v>
          </cell>
          <cell r="AO51">
            <v>632330164</v>
          </cell>
          <cell r="AP51">
            <v>632330164</v>
          </cell>
          <cell r="AQ51">
            <v>632330049</v>
          </cell>
          <cell r="AR51">
            <v>0.99999981813298411</v>
          </cell>
          <cell r="AS51">
            <v>5585343413</v>
          </cell>
          <cell r="AT51">
            <v>4226736286</v>
          </cell>
          <cell r="AU51">
            <v>0.75675495192689235</v>
          </cell>
          <cell r="AV51">
            <v>2241485836</v>
          </cell>
          <cell r="AW51">
            <v>0.5303112577485275</v>
          </cell>
          <cell r="AX51">
            <v>1985250450</v>
          </cell>
          <cell r="AY51">
            <v>1985250450</v>
          </cell>
          <cell r="AZ51">
            <v>1408874631</v>
          </cell>
          <cell r="BA51">
            <v>0.70967097929634015</v>
          </cell>
          <cell r="BB51">
            <v>7236514578</v>
          </cell>
          <cell r="BC51">
            <v>5247632414</v>
          </cell>
          <cell r="BD51">
            <v>0.7251602076438185</v>
          </cell>
          <cell r="BE51">
            <v>1146581812</v>
          </cell>
        </row>
        <row r="52">
          <cell r="A52" t="str">
            <v>SACT 3.2.1</v>
          </cell>
          <cell r="B52" t="str">
            <v>3.2.1</v>
          </cell>
          <cell r="C52" t="str">
            <v>Formulación de Planes de Ordenamiento y Manejo de Cuenca</v>
          </cell>
          <cell r="D52" t="str">
            <v>% de avance en la formulación y/o ajuste de los POMCA
Nota: Resolución 667. % de avance en la formulación y/o ajuste de los POMCA, PMA, PMM</v>
          </cell>
          <cell r="E52" t="str">
            <v>Porcentaje</v>
          </cell>
          <cell r="F52">
            <v>1</v>
          </cell>
          <cell r="G52">
            <v>1</v>
          </cell>
          <cell r="H52">
            <v>1</v>
          </cell>
          <cell r="I52">
            <v>1</v>
          </cell>
          <cell r="J52">
            <v>1</v>
          </cell>
          <cell r="K52">
            <v>1</v>
          </cell>
          <cell r="L52">
            <v>0</v>
          </cell>
          <cell r="M52">
            <v>0.9</v>
          </cell>
          <cell r="N52">
            <v>0</v>
          </cell>
          <cell r="O52">
            <v>0.1</v>
          </cell>
          <cell r="P52">
            <v>1</v>
          </cell>
          <cell r="Q52">
            <v>1</v>
          </cell>
          <cell r="R52">
            <v>0</v>
          </cell>
          <cell r="S52" t="str">
            <v xml:space="preserve">Se adjudicó en el mes de octubre del año 2020 al CONSORCIO POMCA CAUCA el contrato que tiene por objeto “Formular el Plan de Ordenación y Manejo de la Cuenca hidrográfica Directos Río Cauca (md) entre Río San Juan – Río Ituango (código NSS 2621-01) en jurisdicción de la Corporación Autónoma Regional del Centro de Antioquia -CORANTIOQUIA y la Corporación para el Desarrollo Sostenible del Urabá – CORPOURABA”, para la vigencia 2020 – 2021.   
Dicho contrato, a fecha de corte del 31 de diciembre de 2020 avanzó en el 50% de la fase de aprestamiento. </v>
          </cell>
          <cell r="T52" t="str">
            <v xml:space="preserve">Para el año 2021 se continuó con el proceso de formulación del POMCA Directos Río Cauca entre Río San Juan -  río Ituango (código 2621-01), Contrato 110-CNT2010-138. Teniéndose a fecha de corte del 31 de diciembre de 2021 un valor del indicador del 68%, para este proyecto; representado esto en un cumplimiento del 100% de las actividades previas, 100% de la fase de Aprestamiento, 98.50% de la fase Diagnóstico y 15% de la fase de Prospectiva y Zonificación Ambiental.
Por otro lado, se proyectó avanzar para esta misma vigencia en la formulación de los POMCA de los ríos San Bartolo y otros directos al Magdalena Medio (código 2310) y Río Guadalupe y Medio Porce (código 2701-03). 
A fecha de corte del 31 de diciembre de 2021, se tiene que el proyecto de formulación del POMCA San Bartolo y otros directos al Magdalena Medio (código 2310), fue adjudicado mediante concurso de méritos abierto al CONSORCIO POMCA MAGDALENA MEDIO (contrato 110-CNT2107-105). Este proceso cuenta con acta de inicio 110-ACT2108-3584 del 04 de agosto de 2021 y a la fecha, se encuentra surtiendo la fase de aprestamiento y diagnóstico. Se anota que, este proyecto cuenta con una interventoría externa a cargo de CONESTUDIOS S.A.S. (contrato 110-CNT2107-106).
Lo antes descrito, representa un avance del indicador para dicho proyecto del 24%, correspondiente al cumplimiento del 100% de la etapa de actividades previas y el 48.8% de la fase de Aprestamiento. 
En relación al proyecto de formulación del POMCA del Río Guadalupe y Medio Porce, se tiene un avance del 80% de las actividades previas, representado esto con la aprobación de dicho proceso por parte del Comité Directivo de Contratación No. 61 sesión 1 presencial ordinaria del 22/10/2021, como por el Comité de Dirección del 23/10/2021. A la fecha, se encuentra surtiéndose en la plataforma Secop II el concurso de méritos 110-CM2111-9 asociado a la contratación de este objeto, así como su interventoría (110-CM2111-10). Especificamente, el Concurso de Méritos 110-CM2111-10 fue declarado desierto mediante Resolución 110-RES2112-9148 del 24 de diciembre de 2021.
En relación, al avance en el rezago del año 2020 (90%), se indica que este fue surtido en su totalidad, toda vez que, dicho valor se encontraba sujeto al cumplimiento del 100% de las fases de actividades previas y aprestamiento del proyecto de formulación del POMCA Directos Río Cauca entre Río San Juan río Ituango (mi). Este porcentaje fue alcanzado para cada una de las fases antes mencionadas durante el año 2021. 
</v>
          </cell>
          <cell r="U52" t="str">
            <v xml:space="preserve">Para el año 2022 se continua con el proceso de formulación del POMCA Directos Río Cauca entre Río San Juan -  río Ituango (código 2621-01), Contrato 110-CNT2010-138. Teniéndose a fecha de corte del 31 de diciembre de 2022 un valor del indicador del 100%. la Interventoria certifico el cumplimiento del 100% de cada una de las fases de aprestamiento, diagnóstico, prospectiva y formulación . Ya ha sido proyectada la resolción de Aprobación. 
Por otro lado, se debe mencionar que el proceso de  formulación del POMCA río San Bartolo y otros directos al Magdalena Medio (código 2310) se declaro en INCUMPLIMIENTO, se impuso una multa al contratista y mediante resolución 110-RES2211-7133 de 29 de noviembre de 2022 se liquido unilateralmente. El avance real alcanzado por el contratista fus del 23,19 % representado en el recibo de la Fase de Aprestamiento.
En relación al proyecto de formulación del POMCA del Río Guadalupe y Medio Porce, se tiene a la fecha del 31 de diciembre, un avance del 100% de las actividades previas, representado esto con las actuaciones administrativas que se han realizado con EPM para adelantar la contratación de este proyecto y la adjudicación del contrato tanto de Foemulación como de Interventoria. El avance en la etaá de Aprestamiento es del 5%.
Finalmente, para la vigencia 2022 se proyecta realizar la contratación del proyecto de formulación del POMCA del río Nus (código 2308-05). A fecha de corte del 31 de diciembre se avanza en la etapa de Aprestamiento con la consolidación del presonal del equipo, la Elaboración del Plan de Trabajo y el POI detallado. </v>
          </cell>
          <cell r="X52" t="str">
            <v>contract</v>
          </cell>
          <cell r="Y52" t="str">
            <v>No aplica</v>
          </cell>
          <cell r="AF52">
            <v>1</v>
          </cell>
          <cell r="AG52">
            <v>0.52500000000000002</v>
          </cell>
          <cell r="AH52">
            <v>0.52500000000000002</v>
          </cell>
          <cell r="AJ52">
            <v>2378224533</v>
          </cell>
          <cell r="AK52">
            <v>481048322</v>
          </cell>
          <cell r="AL52">
            <v>0.20227203753263107</v>
          </cell>
          <cell r="AM52">
            <v>337182898</v>
          </cell>
          <cell r="AN52">
            <v>0.70093352908525475</v>
          </cell>
          <cell r="AO52">
            <v>144293824</v>
          </cell>
          <cell r="AP52">
            <v>144293824</v>
          </cell>
          <cell r="AQ52">
            <v>144293709</v>
          </cell>
          <cell r="AR52">
            <v>0.99999920301509226</v>
          </cell>
          <cell r="AS52">
            <v>3659021539</v>
          </cell>
          <cell r="AT52">
            <v>2924217476</v>
          </cell>
          <cell r="AU52">
            <v>0.79918017558300025</v>
          </cell>
          <cell r="AV52">
            <v>1393595900</v>
          </cell>
          <cell r="AW52">
            <v>0.47657053944779859</v>
          </cell>
          <cell r="AX52">
            <v>1530621576</v>
          </cell>
          <cell r="AY52">
            <v>1530621576</v>
          </cell>
          <cell r="AZ52">
            <v>996860995</v>
          </cell>
          <cell r="BA52">
            <v>0.65127854633090576</v>
          </cell>
          <cell r="BB52">
            <v>4119150332</v>
          </cell>
          <cell r="BC52">
            <v>2323010372</v>
          </cell>
          <cell r="BD52">
            <v>0.5639537731734332</v>
          </cell>
          <cell r="BE52">
            <v>249147553</v>
          </cell>
        </row>
        <row r="53">
          <cell r="A53" t="str">
            <v>SACT 3.2.2</v>
          </cell>
          <cell r="B53" t="str">
            <v>3.2.2</v>
          </cell>
          <cell r="C53" t="str">
            <v xml:space="preserve">Adopción de Planes de ordenamiento del recurso hídrico (PORH) </v>
          </cell>
          <cell r="D53" t="str">
            <v>% de cuerpos de agua con plan de ordenamiento del recurso hídrico (PORH) adoptados
Nota: 
Resolución 667. % de cuerpos de agua con PORH adoptados.</v>
          </cell>
          <cell r="E53" t="str">
            <v>Porcentaje</v>
          </cell>
          <cell r="F53">
            <v>1</v>
          </cell>
          <cell r="G53">
            <v>1</v>
          </cell>
          <cell r="H53">
            <v>1</v>
          </cell>
          <cell r="I53">
            <v>1</v>
          </cell>
          <cell r="J53">
            <v>0.97023498694517007</v>
          </cell>
          <cell r="K53">
            <v>1</v>
          </cell>
          <cell r="L53">
            <v>0</v>
          </cell>
          <cell r="M53">
            <v>0</v>
          </cell>
          <cell r="N53">
            <v>2.9765013054829925E-2</v>
          </cell>
          <cell r="O53">
            <v>1</v>
          </cell>
          <cell r="P53">
            <v>0.97023498694517007</v>
          </cell>
          <cell r="Q53">
            <v>1</v>
          </cell>
          <cell r="R53">
            <v>0</v>
          </cell>
          <cell r="S53" t="str">
            <v xml:space="preserve">La Corporación declaró el ordenamiento de 5 cuerpos de agua mediante resoluciones:  
040-RES2012-7295 Quebrada La Víbora  
040-RES2012-7296 Quebrada Yarumalito  
 040-RES2012-7298 Río Dolores  
040-RES2012-7299 Quebrada La Noque 
040-RES2012-7300 Quebrada Sabaletas – Trinidad </v>
          </cell>
          <cell r="T53" t="str">
            <v>La declaratoria para los cuerpos de agua objeto de ordenamiento, se realizó a través de las siguientes resoluciones radicadas el día 18 de diciembre de 2020: Resolución: 040-RES2012-7295 (Quebrada La Víbora); Resolución: 040-RES2012-7296 (Quebrada Yarumalito); Resolución: 040-RES2012-7298 (Río Dolores); Resolución: 040-RES2012-7299 (Quebrada La Noque) Resolución: 040-RES2012-7300 (Quebrada Sabaletas – Trinidad)</v>
          </cell>
          <cell r="U53" t="str">
            <v xml:space="preserve">La adopción para el cuerpo de agua objeto de ordenamiento, se realizó a través: 
Resolución  040–RES2207–4317 Quebrada La Vibora
Resolución  040–RES2207–4318 Quebrada Sabaletas Trinidad
Resolución040–RES2207–4319 Río Dolores
Resolución 040–RES2207–4321 Quebrada La Noque
Adicionalemente la corporación realizó el proceso de contratación para 6 cuerpos de guas,  dando como resultado el convenio N° 040-COV2212-142 con el Politécnico Jaime Isaza Cadavid, cuyo objeto es “Aunar esfuerzos para la Formulación de los Planes de Ordenamiento del Recurso Hídrico - PORH en cuerpos de agua priorizados por la Corporación”
 </v>
          </cell>
          <cell r="X53" t="str">
            <v>contract</v>
          </cell>
          <cell r="Y53" t="str">
            <v>No aplica</v>
          </cell>
          <cell r="AF53">
            <v>1</v>
          </cell>
          <cell r="AG53">
            <v>0.74255874673629252</v>
          </cell>
          <cell r="AH53">
            <v>0.74255874673629252</v>
          </cell>
          <cell r="AJ53">
            <v>1724364639</v>
          </cell>
          <cell r="AK53">
            <v>990476625</v>
          </cell>
          <cell r="AL53">
            <v>0.57440091416766748</v>
          </cell>
          <cell r="AM53">
            <v>709151379</v>
          </cell>
          <cell r="AN53">
            <v>0.71596982816227495</v>
          </cell>
          <cell r="AO53">
            <v>281325246</v>
          </cell>
          <cell r="AP53">
            <v>281325246</v>
          </cell>
          <cell r="AQ53">
            <v>281325246</v>
          </cell>
          <cell r="AR53">
            <v>1</v>
          </cell>
          <cell r="AS53">
            <v>887054713</v>
          </cell>
          <cell r="AT53">
            <v>882789779</v>
          </cell>
          <cell r="AU53">
            <v>0.99519202825091124</v>
          </cell>
          <cell r="AV53">
            <v>562156183</v>
          </cell>
          <cell r="AW53">
            <v>0.636795074402419</v>
          </cell>
          <cell r="AX53">
            <v>320633596</v>
          </cell>
          <cell r="AY53">
            <v>320633596</v>
          </cell>
          <cell r="AZ53">
            <v>283864758</v>
          </cell>
          <cell r="BA53">
            <v>0.8853244374304432</v>
          </cell>
          <cell r="BB53">
            <v>1049366612</v>
          </cell>
          <cell r="BC53">
            <v>868319441</v>
          </cell>
          <cell r="BD53">
            <v>0.82747004818941194</v>
          </cell>
          <cell r="BE53">
            <v>224910592</v>
          </cell>
        </row>
        <row r="54">
          <cell r="A54" t="str">
            <v>SACT 3.2.3</v>
          </cell>
          <cell r="B54" t="str">
            <v>3.2.3</v>
          </cell>
          <cell r="C54" t="str">
            <v>Formulación de Planes de Manejo de Acuíferos (PMA)</v>
          </cell>
          <cell r="D54" t="str">
            <v>Planes de Manejo de Acuíferos (PMA) formulados
Nota: Resolución 667. % de avance en la formulación y/o ajuste de los POMCA, PMA, PMM</v>
          </cell>
          <cell r="E54" t="str">
            <v>Porcentaje</v>
          </cell>
          <cell r="F54">
            <v>1</v>
          </cell>
          <cell r="G54">
            <v>1</v>
          </cell>
          <cell r="H54">
            <v>1</v>
          </cell>
          <cell r="I54">
            <v>1</v>
          </cell>
          <cell r="J54">
            <v>1</v>
          </cell>
          <cell r="K54">
            <v>1</v>
          </cell>
          <cell r="L54">
            <v>0</v>
          </cell>
          <cell r="M54">
            <v>0</v>
          </cell>
          <cell r="N54">
            <v>0</v>
          </cell>
          <cell r="O54">
            <v>0</v>
          </cell>
          <cell r="P54">
            <v>1</v>
          </cell>
          <cell r="Q54">
            <v>1</v>
          </cell>
          <cell r="R54">
            <v>0</v>
          </cell>
          <cell r="S54" t="str">
            <v xml:space="preserve">Convenio para “Aunar esfuerzos para la Exploración del potencial hidrogeológico en zonas de bosque seco en el cañón del Río Cauca en la jurisdicción de CORANTIOQUIA”, mediante el cual se adelantó una fase de aprestamiento para el estudio de investigación, enfocado en la elaboración de un inventario de puntos de agua. Esta investigación es precedente a la Formulación de un PMA de acuerdo a la guía técnica del MADS, por lo cual el avance en esta meta corporativa es 0%. </v>
          </cell>
          <cell r="T54" t="str">
            <v>El Convenio de Exploración Hidrogeológica 040-COV2011-220, se encuentra en liquidación, pero contribuyó con la información técnica al 10%, de la fase de aprestamiento del PMAA a formularse el siguiente año.</v>
          </cell>
          <cell r="U54" t="str">
            <v>El convenio "Aunar esfuerzos para la Exploración del potencial hidrogeológico en zonas de bosque seco en el cañón del Río Cauca en la jurisdicción de CORANTIOQUIA hacia las zonas priorizadas (avance Fase II)”, finalizó el 26 de Agosto de 2022, en el cual se avanzó en la información para el aprestamiento y Diagnóstico del PMAA de Cartama,  se presentó informe final por parte del Conveniante, el mismo se encuentra en revisión por parte de la Supervisión para aprobación de pago final, e inciar el proceso de liquidación: Igualmente se  inició el convenio 040-COV2211-104, para la formulación del PMAA de Cartama, se encuetnra en su primer mes de ejecución.</v>
          </cell>
          <cell r="X54" t="str">
            <v>contract</v>
          </cell>
          <cell r="Y54" t="str">
            <v>No aplica</v>
          </cell>
          <cell r="AF54">
            <v>1</v>
          </cell>
          <cell r="AG54">
            <v>0.5</v>
          </cell>
          <cell r="AH54">
            <v>0.5</v>
          </cell>
          <cell r="AJ54">
            <v>500000000</v>
          </cell>
          <cell r="AK54">
            <v>250000000</v>
          </cell>
          <cell r="AL54">
            <v>0.5</v>
          </cell>
          <cell r="AM54">
            <v>43288906</v>
          </cell>
          <cell r="AN54">
            <v>0.17315562400000001</v>
          </cell>
          <cell r="AO54">
            <v>206711094</v>
          </cell>
          <cell r="AP54">
            <v>206711094</v>
          </cell>
          <cell r="AQ54">
            <v>206711094</v>
          </cell>
          <cell r="AR54">
            <v>1</v>
          </cell>
          <cell r="AS54">
            <v>1039267161</v>
          </cell>
          <cell r="AT54">
            <v>419729031</v>
          </cell>
          <cell r="AU54">
            <v>0.40387019502870641</v>
          </cell>
          <cell r="AV54">
            <v>285733753</v>
          </cell>
          <cell r="AW54">
            <v>0.68075766005330229</v>
          </cell>
          <cell r="AX54">
            <v>133995278</v>
          </cell>
          <cell r="AY54">
            <v>133995278</v>
          </cell>
          <cell r="AZ54">
            <v>128148878</v>
          </cell>
          <cell r="BA54">
            <v>0.95636861173570609</v>
          </cell>
          <cell r="BB54">
            <v>1374019369</v>
          </cell>
          <cell r="BC54">
            <v>1369019369</v>
          </cell>
          <cell r="BD54">
            <v>0.99636104110843871</v>
          </cell>
          <cell r="BE54">
            <v>672523667</v>
          </cell>
        </row>
        <row r="55">
          <cell r="A55" t="str">
            <v>SACT 3.2.4</v>
          </cell>
          <cell r="B55" t="str">
            <v>3.2.4</v>
          </cell>
          <cell r="C55" t="str">
            <v xml:space="preserve">Formulación de Planes de Manejo de Microcuencas (PMM)
</v>
          </cell>
          <cell r="D55" t="str">
            <v>Planes de Manejo de Microcuencas (PMM) formulados
Nota: Resolución 667. % de avance en la formulación y/o ajuste de los POMCA, PMA, PMM</v>
          </cell>
          <cell r="E55" t="str">
            <v>Porcentaje</v>
          </cell>
          <cell r="F55">
            <v>0</v>
          </cell>
          <cell r="G55">
            <v>0</v>
          </cell>
          <cell r="H55">
            <v>1</v>
          </cell>
          <cell r="I55">
            <v>1</v>
          </cell>
          <cell r="J55">
            <v>0</v>
          </cell>
          <cell r="K55">
            <v>0</v>
          </cell>
          <cell r="L55">
            <v>0</v>
          </cell>
          <cell r="M55">
            <v>0</v>
          </cell>
          <cell r="N55">
            <v>0</v>
          </cell>
          <cell r="O55">
            <v>0</v>
          </cell>
          <cell r="P55">
            <v>0</v>
          </cell>
          <cell r="Q55">
            <v>0</v>
          </cell>
          <cell r="R55">
            <v>0</v>
          </cell>
          <cell r="S55" t="str">
            <v>Sin meta programada para la vigencia 2020.</v>
          </cell>
          <cell r="T55" t="str">
            <v>Sin meta programa para la vigencia.</v>
          </cell>
          <cell r="U55" t="str">
            <v xml:space="preserve"> Los PMMs estan pendiente de acta de incio y por ahora no hay anvance, aunque ya esta firmado el convenio por medio del cual se realizara su formulcion.  </v>
          </cell>
          <cell r="X55" t="str">
            <v>contract</v>
          </cell>
          <cell r="Y55" t="str">
            <v>No aplica</v>
          </cell>
          <cell r="AF55">
            <v>1</v>
          </cell>
          <cell r="AG55">
            <v>0</v>
          </cell>
          <cell r="AH55">
            <v>0</v>
          </cell>
          <cell r="AJ55">
            <v>0</v>
          </cell>
          <cell r="AL55">
            <v>0</v>
          </cell>
          <cell r="AM55">
            <v>0</v>
          </cell>
          <cell r="AN55">
            <v>0</v>
          </cell>
          <cell r="AO55">
            <v>0</v>
          </cell>
          <cell r="AP55">
            <v>0</v>
          </cell>
          <cell r="AQ55">
            <v>0</v>
          </cell>
          <cell r="AR55" t="str">
            <v>0%</v>
          </cell>
          <cell r="AS55">
            <v>0</v>
          </cell>
          <cell r="AT55">
            <v>0</v>
          </cell>
          <cell r="AU55">
            <v>0</v>
          </cell>
          <cell r="AV55">
            <v>0</v>
          </cell>
          <cell r="AW55">
            <v>0</v>
          </cell>
          <cell r="AX55">
            <v>0</v>
          </cell>
          <cell r="AY55">
            <v>0</v>
          </cell>
          <cell r="AZ55">
            <v>0</v>
          </cell>
          <cell r="BA55" t="str">
            <v>0%</v>
          </cell>
          <cell r="BB55">
            <v>693978265</v>
          </cell>
          <cell r="BC55">
            <v>687283232</v>
          </cell>
          <cell r="BD55">
            <v>0.9903526762470003</v>
          </cell>
          <cell r="BE55">
            <v>0</v>
          </cell>
        </row>
        <row r="56">
          <cell r="A56" t="str">
            <v>ACT 3.3</v>
          </cell>
          <cell r="B56" t="str">
            <v>3.3</v>
          </cell>
          <cell r="C56" t="str">
            <v>Fortalecer las capacidades de los actores para la participación en la planificación del patrimonio hídrico</v>
          </cell>
          <cell r="E56" t="str">
            <v>Porcentaje</v>
          </cell>
          <cell r="F56">
            <v>1</v>
          </cell>
          <cell r="G56">
            <v>1</v>
          </cell>
          <cell r="H56">
            <v>1</v>
          </cell>
          <cell r="I56">
            <v>1</v>
          </cell>
          <cell r="J56">
            <v>1</v>
          </cell>
          <cell r="K56">
            <v>1</v>
          </cell>
          <cell r="L56">
            <v>0</v>
          </cell>
          <cell r="M56">
            <v>0</v>
          </cell>
          <cell r="N56">
            <v>0</v>
          </cell>
          <cell r="O56">
            <v>1</v>
          </cell>
          <cell r="P56">
            <v>1</v>
          </cell>
          <cell r="Q56">
            <v>1</v>
          </cell>
          <cell r="R56">
            <v>0</v>
          </cell>
          <cell r="AF56">
            <v>1</v>
          </cell>
          <cell r="AG56">
            <v>0.75</v>
          </cell>
          <cell r="AH56">
            <v>0.75</v>
          </cell>
          <cell r="AJ56">
            <v>97498708</v>
          </cell>
          <cell r="AK56">
            <v>94121713</v>
          </cell>
          <cell r="AL56">
            <v>0.96536369487070539</v>
          </cell>
          <cell r="AM56">
            <v>93797910</v>
          </cell>
          <cell r="AN56">
            <v>0.99655974174630668</v>
          </cell>
          <cell r="AO56">
            <v>323803</v>
          </cell>
          <cell r="AP56">
            <v>0</v>
          </cell>
          <cell r="AQ56">
            <v>0</v>
          </cell>
          <cell r="AR56" t="str">
            <v>0%</v>
          </cell>
          <cell r="AS56">
            <v>116854828</v>
          </cell>
          <cell r="AT56">
            <v>97554828</v>
          </cell>
          <cell r="AU56">
            <v>0.83483780404862695</v>
          </cell>
          <cell r="AV56">
            <v>71269217</v>
          </cell>
          <cell r="AW56">
            <v>0.73055550874427255</v>
          </cell>
          <cell r="AX56">
            <v>26285611</v>
          </cell>
          <cell r="AY56">
            <v>26285611</v>
          </cell>
          <cell r="AZ56">
            <v>26285611</v>
          </cell>
          <cell r="BA56">
            <v>1</v>
          </cell>
          <cell r="BB56">
            <v>65000000</v>
          </cell>
          <cell r="BC56">
            <v>64052000</v>
          </cell>
          <cell r="BD56">
            <v>0.98541538461538458</v>
          </cell>
          <cell r="BE56">
            <v>64052000</v>
          </cell>
        </row>
        <row r="57">
          <cell r="A57" t="str">
            <v>SACT 3.3.1</v>
          </cell>
          <cell r="B57" t="str">
            <v>3.3.1</v>
          </cell>
          <cell r="C57" t="str">
            <v>Fortalecimiento de las capacidades de los actores para la participación en la planificación del patrimonio hídrico</v>
          </cell>
          <cell r="D57" t="str">
            <v>Número de actores fortalecidos con capacidad de planificación del patrimonio hídrico</v>
          </cell>
          <cell r="E57" t="str">
            <v>Número</v>
          </cell>
          <cell r="F57">
            <v>2</v>
          </cell>
          <cell r="G57">
            <v>2</v>
          </cell>
          <cell r="H57">
            <v>2</v>
          </cell>
          <cell r="I57">
            <v>2</v>
          </cell>
          <cell r="J57">
            <v>2</v>
          </cell>
          <cell r="K57">
            <v>2</v>
          </cell>
          <cell r="L57">
            <v>0</v>
          </cell>
          <cell r="M57">
            <v>0</v>
          </cell>
          <cell r="N57">
            <v>0</v>
          </cell>
          <cell r="O57">
            <v>1</v>
          </cell>
          <cell r="P57">
            <v>1</v>
          </cell>
          <cell r="Q57">
            <v>1</v>
          </cell>
          <cell r="R57">
            <v>0</v>
          </cell>
          <cell r="S57" t="str">
            <v>Se pudo conocer la gestión que realizan las JAAR y las JAC de (10) municipios de la jurisdicción y a partir de sus conocimientos y experiencias previas se pudo desarrollar la ruta formativa del convenio con el INER, lo que le va a permitir a estos actores participar de forma efectiva en las diferentes reuniones relacionadas con el POMCA y los PORH en formulación, procesos liderados por la Subdirección de Gestión Ambiental</v>
          </cell>
          <cell r="T57" t="str">
            <v xml:space="preserve">En la vigencia 2021, se hicieron distintos encuentros de participación durante la formulación del POMCA San Juan Ituango y los (5) PORH en formulación, con lo cual se dio continuidad al proceso de fortalecimiento de las capacidades de diferentes actores en instrumentos de planificación del patrimonio hídrico, donde participaron representantes de las Juntas de Acción Comunal (JAC) y las Juntas Administradoras de Acueductos Rurales (JAAR).
Adicionalmente, con el convenio No. 040-COV2108-62 suscrito entre Corantioquia y el INER se logra fortalecer las JAC y JAAR de (13) municipios: Yolombó, Yalí, Vegachí, Maceo, Amalfi, Puerto Berrío, Yondó, Puerto Nare, Remedios, Carolina del Príncipe, Gómez Plata, Guadalupe y Santa Rosa de Osos. Lo anterior, para brindarles información que permita  su participación en la formulación de los POMCA de las cuencas hidrográfica del río San Bartolo y otros directos al Magdalena Medio (código 2310) y río Guadalupe y Medio Porce (código NSS 2701-03). </v>
          </cell>
          <cell r="U57" t="str">
            <v xml:space="preserve">Durante la vigencia 2022 desde la Subdirección de Participación y Cultura Ambiental se ha aportado al fortalecimiento de las capacidades de los actores para la participación en la planificación del Patrimonio Hídrico de la siguiente manera:
 Convenio 040-COV2108-62 se suscribe otro sí 2 para desarrollar la segunda Cohorte del Diplomado (diplomado o curso Certificado) “en participación y gestión del conocimiento social para la planificación ambiental”. Este proceso formativo busca apropiar a los actores priorizados en la “Gestión del Conocimiento Social, y Apropiación de la Planificación Ambiental del Territorio”, este incluye un módulo denominado: Gobernanza y Gestión del agua: el agua como bien común y fuente de vida. 
Se desarrolló además un Foro: Seguridad Hídrica en la planificación Ambiental el 13 de julio de 2022, de manera presencial, la ruta de formación estuvo guiada por el modelo de Participación GOTA “Gobernanza Territorial Ambiental para la participación ciudadana” . 
Se suscribió Convenio Interadministrativo con el Instituto de Estudios Regionales INER de la Universidad de Antioquia cuyo objeto es “Implementar el Modelo de Participación GOTA en procesos de administración de áreas protegidas y otras estrategias de conservación, gobernanza ambiental, innovación en la administración ambiental e investigación y gestión de conflictos socioambientales”, en la actualidad se encuentra en ejecución con un porcentaje del 38.57, en donde hay establecidas actividades y recursos de la vigencia 2022, aportando directamente desde su alcance 3 al Indicador 3.3.1. Fortalecimiento de las capacidades de los actores para la participación en la planificación del patrimonio hídrico. En la vigencia se presentaron avance en desarrollos metodológicos y cronogramas para ejecución de las actividades establecidas en este alcance.  
Se realizo apoyo por parte de la subdirección para los POMCA Río San Juan, San Bartolo en talleres de Consulta Previa y su respectiva construcción de la ruta conjunta,  Encuentro de seguimiento para los acuerdos protocolizados con los consejos comunitarios La Puerta y San Nicolás de Sopetran, en el marco de la consulta previa del PORH AURRA, Revisión de los 17 Acuerdos que conforman el Acta de Protocolización con radicado PORH,, ncuentro de seguimiento a la consulta previa del Rio Aburra con la comunidad afro de San Andres en Girardota
Apoyo en los procesos de formulación y concertación de las actividades a ejecutar en el Convenio interadministrativo N° 040-COV2210-87, Revisión de estudios previos para la inclusión de las Metodologías establecidas por la Subdirección para el fortalecimiento de la participación de los actores en el marco de los Estudios Previos del Convenio con el resguardo indígena H. Chakiama </v>
          </cell>
          <cell r="X57" t="str">
            <v>contract</v>
          </cell>
          <cell r="Y57" t="str">
            <v>No aplica</v>
          </cell>
          <cell r="AF57">
            <v>2</v>
          </cell>
          <cell r="AG57">
            <v>1.5</v>
          </cell>
          <cell r="AH57">
            <v>0.75</v>
          </cell>
          <cell r="AJ57">
            <v>97498708</v>
          </cell>
          <cell r="AK57">
            <v>94121713</v>
          </cell>
          <cell r="AL57">
            <v>0.96536369487070539</v>
          </cell>
          <cell r="AM57">
            <v>93797910</v>
          </cell>
          <cell r="AN57">
            <v>0.99655974174630668</v>
          </cell>
          <cell r="AO57">
            <v>323803</v>
          </cell>
          <cell r="AP57">
            <v>0</v>
          </cell>
          <cell r="AQ57">
            <v>0</v>
          </cell>
          <cell r="AR57" t="str">
            <v>0%</v>
          </cell>
          <cell r="AS57">
            <v>116854828</v>
          </cell>
          <cell r="AT57">
            <v>97554828</v>
          </cell>
          <cell r="AU57">
            <v>0.83483780404862695</v>
          </cell>
          <cell r="AV57">
            <v>71269217</v>
          </cell>
          <cell r="AW57">
            <v>0.73055550874427255</v>
          </cell>
          <cell r="AX57">
            <v>26285611</v>
          </cell>
          <cell r="AY57">
            <v>26285611</v>
          </cell>
          <cell r="AZ57">
            <v>26285611</v>
          </cell>
          <cell r="BA57">
            <v>1</v>
          </cell>
          <cell r="BB57">
            <v>65000000</v>
          </cell>
          <cell r="BC57">
            <v>64052000</v>
          </cell>
          <cell r="BD57">
            <v>0.98541538461538458</v>
          </cell>
          <cell r="BE57">
            <v>64052000</v>
          </cell>
        </row>
        <row r="58">
          <cell r="A58" t="str">
            <v>PROY 4</v>
          </cell>
          <cell r="B58">
            <v>4</v>
          </cell>
          <cell r="C58" t="str">
            <v>Proyecto 4. Contribuyendo a la sostenibilidad del agua</v>
          </cell>
          <cell r="E58" t="str">
            <v>Porcentaje</v>
          </cell>
          <cell r="F58">
            <v>1</v>
          </cell>
          <cell r="G58">
            <v>1</v>
          </cell>
          <cell r="H58">
            <v>1</v>
          </cell>
          <cell r="I58">
            <v>1</v>
          </cell>
          <cell r="J58">
            <v>0.96052812500000007</v>
          </cell>
          <cell r="K58">
            <v>0.90728205944129381</v>
          </cell>
          <cell r="L58">
            <v>0.54</v>
          </cell>
          <cell r="M58">
            <v>5.1999483522377432E-2</v>
          </cell>
          <cell r="N58">
            <v>3.9471874999999934E-2</v>
          </cell>
          <cell r="O58">
            <v>0.94799999999999995</v>
          </cell>
          <cell r="P58">
            <v>0.96052812500000007</v>
          </cell>
          <cell r="Q58">
            <v>0.90728205944129381</v>
          </cell>
          <cell r="R58">
            <v>0.54</v>
          </cell>
          <cell r="AF58">
            <v>1</v>
          </cell>
          <cell r="AG58">
            <v>0.70395254611032354</v>
          </cell>
          <cell r="AH58">
            <v>0.70395254611032354</v>
          </cell>
          <cell r="AJ58">
            <v>25679823278</v>
          </cell>
          <cell r="AK58">
            <v>22056243588</v>
          </cell>
          <cell r="AL58">
            <v>0.85889390083520034</v>
          </cell>
          <cell r="AM58">
            <v>13322762368</v>
          </cell>
          <cell r="AN58">
            <v>0.60403587378081147</v>
          </cell>
          <cell r="AO58">
            <v>8739984761.0400009</v>
          </cell>
          <cell r="AP58">
            <v>7763216849.1300011</v>
          </cell>
          <cell r="AQ58">
            <v>7013232588.1999998</v>
          </cell>
          <cell r="AR58">
            <v>0.90339259156285845</v>
          </cell>
          <cell r="AS58">
            <v>27031670351</v>
          </cell>
          <cell r="AT58">
            <v>23031795051</v>
          </cell>
          <cell r="AU58">
            <v>0.85203003558187329</v>
          </cell>
          <cell r="AV58">
            <v>9458608741</v>
          </cell>
          <cell r="AW58">
            <v>0.41067614226574684</v>
          </cell>
          <cell r="AX58">
            <v>13573186310</v>
          </cell>
          <cell r="AY58">
            <v>13573186310</v>
          </cell>
          <cell r="AZ58">
            <v>11189737516</v>
          </cell>
          <cell r="BA58">
            <v>0.82440020054509955</v>
          </cell>
          <cell r="BB58">
            <v>22734971974</v>
          </cell>
          <cell r="BC58">
            <v>22122899089</v>
          </cell>
          <cell r="BD58">
            <v>0.97307791337064442</v>
          </cell>
          <cell r="BE58">
            <v>7805121901</v>
          </cell>
        </row>
        <row r="59">
          <cell r="A59" t="str">
            <v>ACT 4.1</v>
          </cell>
          <cell r="B59" t="str">
            <v>4.1</v>
          </cell>
          <cell r="C59" t="str">
            <v>Ejecutar los instrumentos de planificación hidrológica</v>
          </cell>
          <cell r="E59" t="str">
            <v>Porcentaje</v>
          </cell>
          <cell r="F59">
            <v>1</v>
          </cell>
          <cell r="G59">
            <v>1</v>
          </cell>
          <cell r="H59">
            <v>1</v>
          </cell>
          <cell r="I59">
            <v>1</v>
          </cell>
          <cell r="J59">
            <v>0.85264062500000004</v>
          </cell>
          <cell r="K59">
            <v>0.82504999999999995</v>
          </cell>
          <cell r="L59">
            <v>0</v>
          </cell>
          <cell r="M59">
            <v>0.1569968812697404</v>
          </cell>
          <cell r="N59">
            <v>0.14735937499999996</v>
          </cell>
          <cell r="O59">
            <v>0.84299999999999997</v>
          </cell>
          <cell r="P59">
            <v>0.85264062500000004</v>
          </cell>
          <cell r="Q59">
            <v>0.82504999999999995</v>
          </cell>
          <cell r="R59">
            <v>0</v>
          </cell>
          <cell r="AF59">
            <v>1</v>
          </cell>
          <cell r="AG59">
            <v>0.63017265624999996</v>
          </cell>
          <cell r="AH59">
            <v>0.63017265624999996</v>
          </cell>
          <cell r="AJ59">
            <v>3778994357</v>
          </cell>
          <cell r="AK59">
            <v>2907118130</v>
          </cell>
          <cell r="AL59">
            <v>0.76928353296294694</v>
          </cell>
          <cell r="AM59">
            <v>1809566519</v>
          </cell>
          <cell r="AN59">
            <v>0.62246060809369308</v>
          </cell>
          <cell r="AO59">
            <v>1097551610.8399999</v>
          </cell>
          <cell r="AP59">
            <v>1080211504.6599998</v>
          </cell>
          <cell r="AQ59">
            <v>918531467.65999997</v>
          </cell>
          <cell r="AR59">
            <v>0.8503255739246276</v>
          </cell>
          <cell r="AS59">
            <v>4334074515</v>
          </cell>
          <cell r="AT59">
            <v>2880526480</v>
          </cell>
          <cell r="AU59">
            <v>0.66462320156948207</v>
          </cell>
          <cell r="AV59">
            <v>1394437722</v>
          </cell>
          <cell r="AW59">
            <v>0.48409127000977958</v>
          </cell>
          <cell r="AX59">
            <v>1486088758</v>
          </cell>
          <cell r="AY59">
            <v>1486088758</v>
          </cell>
          <cell r="AZ59">
            <v>1459567732</v>
          </cell>
          <cell r="BA59">
            <v>0.98215380753186476</v>
          </cell>
          <cell r="BB59">
            <v>3306297121</v>
          </cell>
          <cell r="BC59">
            <v>2848648630</v>
          </cell>
          <cell r="BD59">
            <v>0.86158276940894452</v>
          </cell>
          <cell r="BE59">
            <v>1275064580</v>
          </cell>
        </row>
        <row r="60">
          <cell r="A60" t="str">
            <v>SACT 4.1.1</v>
          </cell>
          <cell r="B60" t="str">
            <v>4.1.1</v>
          </cell>
          <cell r="C60" t="str">
            <v>Ejecución de planes de Ordenación y Manejo de Cuencas Hidrográficas – POMCA.
Esta subactividad tiene en consideración el indicador del PND 2018-2022: Plataformas colaborativas conformadas para la articulación de las inversiones y acciones públicas y privadas alrededor de las cuencas hidrográficas.</v>
          </cell>
          <cell r="D60" t="str">
            <v>% de planes de Ordenación y Manejo de Cuencas Hidrográficas (POMCA) en ejecución.
Nota: Resolución 667. % de Planes de Ordenación y Manejo de Cuencas (POMCAS), Planes de Manejo de Acuíferos (PMA) y Planes de Manejo de Microcuencas (PMM) en ejecución.
PND 2018-2022: Plataformas colaborativas conformadas para la articulación de las inversiones y acciones públicas y privadas alrededor de las cuencas hidrográficas</v>
          </cell>
          <cell r="E60" t="str">
            <v>Porcentaje</v>
          </cell>
          <cell r="F60">
            <v>1</v>
          </cell>
          <cell r="G60">
            <v>1</v>
          </cell>
          <cell r="H60">
            <v>1</v>
          </cell>
          <cell r="I60">
            <v>1</v>
          </cell>
          <cell r="J60">
            <v>1</v>
          </cell>
          <cell r="K60">
            <v>0.99319999999999997</v>
          </cell>
          <cell r="L60">
            <v>0</v>
          </cell>
          <cell r="M60">
            <v>0</v>
          </cell>
          <cell r="N60">
            <v>0</v>
          </cell>
          <cell r="O60">
            <v>1</v>
          </cell>
          <cell r="P60">
            <v>1</v>
          </cell>
          <cell r="Q60">
            <v>0.99319999999999997</v>
          </cell>
          <cell r="R60">
            <v>0</v>
          </cell>
          <cell r="S60" t="str">
            <v>A través del proyecto de Fortalecimiento de la Gobernanza del Agua ejecutado por la Fundación Con Vida, se logró reconformar dos consejos de cuenca, de acuerdo a lo establecido por la ley, se realizaron recorridos de cuenca con consejeros del Río Grande-Chico, adicionalmente se avanzó en la implementación de acuerdos protocolizados con ocho consejos comunitarios afrodescendientes con presencia en la cuenca del Río Aurra y uno en la cuenca del Río Aburrá. Se realizaron capacitaciones a funcionarios de Corantioquia sobre las determinantes ambientales del POMCA y medidas de manejo en todas las Oficinas Territoriales, se fortalecieron a miembros de las JAC y se avanza con la revisión de la implementación del componente programático por parte de las alcaldías municipales</v>
          </cell>
          <cell r="T60" t="str">
            <v>El proceso de Gobernanza del agua 2020-2021 se ejecutan acciones relacionadas con los determinantes ambientales, fortalecimiento, apoyo a comunidades y consejos de cuenca en 4 cuencas ordenadas</v>
          </cell>
          <cell r="U60" t="str">
            <v>Este avance se logró a traves del contrato 110-CNT2109-125 con Objeto "Fortalecimiento de la gobernanza del agua y ejecución del componente programático de los POMCAS aprobados en la jurisdicción de
Corantioquia", iniciado el 06-10-2021 y terminando su ejecucuión con un avance de 99,32%. El contratista hizo entrega del informe final, para la revisión de los productos por parte de la Supervisión,  estos estaban enfocados a actuaciones de evaluación o seguimiento, control a usuarios del recurso hídrico, Fortalecimiento en la armonización de los instrumentos de planificación hidrológica PMAA-PORH-POMCA, Fortalecimiento de los Consejos de cuenca. Despues de la revisión y ajustes se hizo entrega de este informe a través del radicado 180-COE2212-42684 y se aprobó pago por el valor restante del contrato exeptuando los $5.000.000 millones, que corresponden a la propuesta ambiental que no se ejecutó del consejo de cuenca de Río Nechí, debido a que este POMCA en el momento de ejecución de este contrato no se adoptó.</v>
          </cell>
          <cell r="X60" t="str">
            <v>contract</v>
          </cell>
          <cell r="Y60" t="str">
            <v>No aplica</v>
          </cell>
          <cell r="AF60">
            <v>1</v>
          </cell>
          <cell r="AG60">
            <v>0.74829999999999997</v>
          </cell>
          <cell r="AH60">
            <v>0.74829999999999997</v>
          </cell>
          <cell r="AJ60">
            <v>1669979370</v>
          </cell>
          <cell r="AK60">
            <v>999193498</v>
          </cell>
          <cell r="AL60">
            <v>0.59832685118738926</v>
          </cell>
          <cell r="AM60">
            <v>725833394</v>
          </cell>
          <cell r="AN60">
            <v>0.72641925258004436</v>
          </cell>
          <cell r="AO60">
            <v>273360104</v>
          </cell>
          <cell r="AP60">
            <v>273342463</v>
          </cell>
          <cell r="AQ60">
            <v>259706872</v>
          </cell>
          <cell r="AR60">
            <v>0.9501153576713034</v>
          </cell>
          <cell r="AS60">
            <v>1899862602</v>
          </cell>
          <cell r="AT60">
            <v>1862448467</v>
          </cell>
          <cell r="AU60">
            <v>0.98030692590052892</v>
          </cell>
          <cell r="AV60">
            <v>826399789</v>
          </cell>
          <cell r="AW60">
            <v>0.4437168617777385</v>
          </cell>
          <cell r="AX60">
            <v>1036048678</v>
          </cell>
          <cell r="AY60">
            <v>1036048678</v>
          </cell>
          <cell r="AZ60">
            <v>1011017652</v>
          </cell>
          <cell r="BA60">
            <v>0.9758399131898704</v>
          </cell>
          <cell r="BB60">
            <v>1026830944</v>
          </cell>
          <cell r="BC60">
            <v>747438695</v>
          </cell>
          <cell r="BD60">
            <v>0.7279082300425882</v>
          </cell>
          <cell r="BE60">
            <v>530177693</v>
          </cell>
        </row>
        <row r="61">
          <cell r="A61" t="str">
            <v>SACT 4.1.2</v>
          </cell>
          <cell r="B61" t="str">
            <v>4.1.2</v>
          </cell>
          <cell r="C61" t="str">
            <v>Ejecución de Planes de Ordenamiento del Recurso Hídrico-PORH</v>
          </cell>
          <cell r="D61" t="str">
            <v>% de Planes de Ordenamiento del Recurso Hídrico (PORH) en ejecución.</v>
          </cell>
          <cell r="E61" t="str">
            <v>Porcentaje</v>
          </cell>
          <cell r="F61">
            <v>1</v>
          </cell>
          <cell r="G61">
            <v>1</v>
          </cell>
          <cell r="H61">
            <v>1</v>
          </cell>
          <cell r="I61">
            <v>1</v>
          </cell>
          <cell r="J61">
            <v>1</v>
          </cell>
          <cell r="K61">
            <v>1</v>
          </cell>
          <cell r="L61">
            <v>0</v>
          </cell>
          <cell r="M61">
            <v>0</v>
          </cell>
          <cell r="N61">
            <v>0</v>
          </cell>
          <cell r="O61">
            <v>1</v>
          </cell>
          <cell r="P61">
            <v>1</v>
          </cell>
          <cell r="Q61">
            <v>1</v>
          </cell>
          <cell r="R61">
            <v>0</v>
          </cell>
          <cell r="S61" t="str">
            <v xml:space="preserve">Se implementaron acciones en los 18 PORH adoptados por la Corporación relacionadas con la determinación de la oferta, la demanda, la calidad, riesgos, fortalecimiento y gobernabilidad. </v>
          </cell>
          <cell r="T61" t="str">
            <v>Dentro del proyecto Piragua Étnico se realiza el seguimiento a los acuerdos protocolizados con estas comunidades.
Con el programa Piragua se realizó la actualización de los indicadores de oferta del Estudio Regional del Agua para el año 2021, específicamente los variables de: Precipitación, Evapotranspiración, Temperatura, Escorrentía Superficial, Oferta Hídrica total disponible, Índice del Uso del Agua e Índice de Aridez.
Con el cumplimiento de la  subactividad 4.4.1 Instalación de pozos sépticos, se está dando cumplimiento en la implementación de los 18 PORH adoptados.</v>
          </cell>
          <cell r="U61" t="str">
            <v>Para la ejecución de los PORH’s, se realizó contrato N° 110-CNT2209-134 cuyo objeto es “Implementación De Los Planes De Ordenamiento Del Recurso Hídrico - PORH“, en el que se ejecutaron los siguientes alcances: 1) control y seguimiento integral a concesiones y vertimientos en el marco de la implementación de los PORH; 2) gestión de la oferta y demanda mediante programas de ahorro y uso eficiente del agua -PUEAA, buenas prácticas ambientales -BPA y reconversión tecnológica, y fortalecimiento a los acueductos veredales en comunidades étnicas; 3) fortalecimiento institucional y gobernanza del recurso hídrico y 4) seguimiento al cumplimiento de los planes programáticos de los planes de ordenamiento del recurso hídrico -PORH y de los acuerdos protocolizados.</v>
          </cell>
          <cell r="X61" t="str">
            <v>contract</v>
          </cell>
          <cell r="Y61" t="str">
            <v>No aplica</v>
          </cell>
          <cell r="AF61">
            <v>1</v>
          </cell>
          <cell r="AG61">
            <v>0.75</v>
          </cell>
          <cell r="AH61">
            <v>0.75</v>
          </cell>
          <cell r="AJ61">
            <v>1334905229</v>
          </cell>
          <cell r="AK61">
            <v>1331754883</v>
          </cell>
          <cell r="AL61">
            <v>0.9976400227285348</v>
          </cell>
          <cell r="AM61">
            <v>856717516</v>
          </cell>
          <cell r="AN61">
            <v>0.64329969946879484</v>
          </cell>
          <cell r="AO61">
            <v>475037367.13999999</v>
          </cell>
          <cell r="AP61">
            <v>457714902</v>
          </cell>
          <cell r="AQ61">
            <v>457714902</v>
          </cell>
          <cell r="AR61">
            <v>1</v>
          </cell>
          <cell r="AS61">
            <v>1370000000</v>
          </cell>
          <cell r="AT61">
            <v>0</v>
          </cell>
          <cell r="AU61">
            <v>0</v>
          </cell>
          <cell r="AV61">
            <v>0</v>
          </cell>
          <cell r="AW61">
            <v>0</v>
          </cell>
          <cell r="AX61">
            <v>0</v>
          </cell>
          <cell r="AY61">
            <v>0</v>
          </cell>
          <cell r="AZ61">
            <v>0</v>
          </cell>
          <cell r="BA61" t="str">
            <v>0%</v>
          </cell>
          <cell r="BB61">
            <v>1199457065</v>
          </cell>
          <cell r="BC61">
            <v>1048840217</v>
          </cell>
          <cell r="BD61">
            <v>0.87442914599031518</v>
          </cell>
          <cell r="BE61">
            <v>484112353</v>
          </cell>
        </row>
        <row r="62">
          <cell r="A62" t="str">
            <v>SACT 4.1.3</v>
          </cell>
          <cell r="B62" t="str">
            <v>4.1.3</v>
          </cell>
          <cell r="C62" t="str">
            <v>Ejecución de Planes de Manejo de Acuíferos-PMA</v>
          </cell>
          <cell r="D62" t="str">
            <v>% de Planes de Manejo de Acuíferos (PMA) en ejecución.
Nota: Resolución 667. % de Planes de Ordenación y Manejo de Cuencas (POMCAS), Planes de Manejo de Acuíferos (PMA) y Planes de Manejo de Microcuencas (PMM) en ejecución</v>
          </cell>
          <cell r="E62" t="str">
            <v>Porcentaje</v>
          </cell>
          <cell r="F62">
            <v>1</v>
          </cell>
          <cell r="G62">
            <v>1</v>
          </cell>
          <cell r="H62">
            <v>1</v>
          </cell>
          <cell r="I62">
            <v>1</v>
          </cell>
          <cell r="J62">
            <v>1</v>
          </cell>
          <cell r="K62">
            <v>1</v>
          </cell>
          <cell r="L62">
            <v>0</v>
          </cell>
          <cell r="M62">
            <v>0</v>
          </cell>
          <cell r="N62">
            <v>0</v>
          </cell>
          <cell r="O62">
            <v>1</v>
          </cell>
          <cell r="P62">
            <v>1</v>
          </cell>
          <cell r="Q62">
            <v>1</v>
          </cell>
          <cell r="R62">
            <v>0</v>
          </cell>
          <cell r="S62" t="str">
            <v xml:space="preserve">A través del programa Piragua, se priorizó para el 2020, el monitoreo de las fuentes subterráneas (pozos, aljibes, manantiales) mediante aforos, análisis de calidad fisicoquímica e hidrogeoquímica, a través del desarrollo de una campaña de monitoreo en 140 puntos de la jurisdicción, identificados dentro de la formulación de los PMAA de Bajo Cauca, Occidente y Magdalena Medio, igualmente, se contempló la Instrumentación de 6 pozos que se adicionarán a la red piezométrica del Programa Piragua, la cual consiste en la instalación y puesta en marcha de 3 estaciones remotas y 3 no remotas. Se realizó la socialización de los PMAA como instrumento para regular el consumo y avances en la implementación de los mismos, de carácter virtual en 9 municipios.  </v>
          </cell>
          <cell r="T62" t="str">
            <v>Con la ejecución programa Piragua (Actividad 9 del convenio  040-COV2106-23), se ejecutó para el año 2021, el monitoreo de fuentes subterráneas con el fin de contar con información primaria de los sistemas acuíferos de Bajo Cauca, Magdalena Medio, Occidente antioqueño, Suroeste y Aburrá sur. También se llevó a cabo la jornada de limpieza en pozos y aljibes en comunidades étnicas. Se orientó a las comunidades que hacen parte del programa que se encuentran ubicadas en las subregiones: Bajo Cauca, Magdalena Medio y Occidente Antioqueño sobre las restricciones de prácticas y/o actividades en los perímetros de protección definidos, y sobre las medidas de protección necesarias en cuanto a infraestructura. Por último, se llevaron a cabo socializaciones con las administraciones municipales y las oficinas territoriales sobre la importancia de la implementación de los PMAA y el uso de los modelos numéricos, también se realizaron pruebas de bombeo en todos los sistemas acuíferos para conocer su oferta</v>
          </cell>
          <cell r="U62" t="str">
            <v>Con el objetivo de avanzar en el conocimiento del estado de las aguas subterráneas en la Jurisdicción de Corantioquia, el componente Hidrogeológico de la Red de Monitoreos Piragua durante el año 2022, desarrollo once (11) actividades de limpieza y  de acompañamiento en el manejo del recurso hídrico y acciones para la reducción de la contaminación en las captaciones de abastecimientos comunitarios en veredas del municipio de Yondó; se ejecutaron nueve (9) pruebas de bombeo en las subregiones del Bajo Cauca, Occidente y Magdalena Medio, con el principal objetivo de avanzar en la determinación de oferta y demanda del recurso hídrico subterráneo a partir de la información de los parámetros hidráulicos de los sistemas de captación ya sea por medio de pozo o aljibe, para la subregión del Bajo Cauca se determinaron parámetros en cuatro (4) aljibes y un (1) pozo profundo, para el Magdalena Medio se estudiaron dos (2) pozos profundos en el sector milla 3 y la finca Guadalupe del municipio de puerto Berrio y para la subregión occidente se estudiaron los sistemas de captación de las Fincas La India y La Isla, del municipio de Santa Fe de Antioquia.  
Sé realizó 1 (un) tercer encuentro con 2 (dos) funcionarios de la Oficina territorial Hevéxicos y 4 (cuatro) funcionarios de la OT Zenufaná para el manejo de los modelos numéricos de aguas subterráneas en la Jurisdicción y un encuentro con los funcionarios municipales en donde se ubican los sistemas acuíferos; de igual forma se desarrolló un encuentro con 2 funcionarios (secretaría de planeación e infraestructura de Sopetrán y Bombero de San Jerónimo) para la OT Hevéxicos.  
Igualmente a través del convenio Piragua se hizo monitoreo  a 48 puntos, los cuales se adelantaron en el mes de Diciembre 2022. Este monitoreo se realizó en el convenio actual de Piragua (040-COV2210-82), que se firmó acta de inicio el 15 de Octubre del 2022.</v>
          </cell>
          <cell r="X62" t="str">
            <v>contract</v>
          </cell>
          <cell r="Y62" t="str">
            <v>No aplica</v>
          </cell>
          <cell r="AF62">
            <v>1</v>
          </cell>
          <cell r="AG62">
            <v>0.75</v>
          </cell>
          <cell r="AH62">
            <v>0.75</v>
          </cell>
          <cell r="AJ62">
            <v>0</v>
          </cell>
          <cell r="AL62">
            <v>0</v>
          </cell>
          <cell r="AM62">
            <v>0</v>
          </cell>
          <cell r="AN62">
            <v>0</v>
          </cell>
          <cell r="AO62">
            <v>0</v>
          </cell>
          <cell r="AP62">
            <v>0</v>
          </cell>
          <cell r="AQ62">
            <v>0</v>
          </cell>
          <cell r="AR62" t="str">
            <v>0%</v>
          </cell>
          <cell r="AS62">
            <v>315000000</v>
          </cell>
          <cell r="AT62">
            <v>315000000</v>
          </cell>
          <cell r="AU62">
            <v>1</v>
          </cell>
          <cell r="AV62">
            <v>315000000</v>
          </cell>
          <cell r="AW62">
            <v>1</v>
          </cell>
          <cell r="AX62">
            <v>0</v>
          </cell>
          <cell r="AY62">
            <v>0</v>
          </cell>
          <cell r="AZ62">
            <v>0</v>
          </cell>
          <cell r="BA62" t="str">
            <v>0%</v>
          </cell>
          <cell r="BB62">
            <v>200000000</v>
          </cell>
          <cell r="BC62">
            <v>200000000</v>
          </cell>
          <cell r="BD62">
            <v>1</v>
          </cell>
          <cell r="BE62">
            <v>127390840</v>
          </cell>
        </row>
        <row r="63">
          <cell r="A63" t="str">
            <v>SACT 4.1.4</v>
          </cell>
          <cell r="B63" t="str">
            <v>4.1.4</v>
          </cell>
          <cell r="C63" t="str">
            <v xml:space="preserve">Implementación de acciones de manejo en cuencas abastecedoras 
</v>
          </cell>
          <cell r="D63" t="str">
            <v>Hectáreas de las cuencas abastecedoras con acciones de manejo
Nota: las acciones de reforestación en cuencas abastecedoras se realizaran a través del proyecto 2. Conectando ecosistemas naturales.</v>
          </cell>
          <cell r="E63" t="str">
            <v>Número</v>
          </cell>
          <cell r="F63">
            <v>800</v>
          </cell>
          <cell r="G63">
            <v>800</v>
          </cell>
          <cell r="H63">
            <v>800</v>
          </cell>
          <cell r="I63">
            <v>800</v>
          </cell>
          <cell r="J63">
            <v>328.45000000000005</v>
          </cell>
          <cell r="K63">
            <v>245.6</v>
          </cell>
          <cell r="L63">
            <v>0</v>
          </cell>
          <cell r="M63">
            <v>503.4</v>
          </cell>
          <cell r="N63">
            <v>471.55</v>
          </cell>
          <cell r="O63">
            <v>0.37073124999999996</v>
          </cell>
          <cell r="P63">
            <v>0.41056250000000005</v>
          </cell>
          <cell r="Q63">
            <v>0.307</v>
          </cell>
          <cell r="R63">
            <v>0</v>
          </cell>
          <cell r="S63" t="str">
            <v xml:space="preserve">Durante el III y IV trimestre de 2020, se suscribieron convenios con los municipios de Yondó, Anorí, Bello, Girardota, Vegachí y Segovia, lo que representaría la siembra de 22.300 árboles y la conservación de 1295,5 hectáreas en cuencas abastecedoras de acueductos y Ecosistemas Estratégicos; sin embargo, hubo ejecución física en tres municipios.
Adicionalmente, para esta subactividad, se suman 35,91 ha de restauración asistida como pago en especie a beneficiarios de PSA en los ecosistemas estratégicos, Parque Natural Regional Corredor de las Alegrías (PNRCA), Distrito de Manejo Integrado (DMI) de los Recursos Naturales Renovables Cuchilla Jardín - Támesis y en las cuencas de Río Grande - Río Chico. </v>
          </cell>
          <cell r="T63" t="str">
            <v>Para la vigencia 2021 mediante los convenios de restauración con los municipios de Carolina del Príncipe, Liborina, El Bagre, Titiribí y Vegachí, de la jurisdicción corporativa se pretende restaurar 69,9 ha y cercar 69900 metros lineales, conservando así tentativamente 459,58 ha.
El municipio de El Bagre se encuentra en proceso de firma del acta de inicio  así empezar su ejecución.
Se logró avanzar en reuniones con los municipios  para reiterar las obligaciones contractuales  en sus distintos alcances y actividades relacionadas en la ejecución de los procesos pactados por las partes.</v>
          </cell>
          <cell r="U63" t="str">
            <v>Durante la vigencia 2021, se suscribieron convenios con los municipios de Carolina, Titiribí, El Bagre, Vegachí, Liborina e Ituango. Con estos convenios y ejecutados en al año 2022, se tiene el siguiente avance acumulado: Se han sembrado 69,9 ha de plántulas nativas para proteger cuencas abastecedoras, se han conservado en total 727,5 hectáreas. Para el año 2022, se suscribió Contrato con la empresa COFAN, con el fin de sembrar 99.000 árboles y proteger 608 ha. El contrato está en etapa inicial de ejecución y para 2022 se suscribieron los convenios con los municipios de Maceo y Támesis donde se conservarán y restauraran 31.5 ha con una cantidad de 31.500 árboles. La licitacion presenta un avance con una plantacion de 13,328 arboles y una area restaurada de 31,1 ha y un area conservada de 214,5 ha.</v>
          </cell>
          <cell r="X63" t="str">
            <v>contract</v>
          </cell>
          <cell r="Y63" t="str">
            <v>No aplica</v>
          </cell>
          <cell r="AF63">
            <v>3200</v>
          </cell>
          <cell r="AG63">
            <v>217.65875000000003</v>
          </cell>
          <cell r="AH63">
            <v>6.8018359375000004E-2</v>
          </cell>
          <cell r="AJ63">
            <v>774109758</v>
          </cell>
          <cell r="AK63">
            <v>576169749</v>
          </cell>
          <cell r="AL63">
            <v>0.74429981413565904</v>
          </cell>
          <cell r="AM63">
            <v>227015609</v>
          </cell>
          <cell r="AN63">
            <v>0.394008205731051</v>
          </cell>
          <cell r="AO63">
            <v>349154139.69999999</v>
          </cell>
          <cell r="AP63">
            <v>349154139.66000003</v>
          </cell>
          <cell r="AQ63">
            <v>201109693.66</v>
          </cell>
          <cell r="AR63">
            <v>0.57599114779460148</v>
          </cell>
          <cell r="AS63">
            <v>749211913</v>
          </cell>
          <cell r="AT63">
            <v>703078013</v>
          </cell>
          <cell r="AU63">
            <v>0.93842342974063198</v>
          </cell>
          <cell r="AV63">
            <v>253037933</v>
          </cell>
          <cell r="AW63">
            <v>0.35990022205402117</v>
          </cell>
          <cell r="AX63">
            <v>450040080</v>
          </cell>
          <cell r="AY63">
            <v>450040080</v>
          </cell>
          <cell r="AZ63">
            <v>448550080</v>
          </cell>
          <cell r="BA63">
            <v>0.99668918377225424</v>
          </cell>
          <cell r="BB63">
            <v>880009112</v>
          </cell>
          <cell r="BC63">
            <v>852369718</v>
          </cell>
          <cell r="BD63">
            <v>0.96859192294363428</v>
          </cell>
          <cell r="BE63">
            <v>133383694</v>
          </cell>
        </row>
        <row r="64">
          <cell r="A64" t="str">
            <v>ACT 4.2</v>
          </cell>
          <cell r="B64" t="str">
            <v>4.2</v>
          </cell>
          <cell r="C64" t="str">
            <v>Implementar estrategia para la apropiación social y gestión corresponsable del patrimonio hídrico</v>
          </cell>
          <cell r="E64" t="str">
            <v>Porcentaje</v>
          </cell>
          <cell r="F64">
            <v>1</v>
          </cell>
          <cell r="G64">
            <v>1</v>
          </cell>
          <cell r="H64">
            <v>1</v>
          </cell>
          <cell r="I64">
            <v>1</v>
          </cell>
          <cell r="J64">
            <v>1</v>
          </cell>
          <cell r="K64">
            <v>0.93333333333333324</v>
          </cell>
          <cell r="L64">
            <v>0.75</v>
          </cell>
          <cell r="M64">
            <v>0</v>
          </cell>
          <cell r="N64">
            <v>0</v>
          </cell>
          <cell r="O64">
            <v>1</v>
          </cell>
          <cell r="P64">
            <v>1</v>
          </cell>
          <cell r="Q64">
            <v>0.93333333333333324</v>
          </cell>
          <cell r="R64">
            <v>0.75</v>
          </cell>
          <cell r="AF64">
            <v>1</v>
          </cell>
          <cell r="AG64">
            <v>0.73333333333333328</v>
          </cell>
          <cell r="AH64">
            <v>0.73333333333333328</v>
          </cell>
          <cell r="AJ64">
            <v>108819420</v>
          </cell>
          <cell r="AK64">
            <v>104691142</v>
          </cell>
          <cell r="AL64">
            <v>0.96206303985079134</v>
          </cell>
          <cell r="AM64">
            <v>98570128</v>
          </cell>
          <cell r="AN64">
            <v>0.94153264657290681</v>
          </cell>
          <cell r="AO64">
            <v>6121014</v>
          </cell>
          <cell r="AP64">
            <v>6121014</v>
          </cell>
          <cell r="AQ64">
            <v>2003225</v>
          </cell>
          <cell r="AR64">
            <v>0.32727012223791679</v>
          </cell>
          <cell r="AS64">
            <v>115000000</v>
          </cell>
          <cell r="AT64">
            <v>95252000</v>
          </cell>
          <cell r="AU64">
            <v>0.82827826086956524</v>
          </cell>
          <cell r="AV64">
            <v>27626946</v>
          </cell>
          <cell r="AW64">
            <v>0.29004058707428715</v>
          </cell>
          <cell r="AX64">
            <v>67625054</v>
          </cell>
          <cell r="AY64">
            <v>67625054</v>
          </cell>
          <cell r="AZ64">
            <v>67625054</v>
          </cell>
          <cell r="BA64">
            <v>1</v>
          </cell>
          <cell r="BB64">
            <v>116718750</v>
          </cell>
          <cell r="BC64">
            <v>116042864</v>
          </cell>
          <cell r="BD64">
            <v>0.99420927657295854</v>
          </cell>
          <cell r="BE64">
            <v>86214783</v>
          </cell>
        </row>
        <row r="65">
          <cell r="A65" t="str">
            <v>SACT 4.2.1</v>
          </cell>
          <cell r="B65" t="str">
            <v>4.2.1</v>
          </cell>
          <cell r="C65" t="str">
            <v>Implementación de la estrategia para la apropiación social y gestión corresponsable del patrimonio hídrico</v>
          </cell>
          <cell r="D65" t="str">
            <v>% implementación de la estrategia de apropiación social y gestión corresponsable del patrimonio hídrico</v>
          </cell>
          <cell r="E65" t="str">
            <v>Porcentaje</v>
          </cell>
          <cell r="F65">
            <v>0.25</v>
          </cell>
          <cell r="G65">
            <v>0.5</v>
          </cell>
          <cell r="H65">
            <v>0.75</v>
          </cell>
          <cell r="I65">
            <v>1</v>
          </cell>
          <cell r="J65">
            <v>0.5</v>
          </cell>
          <cell r="K65">
            <v>0.7</v>
          </cell>
          <cell r="L65">
            <v>0.75</v>
          </cell>
          <cell r="M65">
            <v>0</v>
          </cell>
          <cell r="N65">
            <v>0</v>
          </cell>
          <cell r="O65">
            <v>1</v>
          </cell>
          <cell r="P65">
            <v>1</v>
          </cell>
          <cell r="Q65">
            <v>0.93333333333333324</v>
          </cell>
          <cell r="R65">
            <v>0.75</v>
          </cell>
          <cell r="S65" t="str">
            <v>En la vigencia 2020 se logra realizar un ejercicio participativo para el diseño de la Estrategia de Apropiación Social y Gestión Corresponsable del Patrimonio Hídrico desde un proceso de caracterización de los conocimientos y experiencias de diferentes actores y comunidades, lo que corresponde a la primera etapa (ET1), es decir, el primer 25% de la subactividad. </v>
          </cell>
          <cell r="T65" t="str">
            <v>En la vigencia 2021 se hizo el desarrollo y sistematización en 26 municipios, con lo cual se logra alcanzar el 25% estimado como meta para la vigencia 2021 y el 50% de la meta total definida en el Plan de Acción Corporativo para el cuatrienio 2020-2023.
Los municipios con los cuales se logra el despliegue de la estrategia en su segunda etapa son: Amagá, Andes, Angelópolis, Belmira, Betania, Caramanta, Ciudad Bolivar, Concordia, Ebéjico, Entrerríos, Fredonia, Heliconia, Jardín, Jericó, Liborina, Olaya, Sabanalarga, Salgar, San Andrés de Cuerquia, San Jerónimo, San José de la Montaña, San Pedro de los Milagros, Sopetrán, Támesis, Tarso y Venecia.</v>
          </cell>
          <cell r="U65" t="str">
            <v>La Subdirección de Participación y Cultura Ambiental en la vigencia 2022, suscribió Convenio Interadministrativo N° 040-COV2210-90 con el Instituto de Estudios Regionales INER de la Universidad de Antioquia cuyo objeto es “Implementar el Modelo de Participación GOTA en procesos de administración de áreas protegidas y otras estrategias de conservación, gobernanza ambiental, innovación en la administración ambiental e investigación y gestión de conflictos socioambientales”, el cual se encuentra actualmente en ejecución con actividades programadas para la vigencia 2022, aportando directamente desde su alcance 4 al Indicador 4.2.1. “Implementar estrategia para la apropiación social y gestión corresponsable del patrimonio hídrico”: Para la vigencia se presentaron avance en desarrollos metodológicos y cronogramas para el desarrollo y sistematización de la estrategia para 27 municipios, con lo cual se logra alcanzar el 25% estimado como meta para la vigencia 2022 y el 75% de la meta total definida en el Plan de Acción Corporativo para el cuatrienio 2020-2023.                                                                                                                               Asimismo, para la vigencia del 2022 se logró la implementación la Estrategia para la Apropiación Social y Gestión Corresponsable del Patrimonio Hídrico mediante la inclusión de sus lineamientos en los diferentes procesos contractuales desarrollados por CORANTIOQUIA, en donde se destacan los siguientes Convenios: 
Aunar esfuerzos para garantizar el saneamiento hídrico rural en la jurisdicción de Corantioquia,  Contrato No. 160-CNT2111-142,  Convenio 040-COV2211-107, Contrato 110-CNT2209-134 del 2022, Convenio 040-COV2212-142 del 2022.                                                          También, se dio a conocer la Estrategia para la Apropiación Social y Gestión Corresponsable del Patrimonio Hídrico, mediante varias jornadas de inducción de los equipos técnicos de los diversos procesos contractuales adelantados en CORANTIOQUIA, así como, a los funcionarios de las diferentes Subdirecciones y Oficinas Territoriales, Actas 140-ACT2210-5342, 140-ACT2211-6154, 140-ACT2211-6008 y 140-ACT2211-6278.Por último, se adelantaron procesos de educación ambiental con el fin de fortalecer la gobernanza del agua desde la apropiación social y gestión corresponsable del patrimonio hídrico.</v>
          </cell>
          <cell r="X65" t="str">
            <v>contract</v>
          </cell>
          <cell r="Y65" t="str">
            <v>No aplica</v>
          </cell>
          <cell r="AF65">
            <v>1</v>
          </cell>
          <cell r="AG65">
            <v>0.36249999999999999</v>
          </cell>
          <cell r="AH65">
            <v>0.36249999999999999</v>
          </cell>
          <cell r="AJ65">
            <v>108819420</v>
          </cell>
          <cell r="AK65">
            <v>104691142</v>
          </cell>
          <cell r="AL65">
            <v>0.96206303985079134</v>
          </cell>
          <cell r="AM65">
            <v>98570128</v>
          </cell>
          <cell r="AN65">
            <v>0.94153264657290681</v>
          </cell>
          <cell r="AO65">
            <v>6121014</v>
          </cell>
          <cell r="AP65">
            <v>6121014</v>
          </cell>
          <cell r="AQ65">
            <v>2003225</v>
          </cell>
          <cell r="AR65">
            <v>0.32727012223791679</v>
          </cell>
          <cell r="AS65">
            <v>115000000</v>
          </cell>
          <cell r="AT65">
            <v>95252000</v>
          </cell>
          <cell r="AU65">
            <v>0.82827826086956524</v>
          </cell>
          <cell r="AV65">
            <v>27626946</v>
          </cell>
          <cell r="AW65">
            <v>0.29004058707428715</v>
          </cell>
          <cell r="AX65">
            <v>67625054</v>
          </cell>
          <cell r="AY65">
            <v>67625054</v>
          </cell>
          <cell r="AZ65">
            <v>67625054</v>
          </cell>
          <cell r="BA65">
            <v>1</v>
          </cell>
          <cell r="BB65">
            <v>116718750</v>
          </cell>
          <cell r="BC65">
            <v>116042864</v>
          </cell>
          <cell r="BD65">
            <v>0.99420927657295854</v>
          </cell>
          <cell r="BE65">
            <v>86214783</v>
          </cell>
        </row>
        <row r="66">
          <cell r="A66" t="str">
            <v>ACT 4.3</v>
          </cell>
          <cell r="B66" t="str">
            <v>4.3</v>
          </cell>
          <cell r="C66" t="str">
            <v>Apoyar el mejoramiento al acceso a agua potable para las comunidades étnicas</v>
          </cell>
          <cell r="E66" t="str">
            <v>Porcentaje</v>
          </cell>
          <cell r="F66">
            <v>0</v>
          </cell>
          <cell r="G66">
            <v>1</v>
          </cell>
          <cell r="H66">
            <v>1</v>
          </cell>
          <cell r="I66">
            <v>1</v>
          </cell>
          <cell r="J66">
            <v>0.95</v>
          </cell>
          <cell r="K66">
            <v>1</v>
          </cell>
          <cell r="L66">
            <v>0.95</v>
          </cell>
          <cell r="M66">
            <v>0</v>
          </cell>
          <cell r="N66">
            <v>5.0000000000000044E-2</v>
          </cell>
          <cell r="O66">
            <v>0</v>
          </cell>
          <cell r="P66">
            <v>0.95</v>
          </cell>
          <cell r="Q66">
            <v>1</v>
          </cell>
          <cell r="R66">
            <v>0.95</v>
          </cell>
          <cell r="AF66">
            <v>1</v>
          </cell>
          <cell r="AG66">
            <v>0.48749999999999999</v>
          </cell>
          <cell r="AH66">
            <v>0.48749999999999999</v>
          </cell>
          <cell r="AJ66">
            <v>0</v>
          </cell>
          <cell r="AK66">
            <v>0</v>
          </cell>
          <cell r="AL66">
            <v>0</v>
          </cell>
          <cell r="AM66">
            <v>0</v>
          </cell>
          <cell r="AN66">
            <v>0</v>
          </cell>
          <cell r="AO66">
            <v>0</v>
          </cell>
          <cell r="AP66">
            <v>0</v>
          </cell>
          <cell r="AQ66">
            <v>0</v>
          </cell>
          <cell r="AR66" t="str">
            <v>0%</v>
          </cell>
          <cell r="AS66">
            <v>750000000</v>
          </cell>
          <cell r="AT66">
            <v>682767066</v>
          </cell>
          <cell r="AU66">
            <v>0.91035608800000001</v>
          </cell>
          <cell r="AV66">
            <v>3000000</v>
          </cell>
          <cell r="AW66">
            <v>4.3938850442443575E-3</v>
          </cell>
          <cell r="AX66">
            <v>679767066</v>
          </cell>
          <cell r="AY66">
            <v>679767066</v>
          </cell>
          <cell r="AZ66">
            <v>679457876</v>
          </cell>
          <cell r="BA66">
            <v>0.99954515301569491</v>
          </cell>
          <cell r="BB66">
            <v>32000000</v>
          </cell>
          <cell r="BC66">
            <v>30000000</v>
          </cell>
          <cell r="BD66">
            <v>0.9375</v>
          </cell>
          <cell r="BE66">
            <v>30000000</v>
          </cell>
        </row>
        <row r="67">
          <cell r="A67" t="str">
            <v>SACT 4.3.1</v>
          </cell>
          <cell r="B67" t="str">
            <v>4.3.1</v>
          </cell>
          <cell r="C67" t="str">
            <v>Mejoramiento del acceso al agua potable para las comunidades étnicas</v>
          </cell>
          <cell r="D67" t="str">
            <v>Sistemas de tratamiento de agua implementados en comunidades étnicas</v>
          </cell>
          <cell r="E67" t="str">
            <v>Número</v>
          </cell>
          <cell r="F67">
            <v>0</v>
          </cell>
          <cell r="G67">
            <v>1</v>
          </cell>
          <cell r="H67">
            <v>1</v>
          </cell>
          <cell r="I67">
            <v>1</v>
          </cell>
          <cell r="J67">
            <v>0.95</v>
          </cell>
          <cell r="K67">
            <v>2</v>
          </cell>
          <cell r="L67">
            <v>0</v>
          </cell>
          <cell r="M67">
            <v>0</v>
          </cell>
          <cell r="N67">
            <v>0.05</v>
          </cell>
          <cell r="O67">
            <v>0</v>
          </cell>
          <cell r="P67">
            <v>0.95</v>
          </cell>
          <cell r="Q67">
            <v>1</v>
          </cell>
          <cell r="R67">
            <v>0</v>
          </cell>
          <cell r="S67" t="str">
            <v>Sin meta programada para la vigencia 2020.</v>
          </cell>
          <cell r="T67" t="str">
            <v xml:space="preserve">Se realiza informe de priorización, el cual se encuentra en el J/calidad ambiental/Saneamiento hídrico/urbano/Agua Potable
Se realizaron las visitas de diagnóstico de los sistemas de abastecimiento en el resguardo indígena Hermeregildo Chiakiama localizado en el Corregimiento Farallones, municipio de Ciudad Bolívar y en el Consejo Comunitario San Nicolás, en el municipio de Sopetrán.
Se elaboraron los estudios previos para ambos proyectos, los cuales fueron aprobados por los comités de contratación y de Dirección.  
Actualmente, están en elaboración las minutas de ambos procesos.
  </v>
          </cell>
          <cell r="U67" t="str">
            <v xml:space="preserve">Al semestre IV se avanzó en la ejecución de dos plantas de tratamiento de agua potable en el cabildo indígena de Ciudad Bolívar Hermelegildo Chakiama y en el Consejo comunitario San Nicolás en el municipio de Sopetrán.			</v>
          </cell>
          <cell r="X67" t="str">
            <v>contract</v>
          </cell>
          <cell r="Y67" t="str">
            <v>No aplica</v>
          </cell>
          <cell r="AF67">
            <v>3</v>
          </cell>
          <cell r="AG67">
            <v>0.73750000000000004</v>
          </cell>
          <cell r="AH67">
            <v>0.24583333333333335</v>
          </cell>
          <cell r="AJ67">
            <v>0</v>
          </cell>
          <cell r="AL67">
            <v>0</v>
          </cell>
          <cell r="AM67">
            <v>0</v>
          </cell>
          <cell r="AN67">
            <v>0</v>
          </cell>
          <cell r="AO67">
            <v>0</v>
          </cell>
          <cell r="AP67">
            <v>0</v>
          </cell>
          <cell r="AQ67">
            <v>0</v>
          </cell>
          <cell r="AR67" t="str">
            <v>0%</v>
          </cell>
          <cell r="AS67">
            <v>750000000</v>
          </cell>
          <cell r="AT67">
            <v>682767066</v>
          </cell>
          <cell r="AU67">
            <v>0.91035608800000001</v>
          </cell>
          <cell r="AV67">
            <v>3000000</v>
          </cell>
          <cell r="AW67">
            <v>4.3938850442443575E-3</v>
          </cell>
          <cell r="AX67">
            <v>679767066</v>
          </cell>
          <cell r="AY67">
            <v>679767066</v>
          </cell>
          <cell r="AZ67">
            <v>679457876</v>
          </cell>
          <cell r="BA67">
            <v>0.99954515301569491</v>
          </cell>
          <cell r="BB67">
            <v>32000000</v>
          </cell>
          <cell r="BC67">
            <v>30000000</v>
          </cell>
          <cell r="BD67">
            <v>0.9375</v>
          </cell>
          <cell r="BE67">
            <v>30000000</v>
          </cell>
        </row>
        <row r="68">
          <cell r="A68" t="str">
            <v>ACT 4.4</v>
          </cell>
          <cell r="B68" t="str">
            <v>4.4</v>
          </cell>
          <cell r="C68" t="str">
            <v>Proveer infraestructura y tecnología para la descontaminación del agua</v>
          </cell>
          <cell r="E68" t="str">
            <v>Porcentaje</v>
          </cell>
          <cell r="F68">
            <v>1</v>
          </cell>
          <cell r="G68">
            <v>1</v>
          </cell>
          <cell r="H68">
            <v>1</v>
          </cell>
          <cell r="I68">
            <v>1</v>
          </cell>
          <cell r="J68">
            <v>1</v>
          </cell>
          <cell r="K68">
            <v>0.78304166666666664</v>
          </cell>
          <cell r="L68">
            <v>1</v>
          </cell>
          <cell r="M68">
            <v>5.0000000000000044E-2</v>
          </cell>
          <cell r="N68">
            <v>0</v>
          </cell>
          <cell r="O68">
            <v>0.95</v>
          </cell>
          <cell r="P68">
            <v>1</v>
          </cell>
          <cell r="Q68">
            <v>0.78304166666666664</v>
          </cell>
          <cell r="R68">
            <v>1</v>
          </cell>
          <cell r="AF68">
            <v>1</v>
          </cell>
          <cell r="AG68">
            <v>0.6832604166666667</v>
          </cell>
          <cell r="AH68">
            <v>0.6832604166666667</v>
          </cell>
          <cell r="AJ68">
            <v>14321375508</v>
          </cell>
          <cell r="AK68">
            <v>12320251929</v>
          </cell>
          <cell r="AL68">
            <v>0.86027015506421423</v>
          </cell>
          <cell r="AM68">
            <v>5989217877</v>
          </cell>
          <cell r="AN68">
            <v>0.48612787396841228</v>
          </cell>
          <cell r="AO68">
            <v>6337537592.8999996</v>
          </cell>
          <cell r="AP68">
            <v>5429703696.1700001</v>
          </cell>
          <cell r="AQ68">
            <v>4899215144.54</v>
          </cell>
          <cell r="AR68">
            <v>0.90229880278656904</v>
          </cell>
          <cell r="AS68">
            <v>14019473245</v>
          </cell>
          <cell r="AT68">
            <v>12634456348</v>
          </cell>
          <cell r="AU68">
            <v>0.9012076364927647</v>
          </cell>
          <cell r="AV68">
            <v>3593120207</v>
          </cell>
          <cell r="AW68">
            <v>0.28439056719435191</v>
          </cell>
          <cell r="AX68">
            <v>9041336141</v>
          </cell>
          <cell r="AY68">
            <v>9041336141</v>
          </cell>
          <cell r="AZ68">
            <v>6729710256</v>
          </cell>
          <cell r="BA68">
            <v>0.744326961308583</v>
          </cell>
          <cell r="BB68">
            <v>13473639940</v>
          </cell>
          <cell r="BC68">
            <v>13338138289</v>
          </cell>
          <cell r="BD68">
            <v>0.98994320379619705</v>
          </cell>
          <cell r="BE68">
            <v>3549840992</v>
          </cell>
        </row>
        <row r="69">
          <cell r="A69" t="str">
            <v>SACT 4.4.1</v>
          </cell>
          <cell r="B69" t="str">
            <v>4.4.1</v>
          </cell>
          <cell r="C69" t="str">
            <v>Instalación de pozos sépticos</v>
          </cell>
          <cell r="D69" t="str">
            <v>Número de pozos instalados</v>
          </cell>
          <cell r="E69" t="str">
            <v>Número</v>
          </cell>
          <cell r="F69">
            <v>1200</v>
          </cell>
          <cell r="G69">
            <v>1200</v>
          </cell>
          <cell r="H69">
            <v>1200</v>
          </cell>
          <cell r="I69">
            <v>1200</v>
          </cell>
          <cell r="J69">
            <v>1281</v>
          </cell>
          <cell r="K69">
            <v>679.30000000000007</v>
          </cell>
          <cell r="L69">
            <v>0</v>
          </cell>
          <cell r="M69">
            <v>0</v>
          </cell>
          <cell r="N69">
            <v>0</v>
          </cell>
          <cell r="O69">
            <v>1</v>
          </cell>
          <cell r="P69">
            <v>1</v>
          </cell>
          <cell r="Q69">
            <v>0.56608333333333338</v>
          </cell>
          <cell r="R69">
            <v>0</v>
          </cell>
          <cell r="S69" t="str">
            <v xml:space="preserve">Se celebraron 36 convenios con municipios y 1 con OIA para el suministro e instalación de 1342 tanques sépticos.  </v>
          </cell>
          <cell r="T69" t="str">
            <v xml:space="preserve">El Fondo de Inversión Regional para la Descontaminación Hídrica aprobó la destinación de recursos por un valor de $8.849.075.679 para cofinanciar el suministro e instalación de sistemas sépticos en el área rural de los municipios de la jurisdicción de Corantioquia. Para lo cual se firmaron 40 convenios con municipios, para un total de 1.583 tanques sépticos, con los cuales se obtiene una remoción de DBO de 133.157,475 Kg/año y SST de 127.831,176 Kg/año, para beneficiar a 8.107 habitantes, logrando un porcentaje de ejecución del 100% en el cumplimiento del indicador de la subactividad 4.4.1 establecido en el Plan de Acción. De estos contratos suscritos, al cierre de la vigencia, se han reportado la instalación de 1.281 pozos séptico. </v>
          </cell>
          <cell r="U69" t="str">
            <v xml:space="preserve">Durante el año 2022, se realizan los siguientes procesos: 
-	Elaboración de estudios previos producto de la Convocatoria según oficio con radicado No. 040-COI2201-1057 del 20 de enero de 2022, con el fin de que los municipios presentaran proyectos en saneamiento hídrico urbano y rural. 38 entes territoriales presentaron proyectos para la instalación de sistemas sépticos.
-	Se firmó convenios con los municipios de Jericó, Santa Bárbara, Salgar, Montebello, Betania, Fredonia, Tarso, Betulia, Caramanta, Yalí, Vegachi, Gómez Plata, Amalfi, Segovia, Zaragoza, Maceo, San Jerónimo, Andes, Belmira, Buriticá, Caldas, Caracolí, Copacabana, Donmatias, Entrerríos, Guadalupe, Jardín, Puerto Berrio, Santa Rosa y Sopetrán. De igual forma se realizará convenios con comunidades afrocolombianas e indígenas, en donde se tendrá el componente de saneamiento hídrico. 	
</v>
          </cell>
          <cell r="X69" t="str">
            <v>contract</v>
          </cell>
          <cell r="Y69" t="str">
            <v>No aplica</v>
          </cell>
          <cell r="AF69">
            <v>4800</v>
          </cell>
          <cell r="AG69">
            <v>791.82500000000005</v>
          </cell>
          <cell r="AH69">
            <v>0.16496354166666669</v>
          </cell>
          <cell r="AJ69">
            <v>9267376378</v>
          </cell>
          <cell r="AK69">
            <v>8227444234</v>
          </cell>
          <cell r="AL69">
            <v>0.88778570098127074</v>
          </cell>
          <cell r="AM69">
            <v>3083065687</v>
          </cell>
          <cell r="AN69">
            <v>0.37472945416745562</v>
          </cell>
          <cell r="AO69">
            <v>5150882087.8999996</v>
          </cell>
          <cell r="AP69">
            <v>4499312219.1700001</v>
          </cell>
          <cell r="AQ69">
            <v>4065177436.54</v>
          </cell>
          <cell r="AR69">
            <v>0.90351085644150164</v>
          </cell>
          <cell r="AS69">
            <v>10054246100</v>
          </cell>
          <cell r="AT69">
            <v>8813573575</v>
          </cell>
          <cell r="AU69">
            <v>0.87660213280436805</v>
          </cell>
          <cell r="AV69">
            <v>2077917878</v>
          </cell>
          <cell r="AW69">
            <v>0.23576337796669497</v>
          </cell>
          <cell r="AX69">
            <v>6735655697</v>
          </cell>
          <cell r="AY69">
            <v>6735655697</v>
          </cell>
          <cell r="AZ69">
            <v>4726805388</v>
          </cell>
          <cell r="BA69">
            <v>0.70175875974558444</v>
          </cell>
          <cell r="BB69">
            <v>10935997575</v>
          </cell>
          <cell r="BC69">
            <v>10827149404</v>
          </cell>
          <cell r="BD69">
            <v>0.99004680000580558</v>
          </cell>
          <cell r="BE69">
            <v>2413167734</v>
          </cell>
        </row>
        <row r="70">
          <cell r="A70" t="str">
            <v>SACT 4.4.2</v>
          </cell>
          <cell r="B70" t="str">
            <v>4.4.2</v>
          </cell>
          <cell r="C70" t="str">
            <v>Construcción de plantas de tratamiento de agua residual</v>
          </cell>
          <cell r="D70" t="str">
            <v>Número de plantas de tratamiento de agua residual construidas</v>
          </cell>
          <cell r="E70" t="str">
            <v>Número</v>
          </cell>
          <cell r="F70">
            <v>3</v>
          </cell>
          <cell r="G70">
            <v>3</v>
          </cell>
          <cell r="H70">
            <v>3</v>
          </cell>
          <cell r="I70">
            <v>3</v>
          </cell>
          <cell r="J70">
            <v>3.850000000000001</v>
          </cell>
          <cell r="K70">
            <v>5.2799999999999976</v>
          </cell>
          <cell r="L70">
            <v>0</v>
          </cell>
          <cell r="M70">
            <v>0.3</v>
          </cell>
          <cell r="N70">
            <v>0</v>
          </cell>
          <cell r="O70">
            <v>0.9</v>
          </cell>
          <cell r="P70">
            <v>1</v>
          </cell>
          <cell r="Q70">
            <v>1</v>
          </cell>
          <cell r="R70">
            <v>0</v>
          </cell>
          <cell r="S70" t="str">
            <v>Se celebraron 5 convenios para la construcción de colectores y plantas de tratamiento de agua residual:  
Proyecto PTAR Santa Rosa de Osos 
Proyecto PTAR Buriticá 
Proyecto Colector Betulia 
Proyecto PTAR Corregimiento Córdoba 
Proyecto colector San José de la Montaña</v>
          </cell>
          <cell r="T70" t="str">
            <v xml:space="preserve">El Fondo de Inversión Regional para la Descontaminación Hídrica de la Corporación aprobó la destinación de recursos por un valor de $3.850.000.000 con el fin de cofinanciar la construcción de Colectores y Plantas de Tratamiento de Aguas Residuales Domésticas (PTARD), en los municipios de Ciudad Bolívar, Liborina, Vegachí y Concordia, con los cuales se logrará la instalación de 4.2 km de colectores, beneficiando a una población de 2347 habitantes y eliminando 112 puntos de vertimiento a las quebradas La Cascada (Corregimiento San Bernardo de los Farallones, Ciudad Bolívar), Juan García (Liborina), Gazapa y el matadero (Corregimiento El Tigre, Vegachí) y el establo (Concordia). Igualmente, se realizó seguimiento a la ejecución de los convenios para las vigencias, 2019 y 2020. 
 </v>
          </cell>
          <cell r="U70" t="str">
            <v xml:space="preserve">En el trimestre IV de la vigencia 2022, se realizó seguimiento al avance de las obras de los convenios que vienen ejecutándose desde vigencias anteriores. Además, se realizó la revisión y evaluación de los 12 proyectos de colectores y PTAR presentados por los municipios de la jurisdicción en el marco de la convocatoria realizada en el mes de enero de 2022. 
Luego, se priorizó la ejecución de dos proyectos, el colector y PTAR del área urbana del municipio de Yarumal, y el colector de la zona urbana del municipio de Toledo y Caramanta
</v>
          </cell>
          <cell r="X70" t="str">
            <v>contract</v>
          </cell>
          <cell r="Y70" t="str">
            <v>No aplica</v>
          </cell>
          <cell r="AF70">
            <v>12</v>
          </cell>
          <cell r="AG70">
            <v>2.9574999999999996</v>
          </cell>
          <cell r="AH70">
            <v>0.24645833333333331</v>
          </cell>
          <cell r="AJ70">
            <v>5053999130</v>
          </cell>
          <cell r="AK70">
            <v>4092807695</v>
          </cell>
          <cell r="AL70">
            <v>0.80981567066474747</v>
          </cell>
          <cell r="AM70">
            <v>2906152190</v>
          </cell>
          <cell r="AN70">
            <v>0.71006321492952529</v>
          </cell>
          <cell r="AO70">
            <v>1186655505</v>
          </cell>
          <cell r="AP70">
            <v>930391477</v>
          </cell>
          <cell r="AQ70">
            <v>834037708</v>
          </cell>
          <cell r="AR70">
            <v>0.8964373907307408</v>
          </cell>
          <cell r="AS70">
            <v>3965227145</v>
          </cell>
          <cell r="AT70">
            <v>3820882773</v>
          </cell>
          <cell r="AU70">
            <v>0.96359745186804424</v>
          </cell>
          <cell r="AV70">
            <v>1515202329</v>
          </cell>
          <cell r="AW70">
            <v>0.39655818276003413</v>
          </cell>
          <cell r="AX70">
            <v>2305680444</v>
          </cell>
          <cell r="AY70">
            <v>2305680444</v>
          </cell>
          <cell r="AZ70">
            <v>2002904868</v>
          </cell>
          <cell r="BA70">
            <v>0.86868276703829306</v>
          </cell>
          <cell r="BB70">
            <v>2537642365</v>
          </cell>
          <cell r="BC70">
            <v>2510988885</v>
          </cell>
          <cell r="BD70">
            <v>0.98949675479586341</v>
          </cell>
          <cell r="BE70">
            <v>1136673258</v>
          </cell>
        </row>
        <row r="71">
          <cell r="A71" t="str">
            <v>ACT 4.5</v>
          </cell>
          <cell r="B71" t="str">
            <v>4.5</v>
          </cell>
          <cell r="C71" t="str">
            <v>Realizar seguimiento y monitoreo al agua con enfoque participativo</v>
          </cell>
          <cell r="E71" t="str">
            <v>Porcentaje</v>
          </cell>
          <cell r="F71">
            <v>1</v>
          </cell>
          <cell r="G71">
            <v>1</v>
          </cell>
          <cell r="H71">
            <v>1</v>
          </cell>
          <cell r="I71">
            <v>1</v>
          </cell>
          <cell r="J71">
            <v>1</v>
          </cell>
          <cell r="K71">
            <v>0.99498529720646933</v>
          </cell>
          <cell r="L71">
            <v>0</v>
          </cell>
          <cell r="M71">
            <v>0</v>
          </cell>
          <cell r="N71">
            <v>0</v>
          </cell>
          <cell r="O71">
            <v>1</v>
          </cell>
          <cell r="P71">
            <v>1</v>
          </cell>
          <cell r="Q71">
            <v>0.99498529720646933</v>
          </cell>
          <cell r="R71">
            <v>0</v>
          </cell>
          <cell r="AF71">
            <v>1</v>
          </cell>
          <cell r="AG71">
            <v>0.74874632430161736</v>
          </cell>
          <cell r="AH71">
            <v>0.74874632430161736</v>
          </cell>
          <cell r="AJ71">
            <v>7470633993</v>
          </cell>
          <cell r="AK71">
            <v>6724182387</v>
          </cell>
          <cell r="AL71">
            <v>0.90008189308973952</v>
          </cell>
          <cell r="AM71">
            <v>5425407844</v>
          </cell>
          <cell r="AN71">
            <v>0.80685019110859524</v>
          </cell>
          <cell r="AO71">
            <v>1298774543.3</v>
          </cell>
          <cell r="AP71">
            <v>1247180634.3</v>
          </cell>
          <cell r="AQ71">
            <v>1193482751</v>
          </cell>
          <cell r="AR71">
            <v>0.95694458218545164</v>
          </cell>
          <cell r="AS71">
            <v>7813122591</v>
          </cell>
          <cell r="AT71">
            <v>6738793157</v>
          </cell>
          <cell r="AU71">
            <v>0.86249679030538584</v>
          </cell>
          <cell r="AV71">
            <v>4440423866</v>
          </cell>
          <cell r="AW71">
            <v>0.6589345840638331</v>
          </cell>
          <cell r="AX71">
            <v>2298369291</v>
          </cell>
          <cell r="AY71">
            <v>2298369291</v>
          </cell>
          <cell r="AZ71">
            <v>2253376598</v>
          </cell>
          <cell r="BA71">
            <v>0.98042408016145044</v>
          </cell>
          <cell r="BB71">
            <v>5806316163</v>
          </cell>
          <cell r="BC71">
            <v>5790069306</v>
          </cell>
          <cell r="BD71">
            <v>0.99720186490988361</v>
          </cell>
          <cell r="BE71">
            <v>2864001546</v>
          </cell>
        </row>
        <row r="72">
          <cell r="A72" t="str">
            <v>SACT 4.5.1</v>
          </cell>
          <cell r="B72" t="str">
            <v>4.5.1</v>
          </cell>
          <cell r="C72" t="str">
            <v>Operación de redes y estaciones de monitoreo del recurso hídrico</v>
          </cell>
          <cell r="D72" t="str">
            <v>% de redes y estaciones de monitoreo en operación (del recurso agua)</v>
          </cell>
          <cell r="E72" t="str">
            <v>Porcentaje</v>
          </cell>
          <cell r="F72">
            <v>0.92</v>
          </cell>
          <cell r="G72">
            <v>0.92</v>
          </cell>
          <cell r="H72">
            <v>0.92</v>
          </cell>
          <cell r="I72">
            <v>0.92</v>
          </cell>
          <cell r="J72">
            <v>0.97624951841976382</v>
          </cell>
          <cell r="K72">
            <v>0.90615942028985508</v>
          </cell>
          <cell r="L72">
            <v>0</v>
          </cell>
          <cell r="M72">
            <v>0</v>
          </cell>
          <cell r="N72">
            <v>0</v>
          </cell>
          <cell r="O72">
            <v>1</v>
          </cell>
          <cell r="P72">
            <v>1</v>
          </cell>
          <cell r="Q72">
            <v>0.98495589161940766</v>
          </cell>
          <cell r="R72">
            <v>0</v>
          </cell>
          <cell r="S72" t="str">
            <v xml:space="preserve">Se celebra el convenio 040-COV2008-75, que tiene por objeto: “Aunar esfuerzos para red de monitoreo del recurso agua y la red de calidad del aire que brinde información oportuna y confiable de las variables atmosféricas, hidrológicas y meteorológicas” y el contrato 110-CNT2008-119, que tiene por objeto: “Monitoreo y seguimiento a objetivos de calidad-ODC- y a usuarios generadores de vertimientos en la jurisdicción de Corantioquia”, mediante los cuales se logra la ejecución de la meta de operación de redes de monitoreo a través del programa PIRAGUA. </v>
          </cell>
          <cell r="T72" t="str">
            <v>La red de monitoreo aporta datos para valorar el estado y la dinámica de la oferta de las aguas lluvias y superficiales a nivel de la jurisdicción; en el mismo sentido, aporta datos para el conocimiento de las aguas subterráneas y el estado de la oferta del recurso hídrico en áreas estratégicas.  El propósito de la red es aportar datos de referencia para estimar la dimensión y las posibles causas de las variaciones espacio-temporales de la cantidad y calidad del agua, la afectación de la oferta y calidad y las condiciones para la gestión integral del recurso hídrico. La red opera en los 80 municipios de la jurisdicción y en las 34 cuencas de Nivel Subsiguiente 1 – NSS1. Esta red manual realiza monitoreo a las fuentes hídricas con Objetivos de Calidad - ODC adoptados, Clase I (no admite vertimientos) y Clase II (admite vertimientos), receptoras de vertimientos y los vertimientos puntuales al agua del sector doméstico e industrial, también a través de la implementación y ejecución del Programa Integral Red Agua –PIRAGUA, se hace el monitoreo de: 325 fuentes abastecedoras, 140 puntos en pozos o aljibes, 3 áreas protegidas, 5 complejos cenagosos y 325 puntos de ODC, Objetivos de Calidad y PTARD. Se cuenta con con la participación de 153 grupos Piragüeros, de los cuales 22 son grupos étnicos (afros e indígenas) y 50 empresas participantes del programa, también se creó el primer grupo fuera de la jurisdicción que se autogestionará a través del aplicativo móvil y la universidad del conocimiento de Corantioquia</v>
          </cell>
          <cell r="U72" t="str">
            <v>Se avanzó con el Programa Piragua el 90,6%, en el 2022, con los monitoreos de fuentes abastecedoras, puntos en áreas protegidas, sistemas cenagosos y Fuentes intrumentadas con limnímetros. Se procedió al último pago del convenio 040-COV2106-23. Se inició el nuevo convenio 040-COV2210-82, en el cual se avanzó con el monitoreo de fuentes subterránea, fuentes abastecedoras, áreas protegidas y sistemas cenagosos.
Para el caso de los monitoreos de vertimientos y ODC, en el año 2022 se realizaron 160 monitoreos distribuidos en 94 monitoreos de ODC con PORH, 49 monitoreos de ODC sin PORH y 17 monitoreos de usuarios de agua residual no dosmestica  realizados en el marco del convenio No. 040-COV2106-23 de 2021 y No. 040-COV2210-82 de 2022 firmados ambos con la U de A.</v>
          </cell>
          <cell r="X72" t="str">
            <v>contract</v>
          </cell>
          <cell r="Y72" t="str">
            <v>No aplica</v>
          </cell>
          <cell r="AF72">
            <v>0.92</v>
          </cell>
          <cell r="AG72">
            <v>0.70060223467740479</v>
          </cell>
          <cell r="AH72">
            <v>0.76152416812761392</v>
          </cell>
          <cell r="AJ72">
            <v>6880633993</v>
          </cell>
          <cell r="AK72">
            <v>6613739833</v>
          </cell>
          <cell r="AL72">
            <v>0.96121081861474911</v>
          </cell>
          <cell r="AM72">
            <v>5362943358</v>
          </cell>
          <cell r="AN72">
            <v>0.81087909313290341</v>
          </cell>
          <cell r="AO72">
            <v>1250796475.3</v>
          </cell>
          <cell r="AP72">
            <v>1199202566.3</v>
          </cell>
          <cell r="AQ72">
            <v>1193482751</v>
          </cell>
          <cell r="AR72">
            <v>0.99523031766213799</v>
          </cell>
          <cell r="AS72">
            <v>7053522591</v>
          </cell>
          <cell r="AT72">
            <v>6073006222</v>
          </cell>
          <cell r="AU72">
            <v>0.86098912191036325</v>
          </cell>
          <cell r="AV72">
            <v>4372423866</v>
          </cell>
          <cell r="AW72">
            <v>0.71997684608991663</v>
          </cell>
          <cell r="AX72">
            <v>1700582356</v>
          </cell>
          <cell r="AY72">
            <v>1700582356</v>
          </cell>
          <cell r="AZ72">
            <v>1655589663</v>
          </cell>
          <cell r="BA72">
            <v>0.97354277324984784</v>
          </cell>
          <cell r="BB72">
            <v>5390329163</v>
          </cell>
          <cell r="BC72">
            <v>5374082306</v>
          </cell>
          <cell r="BD72">
            <v>0.99698592488348936</v>
          </cell>
          <cell r="BE72">
            <v>2493279954</v>
          </cell>
        </row>
        <row r="73">
          <cell r="A73" t="str">
            <v>SACT 4.5.2</v>
          </cell>
          <cell r="B73" t="str">
            <v>4.5.2</v>
          </cell>
          <cell r="C73" t="str">
            <v>Seguimiento a planes de saneamiento y manejo de vertimientos (PSMV)</v>
          </cell>
          <cell r="D73" t="str">
            <v>% de planes de saneamiento y manejo de vertimientos (PSMV) con seguimiento</v>
          </cell>
          <cell r="E73" t="str">
            <v>Porcentaje</v>
          </cell>
          <cell r="F73">
            <v>1</v>
          </cell>
          <cell r="G73">
            <v>1</v>
          </cell>
          <cell r="H73">
            <v>1</v>
          </cell>
          <cell r="I73">
            <v>1</v>
          </cell>
          <cell r="J73">
            <v>1</v>
          </cell>
          <cell r="K73">
            <v>1</v>
          </cell>
          <cell r="L73">
            <v>0</v>
          </cell>
          <cell r="M73">
            <v>0</v>
          </cell>
          <cell r="N73">
            <v>0</v>
          </cell>
          <cell r="O73">
            <v>1</v>
          </cell>
          <cell r="P73">
            <v>1</v>
          </cell>
          <cell r="Q73">
            <v>1</v>
          </cell>
          <cell r="R73">
            <v>0</v>
          </cell>
          <cell r="S73" t="str">
            <v>Se adjudicó el contrato 110-CNT2008-119 con acta de inicio del 31 de agosto de 2020, entre Corantioquia y el Consorcio Ingesuelos, el cual en su alcance N°2, contempló la elaboración de informes técnicos y actuaciones jurídicas de seguimiento y control a los Planes de Saneamiento y Manejo de Vertimiento – PSMV vigentes, y de evaluación a la actualización y/o formulación de los nuevos PSMV, con el cual se logró dar cumplimiento al 100% del indicador (Amagá, Jericó, Montebello, Támesis, Betulia, Concordia, Buriticá, Caicedo, Olaya, Sabanalarga, Sopetrán, El Bagre, Nechí, Zaragoza, Angostura, Belmira, Campamento, Entrerríos, Ituango, San Andrés de Cuerquia, Toledo, Caracolí, Cisneros, Maceo, Puerto Nare, Segovia, Vegachí, Yolombó, Yondó).</v>
          </cell>
          <cell r="T73" t="str">
            <v xml:space="preserve"> Para la vigencia 2021 se contaba con una línea base de 31 PSMV aprobados, de los cuales, se logró realizar con ciclo completo (actuación técnico-jurídica), el 100% de los PSMV vigentes.</v>
          </cell>
          <cell r="U73" t="str">
            <v>Para la vigencia 2022 se contaba con una línea base de 24 PSMV aprobados, de los cuales, se logró realizar con ciclo completo (actuación técnico-jurídica), el 100% de los PSMV vigentes</v>
          </cell>
          <cell r="X73" t="str">
            <v>contract</v>
          </cell>
          <cell r="Y73" t="str">
            <v>No aplica</v>
          </cell>
          <cell r="AF73">
            <v>1</v>
          </cell>
          <cell r="AG73">
            <v>0.75</v>
          </cell>
          <cell r="AH73">
            <v>0.75</v>
          </cell>
          <cell r="AJ73">
            <v>490000000</v>
          </cell>
          <cell r="AK73">
            <v>10442554</v>
          </cell>
          <cell r="AL73">
            <v>2.131133469387755E-2</v>
          </cell>
          <cell r="AM73">
            <v>10442554</v>
          </cell>
          <cell r="AN73">
            <v>1</v>
          </cell>
          <cell r="AO73">
            <v>0</v>
          </cell>
          <cell r="AP73">
            <v>0</v>
          </cell>
          <cell r="AQ73">
            <v>0</v>
          </cell>
          <cell r="AR73" t="str">
            <v>0%</v>
          </cell>
          <cell r="AS73">
            <v>509600000</v>
          </cell>
          <cell r="AT73">
            <v>415786935</v>
          </cell>
          <cell r="AU73">
            <v>0.81590842817896392</v>
          </cell>
          <cell r="AV73">
            <v>0</v>
          </cell>
          <cell r="AW73">
            <v>0</v>
          </cell>
          <cell r="AX73">
            <v>415786935</v>
          </cell>
          <cell r="AY73">
            <v>415786935</v>
          </cell>
          <cell r="AZ73">
            <v>415786935</v>
          </cell>
          <cell r="BA73">
            <v>1</v>
          </cell>
          <cell r="BB73">
            <v>275987000</v>
          </cell>
          <cell r="BC73">
            <v>275987000</v>
          </cell>
          <cell r="BD73">
            <v>1</v>
          </cell>
          <cell r="BE73">
            <v>230721592</v>
          </cell>
        </row>
        <row r="74">
          <cell r="A74" t="str">
            <v>SACT 4.5.3</v>
          </cell>
          <cell r="B74" t="str">
            <v>4.5.3</v>
          </cell>
          <cell r="C74" t="str">
            <v>Seguimiento a programas de uso eficiente y ahorro del agua (PUEAA)</v>
          </cell>
          <cell r="D74" t="str">
            <v>% de programas de uso eficiente y ahorro del agua (PUEAA) con seguimiento</v>
          </cell>
          <cell r="E74" t="str">
            <v>Porcentaje</v>
          </cell>
          <cell r="F74">
            <v>1</v>
          </cell>
          <cell r="G74">
            <v>1</v>
          </cell>
          <cell r="H74">
            <v>1</v>
          </cell>
          <cell r="I74">
            <v>1</v>
          </cell>
          <cell r="J74">
            <v>1</v>
          </cell>
          <cell r="K74">
            <v>1</v>
          </cell>
          <cell r="L74">
            <v>0</v>
          </cell>
          <cell r="M74">
            <v>0</v>
          </cell>
          <cell r="N74">
            <v>0</v>
          </cell>
          <cell r="O74">
            <v>1</v>
          </cell>
          <cell r="P74">
            <v>1</v>
          </cell>
          <cell r="Q74">
            <v>1</v>
          </cell>
          <cell r="R74">
            <v>0</v>
          </cell>
          <cell r="S74" t="str">
            <v>Se adicionó el alcance N°4, al convenio interadministrativo N° 040-COV2007-49 con acta de inicio del 23 de julio de 2020, con objeto aunar esfuerzos para el ejercicio de autoridad ambiental, integrando en el control y seguimiento a las concesiones de aguas el seguimiento a los PUEAA aprobados, con lo cual se logró dar cumplimiento al 100% del indicado (la corporación contó con 126 PUEAA aprobados a 31 de diciembre de 2019, que corresponden a la línea base establecida para el primer año del plan de acción; en lo transcurrido del año se realizó control y seguimiento a los 126 programados)</v>
          </cell>
          <cell r="T74" t="str">
            <v xml:space="preserve">Se logra el cumplimineto del 100% de la meta del indicador, donde se logró realizar seguimiento a 239 PUEAAs. La mayor parte de los PUEAAs aprobados con control y seguimiento para la vigencia 2021, se concentran en las oficinas territoriales de Cartáma (32%), Citará (23%) y Aburrá Sur (20%), en un menor porcentaje encontramos PUEAA aprobados en oficias territoriales de Aburrá norte (9%), Hevéxicos (6%), Tahamíes (6%) y Panzenú y Zenufaná (2%).   </v>
          </cell>
          <cell r="U74" t="str">
            <v>De acuerdo a la línea base para la vigencia 2022, se identificaron 343 PUEAA aprobados en Corantioquia, de los cuales, fueron actuados con control y seguimiento jurídico y/o técnico  343 expedientes, para un cumplimiento de la meta del 100%</v>
          </cell>
          <cell r="X74" t="str">
            <v>contract</v>
          </cell>
          <cell r="Y74" t="str">
            <v>No aplica</v>
          </cell>
          <cell r="AF74">
            <v>1</v>
          </cell>
          <cell r="AG74">
            <v>0.75</v>
          </cell>
          <cell r="AH74">
            <v>0.75</v>
          </cell>
          <cell r="AJ74">
            <v>100000000</v>
          </cell>
          <cell r="AK74">
            <v>100000000</v>
          </cell>
          <cell r="AL74">
            <v>1</v>
          </cell>
          <cell r="AM74">
            <v>52021932</v>
          </cell>
          <cell r="AN74">
            <v>0.52021932000000004</v>
          </cell>
          <cell r="AO74">
            <v>47978068</v>
          </cell>
          <cell r="AP74">
            <v>47978068</v>
          </cell>
          <cell r="AQ74">
            <v>0</v>
          </cell>
          <cell r="AR74">
            <v>0</v>
          </cell>
          <cell r="AS74">
            <v>250000000</v>
          </cell>
          <cell r="AT74">
            <v>250000000</v>
          </cell>
          <cell r="AU74">
            <v>1</v>
          </cell>
          <cell r="AV74">
            <v>68000000</v>
          </cell>
          <cell r="AW74">
            <v>0.27200000000000002</v>
          </cell>
          <cell r="AX74">
            <v>182000000</v>
          </cell>
          <cell r="AY74">
            <v>182000000</v>
          </cell>
          <cell r="AZ74">
            <v>182000000</v>
          </cell>
          <cell r="BA74">
            <v>1</v>
          </cell>
          <cell r="BB74">
            <v>140000000</v>
          </cell>
          <cell r="BC74">
            <v>140000000</v>
          </cell>
          <cell r="BD74">
            <v>1</v>
          </cell>
          <cell r="BE74">
            <v>140000000</v>
          </cell>
        </row>
        <row r="75">
          <cell r="A75" t="str">
            <v>PROG III</v>
          </cell>
          <cell r="B75" t="str">
            <v>III</v>
          </cell>
          <cell r="C75" t="str">
            <v>Programa III. Modelo de ocupación sostenible</v>
          </cell>
          <cell r="E75" t="str">
            <v>Porcentaje</v>
          </cell>
          <cell r="F75">
            <v>1</v>
          </cell>
          <cell r="G75">
            <v>1</v>
          </cell>
          <cell r="H75">
            <v>1</v>
          </cell>
          <cell r="I75">
            <v>1</v>
          </cell>
          <cell r="J75">
            <v>0.90798850574712642</v>
          </cell>
          <cell r="K75">
            <v>0.90615325312756001</v>
          </cell>
          <cell r="L75">
            <v>0.27892156862745099</v>
          </cell>
          <cell r="M75">
            <v>0</v>
          </cell>
          <cell r="N75">
            <v>0</v>
          </cell>
          <cell r="O75">
            <v>0.97799999999999998</v>
          </cell>
          <cell r="P75">
            <v>0.90798850574712642</v>
          </cell>
          <cell r="Q75">
            <v>0.90615325312756001</v>
          </cell>
          <cell r="R75">
            <v>0.27892156862745099</v>
          </cell>
          <cell r="AF75">
            <v>1</v>
          </cell>
          <cell r="AG75">
            <v>0.69803543971867166</v>
          </cell>
          <cell r="AH75">
            <v>0.69803543971867166</v>
          </cell>
          <cell r="AJ75">
            <v>4046538830</v>
          </cell>
          <cell r="AK75">
            <v>3144954012</v>
          </cell>
          <cell r="AL75">
            <v>0.77719605423877769</v>
          </cell>
          <cell r="AM75">
            <v>1833571349</v>
          </cell>
          <cell r="AN75">
            <v>0.58302008296584273</v>
          </cell>
          <cell r="AO75">
            <v>1313782663.3299999</v>
          </cell>
          <cell r="AP75">
            <v>1306666117.3299999</v>
          </cell>
          <cell r="AQ75">
            <v>1207080364.6900001</v>
          </cell>
          <cell r="AR75">
            <v>0.9237863817548968</v>
          </cell>
          <cell r="AS75">
            <v>3790363499</v>
          </cell>
          <cell r="AT75">
            <v>3278795310</v>
          </cell>
          <cell r="AU75">
            <v>0.86503453055756641</v>
          </cell>
          <cell r="AV75">
            <v>1893931531</v>
          </cell>
          <cell r="AW75">
            <v>0.57763030379593905</v>
          </cell>
          <cell r="AX75">
            <v>1384863779</v>
          </cell>
          <cell r="AY75">
            <v>1384863779</v>
          </cell>
          <cell r="AZ75">
            <v>920003522</v>
          </cell>
          <cell r="BA75">
            <v>0.66432781039614441</v>
          </cell>
          <cell r="BB75">
            <v>7846000002</v>
          </cell>
          <cell r="BC75">
            <v>6581418487</v>
          </cell>
          <cell r="BD75">
            <v>0.83882468586825776</v>
          </cell>
          <cell r="BE75">
            <v>2179590388</v>
          </cell>
        </row>
        <row r="76">
          <cell r="A76" t="str">
            <v>PROY 5</v>
          </cell>
          <cell r="B76">
            <v>5</v>
          </cell>
          <cell r="C76" t="str">
            <v>Proyecto 5. Direccionando la ocupación del territorio</v>
          </cell>
          <cell r="E76" t="str">
            <v>Porcentaje</v>
          </cell>
          <cell r="F76">
            <v>1</v>
          </cell>
          <cell r="G76">
            <v>1</v>
          </cell>
          <cell r="H76">
            <v>1</v>
          </cell>
          <cell r="I76">
            <v>1</v>
          </cell>
          <cell r="J76">
            <v>0.83666666666666656</v>
          </cell>
          <cell r="K76">
            <v>0.83299616142753397</v>
          </cell>
          <cell r="L76">
            <v>0.16666666666666666</v>
          </cell>
          <cell r="M76">
            <v>0</v>
          </cell>
          <cell r="N76">
            <v>0</v>
          </cell>
          <cell r="O76">
            <v>1</v>
          </cell>
          <cell r="P76">
            <v>0.83666666666666656</v>
          </cell>
          <cell r="Q76">
            <v>0.83299616142753397</v>
          </cell>
          <cell r="R76">
            <v>0.16666666666666666</v>
          </cell>
          <cell r="AF76">
            <v>1</v>
          </cell>
          <cell r="AG76">
            <v>0.66741570702355013</v>
          </cell>
          <cell r="AH76">
            <v>0.66741570702355013</v>
          </cell>
          <cell r="AJ76">
            <v>1280471944</v>
          </cell>
          <cell r="AK76">
            <v>1048836729</v>
          </cell>
          <cell r="AL76">
            <v>0.81910168662000771</v>
          </cell>
          <cell r="AM76">
            <v>1003582112</v>
          </cell>
          <cell r="AN76">
            <v>0.95685256270234986</v>
          </cell>
          <cell r="AO76">
            <v>45254617.329999998</v>
          </cell>
          <cell r="AP76">
            <v>44967196.329999998</v>
          </cell>
          <cell r="AQ76">
            <v>32975729.689999998</v>
          </cell>
          <cell r="AR76">
            <v>0.7333285679632231</v>
          </cell>
          <cell r="AS76">
            <v>1487086483</v>
          </cell>
          <cell r="AT76">
            <v>1257504860</v>
          </cell>
          <cell r="AU76">
            <v>0.84561649532524197</v>
          </cell>
          <cell r="AV76">
            <v>1109810622</v>
          </cell>
          <cell r="AW76">
            <v>0.88254976764065951</v>
          </cell>
          <cell r="AX76">
            <v>147694238</v>
          </cell>
          <cell r="AY76">
            <v>147694238</v>
          </cell>
          <cell r="AZ76">
            <v>145135786</v>
          </cell>
          <cell r="BA76">
            <v>0.98267737431977542</v>
          </cell>
          <cell r="BB76">
            <v>3176999996</v>
          </cell>
          <cell r="BC76">
            <v>2809365436</v>
          </cell>
          <cell r="BD76">
            <v>0.88428248018165878</v>
          </cell>
          <cell r="BE76">
            <v>1242052096</v>
          </cell>
        </row>
        <row r="77">
          <cell r="A77" t="str">
            <v>ACT 5.1</v>
          </cell>
          <cell r="B77" t="str">
            <v>5.1</v>
          </cell>
          <cell r="C77" t="str">
            <v>Definir modelo de ocupación regional sostenible, con enfoque diferencial, en articulación interinstitucional</v>
          </cell>
          <cell r="E77" t="str">
            <v>Porcentaje</v>
          </cell>
          <cell r="F77">
            <v>1</v>
          </cell>
          <cell r="G77">
            <v>1</v>
          </cell>
          <cell r="H77">
            <v>1</v>
          </cell>
          <cell r="I77">
            <v>1</v>
          </cell>
          <cell r="J77">
            <v>0.02</v>
          </cell>
          <cell r="K77">
            <v>0</v>
          </cell>
          <cell r="L77">
            <v>0</v>
          </cell>
          <cell r="M77">
            <v>0</v>
          </cell>
          <cell r="N77">
            <v>0</v>
          </cell>
          <cell r="O77">
            <v>1</v>
          </cell>
          <cell r="P77">
            <v>0.02</v>
          </cell>
          <cell r="Q77">
            <v>0</v>
          </cell>
          <cell r="R77">
            <v>0</v>
          </cell>
          <cell r="AF77">
            <v>1</v>
          </cell>
          <cell r="AG77">
            <v>0.255</v>
          </cell>
          <cell r="AH77">
            <v>0.255</v>
          </cell>
          <cell r="AJ77">
            <v>4259911</v>
          </cell>
          <cell r="AK77">
            <v>2956378</v>
          </cell>
          <cell r="AL77">
            <v>0.69399994506927487</v>
          </cell>
          <cell r="AM77">
            <v>2956378</v>
          </cell>
          <cell r="AN77">
            <v>1</v>
          </cell>
          <cell r="AO77">
            <v>0</v>
          </cell>
          <cell r="AP77">
            <v>0</v>
          </cell>
          <cell r="AQ77">
            <v>0</v>
          </cell>
          <cell r="AR77" t="str">
            <v>0%</v>
          </cell>
          <cell r="AS77">
            <v>111000000</v>
          </cell>
          <cell r="AT77">
            <v>95875890</v>
          </cell>
          <cell r="AU77">
            <v>0.86374675675675672</v>
          </cell>
          <cell r="AV77">
            <v>66570252</v>
          </cell>
          <cell r="AW77">
            <v>0.6943377735528713</v>
          </cell>
          <cell r="AX77">
            <v>29305638</v>
          </cell>
          <cell r="AY77">
            <v>29305638</v>
          </cell>
          <cell r="AZ77">
            <v>28733786</v>
          </cell>
          <cell r="BA77">
            <v>0.98048662172104906</v>
          </cell>
          <cell r="BB77">
            <v>1647739753</v>
          </cell>
          <cell r="BC77">
            <v>1584065679</v>
          </cell>
          <cell r="BD77">
            <v>0.9613567167484609</v>
          </cell>
          <cell r="BE77">
            <v>70806549</v>
          </cell>
        </row>
        <row r="78">
          <cell r="A78" t="str">
            <v>SACT 5.1.1</v>
          </cell>
          <cell r="B78" t="str">
            <v>5.1.1</v>
          </cell>
          <cell r="C78" t="str">
            <v>Definición del modelo de ocupación regional sostenible, con enfoque diferencial, en articulación interinstitucional</v>
          </cell>
          <cell r="D78" t="str">
            <v>Modelo de ocupación regional sostenible definido.</v>
          </cell>
          <cell r="E78" t="str">
            <v>Número</v>
          </cell>
          <cell r="F78">
            <v>1</v>
          </cell>
          <cell r="G78">
            <v>0</v>
          </cell>
          <cell r="H78">
            <v>0</v>
          </cell>
          <cell r="I78">
            <v>0</v>
          </cell>
          <cell r="J78">
            <v>0</v>
          </cell>
          <cell r="K78">
            <v>0</v>
          </cell>
          <cell r="L78">
            <v>0</v>
          </cell>
          <cell r="M78">
            <v>0</v>
          </cell>
          <cell r="N78">
            <v>0</v>
          </cell>
          <cell r="O78">
            <v>1</v>
          </cell>
          <cell r="P78">
            <v>0</v>
          </cell>
          <cell r="Q78">
            <v>0</v>
          </cell>
          <cell r="R78">
            <v>0</v>
          </cell>
          <cell r="S78" t="str">
            <v xml:space="preserve">Se entregó un documento denominado “Hacia la consolidación del modelo de ocupación regional sostenible”, en la jurisdicción de Corantioquia, el cual se dio a conocer en cuatro (4) encuentros por Territoriales realizados en el mes de diciembre del 2020 de forma virtual. En dicha socialización participaron alcaldes, jefes de planeación y presidentes de concejos municipales y consejos territoriales de planeación de los 80 municipios de la jurisdicción de Corantioquia. </v>
          </cell>
          <cell r="T78" t="str">
            <v>Solo tenía meta para el 2020. Se ejecutó el 100% en el año 2020.</v>
          </cell>
          <cell r="U78" t="str">
            <v>Sin meta programa para la vigencia.</v>
          </cell>
          <cell r="X78" t="str">
            <v>contract</v>
          </cell>
          <cell r="Y78" t="str">
            <v>No aplica</v>
          </cell>
          <cell r="AF78">
            <v>1</v>
          </cell>
          <cell r="AG78">
            <v>0.25</v>
          </cell>
          <cell r="AH78">
            <v>0.25</v>
          </cell>
          <cell r="AJ78">
            <v>4259911</v>
          </cell>
          <cell r="AK78">
            <v>2956378</v>
          </cell>
          <cell r="AL78">
            <v>0.69399994506927487</v>
          </cell>
          <cell r="AM78">
            <v>2956378</v>
          </cell>
          <cell r="AN78">
            <v>1</v>
          </cell>
          <cell r="AO78">
            <v>0</v>
          </cell>
          <cell r="AP78">
            <v>0</v>
          </cell>
          <cell r="AQ78">
            <v>0</v>
          </cell>
          <cell r="AR78" t="str">
            <v>0%</v>
          </cell>
          <cell r="AS78">
            <v>111000000</v>
          </cell>
          <cell r="AT78">
            <v>95875890</v>
          </cell>
          <cell r="AU78">
            <v>0.86374675675675672</v>
          </cell>
          <cell r="AV78">
            <v>66570252</v>
          </cell>
          <cell r="AW78">
            <v>0.6943377735528713</v>
          </cell>
          <cell r="AX78">
            <v>29305638</v>
          </cell>
          <cell r="AY78">
            <v>29305638</v>
          </cell>
          <cell r="AZ78">
            <v>28733786</v>
          </cell>
          <cell r="BA78">
            <v>0.98048662172104906</v>
          </cell>
          <cell r="BB78">
            <v>147739753</v>
          </cell>
          <cell r="BC78">
            <v>84393877</v>
          </cell>
          <cell r="BD78">
            <v>0.57123337007338848</v>
          </cell>
          <cell r="BE78">
            <v>70806549</v>
          </cell>
        </row>
        <row r="79">
          <cell r="A79" t="str">
            <v>SACT 5.1.2</v>
          </cell>
          <cell r="B79" t="str">
            <v>5.1.2</v>
          </cell>
          <cell r="C79" t="str">
            <v>Priorización, delimitación y regulación Rondas hídricas</v>
          </cell>
          <cell r="D79" t="str">
            <v>Número de rondas hídricas priorizadas delimitadas y reguladas</v>
          </cell>
          <cell r="E79" t="str">
            <v>Número</v>
          </cell>
          <cell r="F79">
            <v>0</v>
          </cell>
          <cell r="G79">
            <v>4</v>
          </cell>
          <cell r="H79">
            <v>8</v>
          </cell>
          <cell r="I79">
            <v>12</v>
          </cell>
          <cell r="J79">
            <v>0.08</v>
          </cell>
          <cell r="K79">
            <v>0</v>
          </cell>
          <cell r="L79">
            <v>0</v>
          </cell>
          <cell r="M79">
            <v>0</v>
          </cell>
          <cell r="N79">
            <v>3.92</v>
          </cell>
          <cell r="O79">
            <v>0</v>
          </cell>
          <cell r="P79">
            <v>0.02</v>
          </cell>
          <cell r="Q79">
            <v>0</v>
          </cell>
          <cell r="R79">
            <v>0</v>
          </cell>
          <cell r="S79" t="str">
            <v>Sin meta programada para la vigencia 2020.</v>
          </cell>
          <cell r="T79" t="str">
            <v xml:space="preserve">Considerando lo establecido en la guía técnica de acotamiento de las rondas hídricas, se estableció que la fase 0 del proceso incluyera únicamente las acciones preliminares para el acotamiento de rondas hídricas, y en este sentido, en los alcances técnicos del Contrato 110-CNT2009-127, se estableció que como punto de partida se debía considerar la información oficial de cuerpos de agua lóticos (indiferente si son permanentes, estacionales o efímeros) y lénticos a escala de trabajo, como mínimo en una escala de 1:25000 dentro la respectiva subzona hidrográfica o nivel subsiguiente de la zonificación hidrográfica nacional, y que la red de drenaje se debía también estructurar hasta el nivel que sea identificable en la escala de trabajo, teniendo en cuenta los casos particulares que surjan en el proceso de priorización.Es por ello que, como acciones preliminares para el acotamiento de las rondas hídricas, Corantioquia valida la selección de 50 corrientes hídricas identificadas y sujetas a acotamiento a partir de la información suministrada por la Gobernación de Antioquia en el documento “EVALUACIÓN DE LA SUSCEPTIBILIDAD, VULNERABILIDAD Y RIESGO ANTE AVENIDAS TORRENCIALES EN EL DEPARTAMENTO DE ANTIOQUIA Y DEFINIR UMBRALES CRÍTICOS DE LLUVIA PARA UN SISTEMA DE ALERTA TEMPRANA”. </v>
          </cell>
          <cell r="U79" t="str">
            <v>Se realizó la priorización y se adoptó mediante la resolución No. 040-RES2202-902 del 18 de febrero de 2022. Se conformó la mesa de rondas mediante memorando 090-MEM2201-413 del 24 de enero de 2022. Se hizo una reunión el 14 de febrero de la mesa técnica, acta 090-ACT2203-1195 del 04 de marzo de 2022. 
Se realizó reunión con la Corporación CORPOURABÁ el 09 de marzo, acta No. 090-ACT2204-1777 del 04 de abril de 2022 con el fin de conocer la experiencia en el acotamiento de rondas y se invitó a miércoles del conocimiento el 30 de marzo, con el fin de presentar dicha experiencia a toda la Corporación, se solicitaron y recibieron lo estudios previos de esta entidad como insumo para elaborar los de CORANTIOQUIA.
Se realizó reunión con la Corporación CORNARE, en la cual le presentan a la mesa técnica de rondas de CORANTIOQUIA, sus experiencias en el acotamiento de rondas desde el año 2011, ahora con la metodología del Ministerio de Ambiente y desarrollo sostenible. Acta No. 090–ACT2205–2458 del 09 de mayo de 2022. Posteriormente, se realizó reunión con CORNARE y el Área Metropolitana del Valle de Aburrá -AMVA sobre acotamiento de rondas. 
Se firmó el convenio: 040-COV2210-86 del 13 de octubre de 2022, con el objeto: Delimitación y regulación de rondas hídricas en la Jurisdicción de la Corporación Autónoma Regional del Centro de Antioquia – Corantioquia, bajo los criterios técnicos establecidos por el MADS en la Resolución No. 0957 de 2018. 
Se realizó Acta de inicio: 090-ACT2211-5811 del 1 noviembre de 2022, Actas de reunión de seguimiento: 090-ACT2212-6944. Informe de avance N°1:  180-COE2212-46097 del 28 de diciembre de 2022
Con este convenio se proyecta la delimitación de las 12 rondas estipuladas en la vigencia del Plan de Acción.</v>
          </cell>
          <cell r="X79" t="str">
            <v>contract</v>
          </cell>
          <cell r="Y79" t="str">
            <v>No aplica</v>
          </cell>
          <cell r="AF79">
            <v>12</v>
          </cell>
          <cell r="AG79">
            <v>0.02</v>
          </cell>
          <cell r="AH79">
            <v>1.6666666666666668E-3</v>
          </cell>
          <cell r="AJ79">
            <v>0</v>
          </cell>
          <cell r="AL79">
            <v>0</v>
          </cell>
          <cell r="AM79">
            <v>0</v>
          </cell>
          <cell r="AN79">
            <v>0</v>
          </cell>
          <cell r="AO79">
            <v>0</v>
          </cell>
          <cell r="AP79">
            <v>0</v>
          </cell>
          <cell r="AQ79">
            <v>0</v>
          </cell>
          <cell r="AR79" t="str">
            <v>0%</v>
          </cell>
          <cell r="AS79">
            <v>0</v>
          </cell>
          <cell r="AT79">
            <v>0</v>
          </cell>
          <cell r="AU79">
            <v>0</v>
          </cell>
          <cell r="AV79">
            <v>0</v>
          </cell>
          <cell r="AW79">
            <v>0</v>
          </cell>
          <cell r="AX79">
            <v>0</v>
          </cell>
          <cell r="AY79">
            <v>0</v>
          </cell>
          <cell r="AZ79">
            <v>0</v>
          </cell>
          <cell r="BA79" t="str">
            <v>0%</v>
          </cell>
          <cell r="BB79">
            <v>1500000000</v>
          </cell>
          <cell r="BC79">
            <v>1499671802</v>
          </cell>
          <cell r="BD79">
            <v>0.99978120133333337</v>
          </cell>
          <cell r="BE79">
            <v>0</v>
          </cell>
        </row>
        <row r="80">
          <cell r="A80" t="str">
            <v>ACT 5.2</v>
          </cell>
          <cell r="B80" t="str">
            <v>5.2</v>
          </cell>
          <cell r="C80" t="str">
            <v>Implementar estrategia de gestión del conocimiento social, y apropiación de la planificación ambiental del territorio para que los actores incidan en las decisiones de los usos del suelo y generen acciones corresponsables</v>
          </cell>
          <cell r="E80" t="str">
            <v>Porcentaje</v>
          </cell>
          <cell r="F80">
            <v>1</v>
          </cell>
          <cell r="G80">
            <v>1</v>
          </cell>
          <cell r="H80">
            <v>1</v>
          </cell>
          <cell r="I80">
            <v>1</v>
          </cell>
          <cell r="J80">
            <v>1</v>
          </cell>
          <cell r="K80">
            <v>1</v>
          </cell>
          <cell r="L80">
            <v>0</v>
          </cell>
          <cell r="M80">
            <v>0</v>
          </cell>
          <cell r="N80">
            <v>0</v>
          </cell>
          <cell r="O80">
            <v>1</v>
          </cell>
          <cell r="P80">
            <v>1</v>
          </cell>
          <cell r="Q80">
            <v>1</v>
          </cell>
          <cell r="R80">
            <v>0</v>
          </cell>
          <cell r="AF80">
            <v>1</v>
          </cell>
          <cell r="AG80">
            <v>0.75</v>
          </cell>
          <cell r="AH80">
            <v>0.75</v>
          </cell>
          <cell r="AJ80">
            <v>4472906</v>
          </cell>
          <cell r="AK80">
            <v>1456306</v>
          </cell>
          <cell r="AL80">
            <v>0.32558385979942345</v>
          </cell>
          <cell r="AM80">
            <v>1183400</v>
          </cell>
          <cell r="AN80">
            <v>0.81260394450067497</v>
          </cell>
          <cell r="AO80">
            <v>272906</v>
          </cell>
          <cell r="AP80">
            <v>272906</v>
          </cell>
          <cell r="AQ80">
            <v>0</v>
          </cell>
          <cell r="AR80">
            <v>0</v>
          </cell>
          <cell r="AS80">
            <v>74200000</v>
          </cell>
          <cell r="AT80">
            <v>70596000</v>
          </cell>
          <cell r="AU80">
            <v>0.9514285714285714</v>
          </cell>
          <cell r="AV80">
            <v>70596000</v>
          </cell>
          <cell r="AW80">
            <v>1</v>
          </cell>
          <cell r="AX80">
            <v>0</v>
          </cell>
          <cell r="AY80">
            <v>0</v>
          </cell>
          <cell r="AZ80">
            <v>0</v>
          </cell>
          <cell r="BA80" t="str">
            <v>0%</v>
          </cell>
          <cell r="BB80">
            <v>98138894</v>
          </cell>
          <cell r="BC80">
            <v>93580894</v>
          </cell>
          <cell r="BD80">
            <v>0.95355562087341228</v>
          </cell>
          <cell r="BE80">
            <v>93580894</v>
          </cell>
        </row>
        <row r="81">
          <cell r="A81" t="str">
            <v>SACT 5.2.1</v>
          </cell>
          <cell r="B81" t="str">
            <v>5.2.1</v>
          </cell>
          <cell r="C81" t="str">
            <v>Implementación de la estrategia de gestión del conocimiento social, y apropiación de la planificación ambiental del territorio para que los actores incidan en las decisiones de los usos del suelo y generen acciones corresponsables</v>
          </cell>
          <cell r="D81" t="str">
            <v>% de la aplicación de la estrategia de gestión del conocimiento social, y apropiación de la planificación ambiental del territorio</v>
          </cell>
          <cell r="E81" t="str">
            <v>Porcentaje</v>
          </cell>
          <cell r="F81">
            <v>0.25</v>
          </cell>
          <cell r="G81">
            <v>0.5</v>
          </cell>
          <cell r="H81">
            <v>0.75</v>
          </cell>
          <cell r="I81">
            <v>1</v>
          </cell>
          <cell r="J81">
            <v>0.5</v>
          </cell>
          <cell r="K81">
            <v>0.75</v>
          </cell>
          <cell r="L81">
            <v>0</v>
          </cell>
          <cell r="M81">
            <v>0</v>
          </cell>
          <cell r="N81">
            <v>0</v>
          </cell>
          <cell r="O81">
            <v>1</v>
          </cell>
          <cell r="P81">
            <v>1</v>
          </cell>
          <cell r="Q81">
            <v>1</v>
          </cell>
          <cell r="R81">
            <v>0</v>
          </cell>
          <cell r="S81" t="str">
            <v>Se han realizado 3 apoyos a la revisión de los instrumentos de planificación territorial en temáticas de participación, diversidad cultural y espacio público, para el EOT de Sabanalarga, el EOT Titiribí y el EOT de Entrerríos.  
Se realizó un análisis de los elementos normativos en cuanto a las: Normatividad en la Planificación; en participación en la Planificación; Planes de Vida y planes de Etnodesarrollo. De los elementos conceptuales en torno a la planificación ambiental territorial.  
Se realizó un Foro de “Participación Social y Diversidad Cultural en el Ordenamiento Territorial”</v>
          </cell>
          <cell r="T81" t="str">
            <v xml:space="preserve">Desde los procesos de educación ambiental, participación y gestión de la Diversidad Cultural, se ha construido y puesto en marcha esta estrategia para robustecer la capacidad de los actores de gestionar el conocimiento social hacia la ordenación y ocupación sostenible del territorio, en un marco de gobernanza territorial y corresponsabilidad.   Mediante el Convenio 040-COV2108-62 se realizó proceso formativo (diplomado) en apropiación de la planificación ambiental del territorio con énfasis en investigación participativa en Planificación Ambiental y Ordenamiento Ambiental Territorial”. Este proceso formativo buscó apropiar a los actores priorizados en la “Gestión del Conocimiento Social, y Apropiación de la Planificación Ambiental del Territorio”.  La ruta de formación debe estar guiada por el modelo de Participación GOTA “Gobernanza Territorial Ambiental para la participación ciudadana”. Se graduaran 35 actores en Participación y Gestión del Conocimiento Social para la Planificación Ambiental de 13 municipios: Montebello, Puerto Nare, Zaragoza, Anorí, Ituango; Belmira, Santa Rosa de Osos, Támesis, Medellín, Briceño, Girardota, Santa Bárbara, Cáceres. También se realizó  5 apoyos desde la Subdirección de Participación y Cultura Ambiental a la revisión de los instrumentos de planificación territorial en temáticas de participación, diversidad cultural y espacio público, para el EOT de Carolina del Príncipe, el EOT Buriticá, PBOT de Girardota y el EOT de Angostura.  Se realizó acompañamiento en Formación en  Gestión del Conocimiento Social, y apropiación de la Planificación Ambiental del Territorio al Concejo Municipal de Amaga y Caramanta al CIDEAM.  Se acompañó y participó en la Mesa de Articulación de Instrumentos de Planificación Ambiental - MAPA.  se apoya en la revisión y ajuste del Documento de asuntos y determinantes ambientales para el Ordenamiento Territorial de la Jurisdicción de Corantioquia. 
 </v>
          </cell>
          <cell r="U81" t="str">
            <v xml:space="preserve">Se asesoró, apoyo y acompañado en las reuniones en la revisión de 9 POT: el POT de Bello, el EOT Montebello, PBOT de Yarumal, Caramanta, Vegachí, Yalí, Jericó, Angostura, y el PBOT de la Estrella la cual Sus Informes técnicos y actas reposan en cada carpeta del POT; se realizaron Acompañamientos a la Mesa Mapa y en Procesos de Gestión del Conocimiento en planificación ambiental a los concejos municipales y mesas ambientales de los municipios Gómez Plata, Yondó y Amaga; se Formuló otro sí 2 del Convenio 040-COV2108-62 para realizar la Segunda Cohorte del Diplomado en participación y gestión del conocimiento social para la planificación ambiental l” que se  realizó entre el 19 de abril al 6 de julio de 2022, se desarrollaron 4 módulos de trabajo y sus desarrollos, se consolida base de datos de los actores y se certificaros 21 estudiantes. fomentando la participación con incidencia de los actores territoriales en los procesos de planificación ambiental y territorial. </v>
          </cell>
          <cell r="X81" t="str">
            <v>contract</v>
          </cell>
          <cell r="Y81" t="str">
            <v>No aplica</v>
          </cell>
          <cell r="AF81">
            <v>1</v>
          </cell>
          <cell r="AG81">
            <v>0.375</v>
          </cell>
          <cell r="AH81">
            <v>0.375</v>
          </cell>
          <cell r="AJ81">
            <v>4472906</v>
          </cell>
          <cell r="AK81">
            <v>1456306</v>
          </cell>
          <cell r="AL81">
            <v>0.32558385979942345</v>
          </cell>
          <cell r="AM81">
            <v>1183400</v>
          </cell>
          <cell r="AN81">
            <v>0.81260394450067497</v>
          </cell>
          <cell r="AO81">
            <v>272906</v>
          </cell>
          <cell r="AP81">
            <v>272906</v>
          </cell>
          <cell r="AQ81">
            <v>0</v>
          </cell>
          <cell r="AR81">
            <v>0</v>
          </cell>
          <cell r="AS81">
            <v>74200000</v>
          </cell>
          <cell r="AT81">
            <v>70596000</v>
          </cell>
          <cell r="AU81">
            <v>0.9514285714285714</v>
          </cell>
          <cell r="AV81">
            <v>70596000</v>
          </cell>
          <cell r="AW81">
            <v>1</v>
          </cell>
          <cell r="AX81">
            <v>0</v>
          </cell>
          <cell r="AY81">
            <v>0</v>
          </cell>
          <cell r="AZ81">
            <v>0</v>
          </cell>
          <cell r="BA81" t="str">
            <v>0%</v>
          </cell>
          <cell r="BB81">
            <v>98138894</v>
          </cell>
          <cell r="BC81">
            <v>93580894</v>
          </cell>
          <cell r="BD81">
            <v>0.95355562087341228</v>
          </cell>
          <cell r="BE81">
            <v>93580894</v>
          </cell>
        </row>
        <row r="82">
          <cell r="A82" t="str">
            <v>ACT 5.3</v>
          </cell>
          <cell r="B82" t="str">
            <v>5.3</v>
          </cell>
          <cell r="C82" t="str">
            <v>Asesorar a los municipios en la definición de su modelo de ocupación territorial, a partir del modelo de ocupación regional definido</v>
          </cell>
          <cell r="E82" t="str">
            <v>Porcentaje</v>
          </cell>
          <cell r="F82">
            <v>0</v>
          </cell>
          <cell r="G82">
            <v>1</v>
          </cell>
          <cell r="H82">
            <v>1</v>
          </cell>
          <cell r="I82">
            <v>1</v>
          </cell>
          <cell r="J82">
            <v>1</v>
          </cell>
          <cell r="K82">
            <v>1</v>
          </cell>
          <cell r="L82">
            <v>0.5</v>
          </cell>
          <cell r="M82">
            <v>0</v>
          </cell>
          <cell r="N82">
            <v>0</v>
          </cell>
          <cell r="O82">
            <v>0</v>
          </cell>
          <cell r="P82">
            <v>1</v>
          </cell>
          <cell r="Q82">
            <v>1</v>
          </cell>
          <cell r="R82">
            <v>0.5</v>
          </cell>
          <cell r="AF82">
            <v>1</v>
          </cell>
          <cell r="AG82">
            <v>0.5</v>
          </cell>
          <cell r="AH82">
            <v>0.5</v>
          </cell>
          <cell r="AJ82">
            <v>290400501</v>
          </cell>
          <cell r="AK82">
            <v>239357566</v>
          </cell>
          <cell r="AL82">
            <v>0.82423262072815773</v>
          </cell>
          <cell r="AM82">
            <v>238199419</v>
          </cell>
          <cell r="AN82">
            <v>0.99516143559046721</v>
          </cell>
          <cell r="AO82">
            <v>1158147</v>
          </cell>
          <cell r="AP82">
            <v>1072595</v>
          </cell>
          <cell r="AQ82">
            <v>27894</v>
          </cell>
          <cell r="AR82">
            <v>2.6006088038821738E-2</v>
          </cell>
          <cell r="AS82">
            <v>282771512</v>
          </cell>
          <cell r="AT82">
            <v>277401689</v>
          </cell>
          <cell r="AU82">
            <v>0.98101002833694229</v>
          </cell>
          <cell r="AV82">
            <v>277401689</v>
          </cell>
          <cell r="AW82">
            <v>1</v>
          </cell>
          <cell r="AX82">
            <v>0</v>
          </cell>
          <cell r="AY82">
            <v>0</v>
          </cell>
          <cell r="AZ82">
            <v>0</v>
          </cell>
          <cell r="BA82" t="str">
            <v>0%</v>
          </cell>
          <cell r="BB82">
            <v>298825647</v>
          </cell>
          <cell r="BC82">
            <v>215401885</v>
          </cell>
          <cell r="BD82">
            <v>0.72082797163658441</v>
          </cell>
          <cell r="BE82">
            <v>215401885</v>
          </cell>
        </row>
        <row r="83">
          <cell r="A83" t="str">
            <v>SACT 5.3.1</v>
          </cell>
          <cell r="B83" t="str">
            <v>5.3.1</v>
          </cell>
          <cell r="C83" t="str">
            <v>Asesoramiento a los municipios en la definición de su modelo de ocupación territorial, a partir del modelo de ocupación regional definido</v>
          </cell>
          <cell r="D83" t="str">
            <v>Municipios asesorados en la definición de su modelo de ocupación
Nota: incluye territorios étnicos, de acuerdo con la competencia de la Corporación.</v>
          </cell>
          <cell r="E83" t="str">
            <v>Número</v>
          </cell>
          <cell r="F83">
            <v>0</v>
          </cell>
          <cell r="G83">
            <v>17</v>
          </cell>
          <cell r="H83">
            <v>29</v>
          </cell>
          <cell r="I83">
            <v>34</v>
          </cell>
          <cell r="J83">
            <v>65</v>
          </cell>
          <cell r="K83">
            <v>75</v>
          </cell>
          <cell r="L83">
            <v>112</v>
          </cell>
          <cell r="M83">
            <v>0</v>
          </cell>
          <cell r="N83">
            <v>0</v>
          </cell>
          <cell r="O83">
            <v>0</v>
          </cell>
          <cell r="P83">
            <v>1</v>
          </cell>
          <cell r="Q83">
            <v>1</v>
          </cell>
          <cell r="R83">
            <v>1</v>
          </cell>
          <cell r="S83" t="str">
            <v>Sin meta programada para la vigencia 2020.</v>
          </cell>
          <cell r="T83" t="str">
            <v xml:space="preserve">Se realizaron asesorías a total de sesenta y cinco (65) municipios:  
mediante reuniones virtuales  y presenciales de forma general y con temáticas específicas, para la presentación por parte de los municipios de los avances en la revisión y ajustes de los POT, lo anterior, a Veintinueve (29) municipios (Santa Rosa de Osos, Segovia, Venecia, Ebéjico, Buriticá, Yarumal, Betulia, Puerto Berrio, Armenia, Carolina del Príncipe, Yalí, Itagüí, La Estrella, Amagá, Girardota, Liborina, Olaya, Amalfi, Sopetrán, Caldas, Támesis, Fredonia, Betania, Montebello, La Pintada, Tarso, Salgar, Copacabana y Briceño) estas asesorías se realizaron con la participación de los funcionarios de la Gobernación de Antioquia, Municipios, equipo consultor de los municipios y CORANTIOQUIA.  Para el caso de los municipios del Valle de Aburrá asesoría conjunta con el Área Metropolitana del Valle de Aburrá - AMVA.
En el tema de las densidades máximas de vivienda rural, se validó el modelo construido en el 2016-2017, para ocho (8) municipios: El Bagre, Nechí, Tarazá, Cáceres, Zaragoza, Caucasia y Valdivia, para el municipio de Medellín., Información que se entregó en reuniones realizadas con los municipios en el año 2021.
Conjuntamente con la Gobernación de Antioquia, para la vigencia 2021, se realizó una matriz de los municipios de la jurisdicción de CORANTIOQUIA, en la cual se esboza, entre otros aspectos: el estado actual de los POT, la solicitud por parte de los municipios en el acompañamiento para la revisión y ajuste de los mismos, municipios apoyados en la realización de estudios para la Gestión del Riesgo y las entidades interesadas en su cofinanciación. 
Se realizó el segundo y tercer encuentro “Hacia un modelo de ocupación Regional sostenible” dirigido a los alcaldes, secretarios de planeación, concejos municipales y consejos territoriales de planeación de los municipios de la jurisdicción. Asistieron 42 y 43 municipios respectivamente para cada uno de los encuentros.
La jornada del segundo encuentro realizada el 22 de junio, contó con el apoyo de los Ministerios de Ambiente y Desarrollo Sostenible; Ministerio de Vivienda y Desarrollo Territorial, la UPRA (Unidad de Planificación Rural Agropecuaria) y el IGAC (Instituto Geográfico Agustín Codazzi).
Se realizó mesa técnica entre el IGAC, Gobernación de Antioquia y CORANTIOQUIA, para impulsar la entrega por parte de los municipios de la información relacionada con los POT vigentes para el Sistema de Información Geográfico para el Ordenamiento Territorial -SIGOT.
</v>
          </cell>
          <cell r="U83" t="str">
            <v>Para esta vigencia se realizó la asesoría técnica y acompañamiento a 75 municipios de la Jurisdicción de CORANTIOQUIA, cumpliendo el 100% de la meta, previo y posterior a la concertación de los asuntos exclusivamente ambientales con la Corporación. Este acompañamiento se ejecutó conjuntamente con el comité interinstitucional del cual hacen parte el Área Metropolitana del Valle de Aburrá - AMVA, la Gobernación de Antioquia y en algunos casos específicos con otras entidades como el Ministerio de Vivienda- Ciudad y Territorio- MVCT, Ministerio de Ambiente y Desarrollo Sostenible y el Instituto Geográfico Agustín Codazzi- IGAC: Dentro de estas asesorías y acompañamientos se destaca:
*Se realizaron reuniones presenciales en algunos municipios de la jurisdicción, entre ellos, Caicedo, Vegachí, Donmatías, Fredonia, Tarso, Gómez Plata, Amagá y Caldas; con el fin de verificar algunos asuntos de modificación de los POT dentro de los acompañamientos.
*Visita técnica a polígonos en suelo de expansión, para la entrega de los determinantes ambientales para la formulación de Planes Parciales en los municipios de Santa fe de Antioquia, Yolombó, San Jerónimo, Jardín y Jericó (un polígono), en el municipio de Entrerríos a dos (2) polígonos.  El municipio de Santafé de Antioquia radica los documentos para iniciar el proceso de concertación de los asuntos exclusivamente ambientales.
*Se realizaron siete (7) encuentros virtuales (cuarto, quinto, sexto, séptimo, octavo, noveno y décimo), en el marco de la estrategia “Hacia la consolidación de un Modelo de Ocupación Ambiental Regional”, dirigido a los Concejos Municipales, Consejos Territoriales de Planeación- CTP, Secretaros de planeación, Alcaldes y curadores urbanos, en los municipios del Departamento de Antioquia. Así mismo asistieron municipios por fuera del Departamento de Antioquia y funcionarios de otras corporaciones autónomas como CODECHOCÓ, Corporación de los Valles del Sinú y del San Jorge, Corporación del Valle del Cauca-CVC, CorMacarena, Corpboyacá, Corporación del Sur de Bolívar - CSB y CorpoGuavio y el Instituto Alexander Von Humboldt.
*Cuarenta y cinco (45) municipios con acompañamientos individuales, para un total de 104 reuniones tanto generales para indicar los avances en la revisión y en el ajuste de los POT, como en temas específicos como Saneamiento básico, Gestión del Riesgo, Clasificación del suelo y zonificación de usos del suelo, categorías de desarrollo restringido, Estructura Ecológica Principal; entre otros. Algunos municipios obtuvieron hasta 8 acompañamientos de forma individual.</v>
          </cell>
          <cell r="X83" t="str">
            <v>contract</v>
          </cell>
          <cell r="Y83" t="str">
            <v>No aplica</v>
          </cell>
          <cell r="AF83">
            <v>80</v>
          </cell>
          <cell r="AG83">
            <v>35</v>
          </cell>
          <cell r="AH83">
            <v>0.4375</v>
          </cell>
          <cell r="AJ83">
            <v>290400501</v>
          </cell>
          <cell r="AK83">
            <v>239357566</v>
          </cell>
          <cell r="AL83">
            <v>0.82423262072815773</v>
          </cell>
          <cell r="AM83">
            <v>238199419</v>
          </cell>
          <cell r="AN83">
            <v>0.99516143559046721</v>
          </cell>
          <cell r="AO83">
            <v>1158147</v>
          </cell>
          <cell r="AP83">
            <v>1072595</v>
          </cell>
          <cell r="AQ83">
            <v>27894</v>
          </cell>
          <cell r="AR83">
            <v>2.6006088038821738E-2</v>
          </cell>
          <cell r="AS83">
            <v>282771512</v>
          </cell>
          <cell r="AT83">
            <v>277401689</v>
          </cell>
          <cell r="AU83">
            <v>0.98101002833694229</v>
          </cell>
          <cell r="AV83">
            <v>277401689</v>
          </cell>
          <cell r="AW83">
            <v>1</v>
          </cell>
          <cell r="AX83">
            <v>0</v>
          </cell>
          <cell r="AY83">
            <v>0</v>
          </cell>
          <cell r="AZ83">
            <v>0</v>
          </cell>
          <cell r="BA83" t="str">
            <v>0%</v>
          </cell>
          <cell r="BB83">
            <v>298825647</v>
          </cell>
          <cell r="BC83">
            <v>215401885</v>
          </cell>
          <cell r="BD83">
            <v>0.72082797163658441</v>
          </cell>
          <cell r="BE83">
            <v>215401885</v>
          </cell>
        </row>
        <row r="84">
          <cell r="A84" t="str">
            <v>SACT 5.3.2</v>
          </cell>
          <cell r="B84" t="str">
            <v>5.3.2</v>
          </cell>
          <cell r="C84" t="str">
            <v>Conformación de esquemas asociativos municipales que aportan a la protección del patrimonio natural a partir de la formulación y ejecución de planes de acción ambiental de orden regional o provincial que contienen el escenario de sostenibilidad, protegen su patrimonio ecológico regional y aportan a la consolidación del escenario de sostenibilidad regional del PGAR (%)</v>
          </cell>
          <cell r="D84" t="str">
            <v>% de esquemas asociativos municipales conformados que aportan a la protección del patrimonio natural a partir de la formulación y ejecución de planes de acción ambiental de orden regional o provincial que contienen el escenario de sostenibilidad, protegen su patrimonio ecológico regional y aportan a la consolidación del escenario de sostenibilidad regional del PGAR</v>
          </cell>
          <cell r="E84" t="str">
            <v>Porcentaje</v>
          </cell>
          <cell r="F84">
            <v>0</v>
          </cell>
          <cell r="G84">
            <v>0.5</v>
          </cell>
          <cell r="H84">
            <v>0.75</v>
          </cell>
          <cell r="I84">
            <v>1</v>
          </cell>
          <cell r="J84">
            <v>0.5</v>
          </cell>
          <cell r="K84">
            <v>0.75</v>
          </cell>
          <cell r="L84">
            <v>0</v>
          </cell>
          <cell r="M84">
            <v>0</v>
          </cell>
          <cell r="N84">
            <v>0</v>
          </cell>
          <cell r="O84">
            <v>0</v>
          </cell>
          <cell r="P84">
            <v>1</v>
          </cell>
          <cell r="Q84">
            <v>1</v>
          </cell>
          <cell r="R84">
            <v>0</v>
          </cell>
          <cell r="S84" t="str">
            <v>Sin meta programada para la vigencia 2020.</v>
          </cell>
          <cell r="T84" t="str">
            <v xml:space="preserve">Definición línea base: Para el desarrollo de esta subactividad se trabajará con los esquemas asociativos Área Metropolitana y con las provincias definidas para la Jurisdicción de Corantioquia: 1. Provincia Cartama (Caramanta, Fredonia, Jericó, La Pintada, Montebello, Pueblo Rico, Santa Bárbara, Támesis, Tarso, Valparaíso y Venecia). Ordenanza No. 054 de 2016. 2. Provincia San Juan (Andes, Betania, Ciudad Bolívar, Hispania, Jardín y Salgar). Ordenanza 05 de 2018. 3. Provincia penderisco - Sinifaná (Anzá, Caicedo, Amagá, Angelópolis, Betulia Concorida, Titiribí y Urrao). Ordenanza 04 de 2018. 4. Provincia Minero -agroecológica (Vegachí, Yalí, Yolombó, Remedios y Segovia). Ordenanza 30 de 2019. 
Priorización año 2021: Mediante reuniones realizadas conjuntamente, y con la información aportada por la Gobernación de Antioquia, se realizó un análisis del estado actual de cada una de las provincias y los municipios que la conforman y se priorizó la Provincia Cartama y el esquema asociativo Área Metropolitana del Valle de Aburrá-AMVA, para la vigencia 2021. 
Gestión para la formulación de planes de acción ambiental de orden regional o provincial que contienen el escenario de sostenibilidad: Se realizó el cruce de las determinantes ambientales que le aplica a todos los esquemas asociativos. Así mismo la preparación de la información, invitaciones, E-card y otras actividades para los encuentros realizados en los meses de octubre y noviembre, a los cuales asistieron los municipios que hacen parte de los dos (2) esquemas asociativos priorizados (Provincia Cartama y Área Metropolitana del Valle de Aburrá - AMVA). Convoca Gobernación de Antioquia y CORANTIOQUIA, con el apoyo del AMVA.
</v>
          </cell>
          <cell r="U84" t="str">
            <v>Si bien la meta para esta vigencia era trabajar con la Provincia Penderisco – Sinifaná que se conforma por los Municipios de Amagá, Angelópolis, Anzá, Betulia, Ciudad Bolívar, Concordia, Titiribí y Urrao, se trabajó con los 4 esquemas asociativos definidos para el cuatrenio: Area metropolitana del Valle de Aburrá – AMVA, Cartama, Penderisco-Sinifaná y Minero -Agroecológica.
Se tuvieron reuniones del Comité interinstitucional gobernación de Antioquia- AMVA y CORANTIOQUIA, sobre la información aportada y el apoyo realizado por la Gobernación de Antioquia en la conformación de las provincias y los avances en la elaboración de los planes provinciales. Esta reuniones quedaron reportadas en las actas con radicado No. 090-ACT2203-1550 del 24 de marzo de 2022, 090-ACT2207-3934 del 29 de julio de 2022 y 090-ACT2208-4402 del 24 de agosto de 2022.
*En el mes de mayo de 2022 se realizó una reunión con la provincia Cartama con el fin de dar orientaciones para la formulación de los POT en la determinante de la zona ribereña del río Cauca, 1 km a lado y lado, a esta asistieron los municipios de Caramanta, Jericó, Támesis, Valparaíso, Tarso, La Pintada y Fedonia. 
*Se convoca a reunión con Directores de las provincias con radicado No. 090-COI2211-31509 del 22 de noviembre de 2022.  Se realizó el encuentro con los directores de provincias el día 01 de diciembre de 2022 de la cual se hace el acta con radicado No. 090- ACT2301-76 del 05 de enero de 2023.
*Se realizó una presentación sobre la consolidación de un Modelo de Ocupación Regional Sostenible y se invitó a trabajar de forma articulada con las entidades del comité interinstitucional con los esquemas asociativos, para impulsar la revisión de los POT, articular acciones para su ejecución, seguimiento y evaluación y apoyar el montaje de los POT en la plataforma COLOMBIA OT. A esta asistieron los directores de las provincias Cartama, Penderisco – Sinifaná, San Juan y Agro-mineroambiental, representados por los municipos de Caramanta, Anzá, Andes y Vegachí.</v>
          </cell>
          <cell r="X84" t="str">
            <v>contract</v>
          </cell>
          <cell r="Y84" t="str">
            <v>No aplica</v>
          </cell>
          <cell r="AF84">
            <v>1</v>
          </cell>
          <cell r="AG84">
            <v>0.3125</v>
          </cell>
          <cell r="AH84">
            <v>0.3125</v>
          </cell>
          <cell r="AJ84">
            <v>0</v>
          </cell>
          <cell r="AL84">
            <v>0</v>
          </cell>
          <cell r="AM84">
            <v>0</v>
          </cell>
          <cell r="AN84">
            <v>0</v>
          </cell>
          <cell r="AO84">
            <v>0</v>
          </cell>
          <cell r="AP84">
            <v>0</v>
          </cell>
          <cell r="AQ84">
            <v>0</v>
          </cell>
          <cell r="AR84" t="str">
            <v>0%</v>
          </cell>
          <cell r="AS84">
            <v>0</v>
          </cell>
          <cell r="AT84">
            <v>0</v>
          </cell>
          <cell r="AU84">
            <v>0</v>
          </cell>
          <cell r="AV84">
            <v>0</v>
          </cell>
          <cell r="AW84">
            <v>0</v>
          </cell>
          <cell r="AX84">
            <v>0</v>
          </cell>
          <cell r="AY84">
            <v>0</v>
          </cell>
          <cell r="AZ84">
            <v>0</v>
          </cell>
          <cell r="BA84" t="str">
            <v>0%</v>
          </cell>
          <cell r="BB84">
            <v>0</v>
          </cell>
          <cell r="BC84">
            <v>0</v>
          </cell>
          <cell r="BD84">
            <v>0</v>
          </cell>
          <cell r="BE84">
            <v>0</v>
          </cell>
        </row>
        <row r="85">
          <cell r="A85" t="str">
            <v>ACT 5.4</v>
          </cell>
          <cell r="B85" t="str">
            <v>5.4</v>
          </cell>
          <cell r="C85" t="str">
            <v>Acompañar a los municipios en la formulación de instrumentos de planificación (POT, EOT, PBOT, planes de desarrollo)</v>
          </cell>
          <cell r="E85" t="str">
            <v>Porcentaje</v>
          </cell>
          <cell r="F85">
            <v>1</v>
          </cell>
          <cell r="G85">
            <v>1</v>
          </cell>
          <cell r="H85">
            <v>1</v>
          </cell>
          <cell r="I85">
            <v>1</v>
          </cell>
          <cell r="J85">
            <v>1</v>
          </cell>
          <cell r="K85">
            <v>1</v>
          </cell>
          <cell r="L85">
            <v>0</v>
          </cell>
          <cell r="M85">
            <v>0</v>
          </cell>
          <cell r="N85">
            <v>0</v>
          </cell>
          <cell r="O85">
            <v>1</v>
          </cell>
          <cell r="P85">
            <v>1</v>
          </cell>
          <cell r="Q85">
            <v>1</v>
          </cell>
          <cell r="R85">
            <v>0</v>
          </cell>
          <cell r="AF85">
            <v>1</v>
          </cell>
          <cell r="AG85">
            <v>0.75</v>
          </cell>
          <cell r="AH85">
            <v>0.75</v>
          </cell>
          <cell r="AJ85">
            <v>128692203</v>
          </cell>
          <cell r="AK85">
            <v>100664374</v>
          </cell>
          <cell r="AL85">
            <v>0.78221035659790517</v>
          </cell>
          <cell r="AM85">
            <v>95698264</v>
          </cell>
          <cell r="AN85">
            <v>0.950666657898255</v>
          </cell>
          <cell r="AO85">
            <v>4966110</v>
          </cell>
          <cell r="AP85">
            <v>4966110</v>
          </cell>
          <cell r="AQ85">
            <v>4966110</v>
          </cell>
          <cell r="AR85">
            <v>1</v>
          </cell>
          <cell r="AS85">
            <v>125200386</v>
          </cell>
          <cell r="AT85">
            <v>118200966</v>
          </cell>
          <cell r="AU85">
            <v>0.9440942618180107</v>
          </cell>
          <cell r="AV85">
            <v>118200966</v>
          </cell>
          <cell r="AW85">
            <v>1</v>
          </cell>
          <cell r="AX85">
            <v>0</v>
          </cell>
          <cell r="AY85">
            <v>0</v>
          </cell>
          <cell r="AZ85">
            <v>0</v>
          </cell>
          <cell r="BA85" t="str">
            <v>0%</v>
          </cell>
          <cell r="BB85">
            <v>129138212</v>
          </cell>
          <cell r="BC85">
            <v>92067891</v>
          </cell>
          <cell r="BD85">
            <v>0.7129407289609988</v>
          </cell>
          <cell r="BE85">
            <v>92067891</v>
          </cell>
        </row>
        <row r="86">
          <cell r="A86" t="str">
            <v>SACT 5.4.1</v>
          </cell>
          <cell r="B86" t="str">
            <v>5.4.1</v>
          </cell>
          <cell r="C86" t="str">
            <v>Asesoramiento a los municipios en la definición de su modelo de ocupación que contenga el escenario de sostenibilidad, protejan su patrimonio ecológico municipal, integren planificación de grupos étnicos y aporten a la consolidación del escenario de sostenibilidad regional del PGAR</v>
          </cell>
          <cell r="D86" t="str">
            <v>% de municipios priorizados con modelos de ocupación que contienen el escenario de sostenibilidad, protegen su patrimonio ecológico municipal, integran planificación de grupos étnicos y aportan a la consolidación del escenario de sostenibilidad regional del PGAR (%)
Nota: Resolución 667 de 2016. % de municipios asesorados o asistidos en la incorporación del componente ambiental en los procesos de planificación y ordenamiento territorial, con énfasis en la incorporación de las determinantes ambientales para la revisión y ajuste de los POT.</v>
          </cell>
          <cell r="E86" t="str">
            <v>Porcentaje</v>
          </cell>
          <cell r="F86">
            <v>0.03</v>
          </cell>
          <cell r="G86">
            <v>0.05</v>
          </cell>
          <cell r="H86">
            <v>0.08</v>
          </cell>
          <cell r="I86">
            <v>0.1</v>
          </cell>
          <cell r="J86">
            <v>0.05</v>
          </cell>
          <cell r="K86">
            <v>0.08</v>
          </cell>
          <cell r="L86">
            <v>0</v>
          </cell>
          <cell r="M86">
            <v>0</v>
          </cell>
          <cell r="N86">
            <v>0</v>
          </cell>
          <cell r="O86">
            <v>1</v>
          </cell>
          <cell r="P86">
            <v>1</v>
          </cell>
          <cell r="Q86">
            <v>1</v>
          </cell>
          <cell r="R86">
            <v>0</v>
          </cell>
          <cell r="S86" t="str">
            <v>La Corporación realiza a lo largo del año asesoría y acompañamiento sobre la incorporación de las determinantes y asuntos ambientales en los Planes de Ordenamiento Territorial de 17 municipios, con 4 (cuatro) de ellos se logró la concertación de los asuntos estrictamente ambientales, los cuales fueron: Tarazá, Fredonia, Entrerríos e Hispania, para el caso de los cuatro municipios se trata de revisiones de largo plazo, es decir que contaban todavía con los POT de primera generación, en las jornadas de trabajo de acompañamiento para 5 (cinco) de los municipios se logró trabajar de forma articulada con la Gobernación de Antioquia y se pudo aportar al municipio con elementos para la incorporación del modelo de ocupación que contenga el escenario de sostenibilidad y se articule con el modelo de ocupación regional sostenible estos municipios son: Segovia, Sabanalarga, Hispania, Entrerríos y Andes.</v>
          </cell>
          <cell r="T86" t="str">
            <v xml:space="preserve">En el periodo, se realizaron siete (7) procesos de concertación de los asuntos exclusivamente ambientales, con seis (6) municipios de la jurisdicción, verificando la adecuada incorporación de las determinantes y asuntos ambientales y el escenario de sostenibilidad regional del PGAR, aunado con el trabajo realizado en el Modelo de Ocupación Regional Sostenible durante el año 2020: Titiribí, Carolina del Príncipe, Angostura, Girardota, Buriticá y Segovia.  CONCERTADOS: Titiribí, Segovia y Carolina del Príncipe
</v>
          </cell>
          <cell r="U86" t="str">
            <v>En la vigencia se han Culminado e iniciado procesos de concertación de los asuntos ambientales de los POT, de los municipios de Bello, Montebello, Caramanta, Vegachí, Yalí, La Estrella, Yarumal, Jericó, Sopetrán, Angostura, Liborina, Buriticá, Toledo y Tarso. De lo anterior, se concertaron 6 instrumentos de planificación, hubo desistimiento con 2 procesos de concertación por parte del municipio (La Estrella y Bello) y contamos con 6 instrumentos en procesos de concertación de lo asuntos ambientales, entre ellos nuevamente con el municipio de La Estrella, este último con dos procesos en la vigencia.
Se continuó con el proceso de concertación del Plan Parcial Guasimalito 2 del municipio de Bello.
*Bello: Acta de concertación 160AN–ACT2203–1109 del 02 de marzo de 2022. Respuesta a solicitud de suspensión de términos 160-COE2203-9322 del 14 de marzo de 2022. Respuesta 160AN-COI2203-6807 del 17 de marzo de 2022. Solicitud de desistimiento expreso 160-COE2205-14959 del 02 de mayo de 2022. Respuesta solicitud de desistimiento expreso 090-COI2205-13247 del 27 de mayo de 2022. Resolución No. 090-RES2206-3235 del 08 de junio de 2022. DESISTIMIENTO.
*Montebello:  Informe técnico No. 090-IT2204-4091 del 28 de abril de 2022 y  acta de concertación No. 090-ACT2205-2514 del 12 de mayo de 2022. Segunda revisión informe técnico No. 090-IT2205-5523 del 31 de mayo de 2022 y acta de concertación 090–ACT2206–3115 del 13 de junio de 2022. Resolución  090-RES2209-5555 del 26 de septiembre 2022. CONCERTADO.
*Yarumal: Se radica acta mesa temática acta No. 090-ACT2210-5268 del 07 de octubre. El municpio realzia los ajustes y se realiza la revisión de la información informe técnico No. 160TH-COE2210-37070 del 25 de octubre  y reuniones de concetación mediante acta No. 090-ACT2211-5833 del 01 de noviembre de 2022. RESOLUCIÓN DE CONCERTACIÓN No.  090-RES2212-8088 del 26 de diciembre de 2022. CONCERTADO.
*La Estrella: El municipio realiza ajustes se revisa la información se genera informe técnico - jurídico No. 090-IT2210-12068 del 18 de octubre y reunión de concertación No. 090-ACT2211-5831 del 01 de noviembre. El municipio solicita desistimiento expreso 160-COE2210-36699 del 20 octubre de 2022.
*Vegachí: El municipio hace entrega de los ajustes, se revisa y realiza informe técnico - jurídico 090-IT2210-13038 del 25 octubre y se hace reunión de concertación acta No. 090-ACT2211-5915 del 03 noviembre. se acoge el ata de concertación 090-RES2212-8229 del 28 diciembre 2022  CONCERTADO
*Caramanta: Informe técnico - jurídico de evaluación No. 090-IT2208-8651 del 17 de agosto de 2022. Acta de concertación No. 090-ACT2208-4421 del 25 de agosto de 2022. Se acoge el acta de concertación 090-RES2211-7097 del 28 de noviembre de 2022. CONCERTADO
*Yali: el municipio hace los ajustes se realiza la revisión de informaicón informe técnico -jurídico No.090-IT2211-15648 del 22 nov. 2022  y acta de concertación No. 090-ACT2212-6457 del 01 dic. 2022. Se acoge el acta de concertación 090-RES2212-8218 del 28 de diciembre de 2022. CONCERTADO.
*Jericó: Se revisa la informaicón y se hace informe técnico - jurídico 090-IT2210-13063 del 25 octubre de 2022 acta de concertación No.   090-ACT2211-6316 del 24 de noviembre 2022; se solicita por parte del municipio suspensión de términos por un mes 090-COE2210-37465 del 27 octubre. Se realiza revisión de informaicón radicada para continuar proceso de concertación informe técnico No. 090-IT2212-18242 del 14 de diciembre, Acta con radicado No. 040-ACT2212-7136 del 30 de diciembre de 2022. CONCERTADO.
*Sopetrán: Se realizó la revisión de la información informe técnico-jurídico 090-IT2211-14725 del 15 de noviembre de 2022. El municipio solicita desistimiento del proceso y la corporación da respueta mediante oficio No. 090-COI2212-35271 del 16 diciembre de 2022. Se acepta un desistimiento 090-RES2212-8227 del 28 de diciembre de 2022. DESISTIMIENTO EXPRESO.
*Angostura: Se genera informe técnico No.  090-IT2212-16826 del 05 de diciembre de 2022, acta de reunion de concertaición No. 090-ACT2212-7036 del 26 de diciembre de 2022. EN PROCESO.
*Liborina: El municipio radica la información completa 160HX-COE2212-45854 del 27 diciembre de 2022. INICIA PROCESO.
*Toledo: El municipio ingresa documentos y solicita concertación y se requiere información 090-COI2212-33468 del  06 dic. 2022.  En espera de  entrega información completa por parte del municipio.
*La Estrella: Se revisa la información informe técnico - jurídico No. 090-IT2212-19908 del 26 de diciembre de 2022. Acta de concertación No.   090-ACT2212-7114  del 29 diciembre de 2022. EN PROCESO
*Tarso: El municipio radica complemento de informaicón se da respuesta iniciando el proceso e invitando reunión de concertación con oficio No. 090-COI2212-36285 del 21 de diciembre de 2022. INICIA PROCESO.
*Buriticá: El municipio ingresa documentos y se inicia el proceso 160-COE2212-42217 del 05 de diciembre de 2022 y se invita a reunión de concertación con oficio No. 090-COI2212-36811 del 22 de diciembre de 2022. INICIA PROCESO</v>
          </cell>
          <cell r="X86" t="str">
            <v>contract</v>
          </cell>
          <cell r="Y86" t="str">
            <v>No aplica</v>
          </cell>
          <cell r="AF86">
            <v>0.1</v>
          </cell>
          <cell r="AG86">
            <v>5.5000000000000007E-2</v>
          </cell>
          <cell r="AH86">
            <v>0.55000000000000004</v>
          </cell>
          <cell r="AJ86">
            <v>128692203</v>
          </cell>
          <cell r="AK86">
            <v>100664374</v>
          </cell>
          <cell r="AL86">
            <v>0.78221035659790517</v>
          </cell>
          <cell r="AM86">
            <v>95698264</v>
          </cell>
          <cell r="AN86">
            <v>0.950666657898255</v>
          </cell>
          <cell r="AO86">
            <v>4966110</v>
          </cell>
          <cell r="AP86">
            <v>4966110</v>
          </cell>
          <cell r="AQ86">
            <v>4966110</v>
          </cell>
          <cell r="AR86">
            <v>1</v>
          </cell>
          <cell r="AS86">
            <v>125200386</v>
          </cell>
          <cell r="AT86">
            <v>118200966</v>
          </cell>
          <cell r="AU86">
            <v>0.9440942618180107</v>
          </cell>
          <cell r="AV86">
            <v>118200966</v>
          </cell>
          <cell r="AW86">
            <v>1</v>
          </cell>
          <cell r="AX86">
            <v>0</v>
          </cell>
          <cell r="AY86">
            <v>0</v>
          </cell>
          <cell r="AZ86">
            <v>0</v>
          </cell>
          <cell r="BA86" t="str">
            <v>0%</v>
          </cell>
          <cell r="BB86">
            <v>129138212</v>
          </cell>
          <cell r="BC86">
            <v>92067891</v>
          </cell>
          <cell r="BD86">
            <v>0.7129407289609988</v>
          </cell>
          <cell r="BE86">
            <v>92067891</v>
          </cell>
        </row>
        <row r="87">
          <cell r="A87" t="str">
            <v>SACT 5.4.2</v>
          </cell>
          <cell r="B87" t="str">
            <v>5.4.2</v>
          </cell>
          <cell r="C87" t="str">
            <v xml:space="preserve">Asesoramiento en la incorporación de los planes de desarrollo de decisiones de planeación territorial de los municipios fundamentados en los POT actualizados y en las determinantes ambientales adoptadas a la fecha (%) </v>
          </cell>
          <cell r="D87" t="str">
            <v>% de planes de desarrollo que incorporan decisiones de planeación territorial de los municipios fundamentados en los POT actualizados y en las determinantes ambientales adoptadas a la fecha</v>
          </cell>
          <cell r="E87" t="str">
            <v>Porcentaje</v>
          </cell>
          <cell r="F87">
            <v>1</v>
          </cell>
          <cell r="G87">
            <v>0</v>
          </cell>
          <cell r="H87">
            <v>0</v>
          </cell>
          <cell r="I87">
            <v>0</v>
          </cell>
          <cell r="J87">
            <v>0</v>
          </cell>
          <cell r="K87">
            <v>0</v>
          </cell>
          <cell r="L87">
            <v>0</v>
          </cell>
          <cell r="M87">
            <v>0</v>
          </cell>
          <cell r="N87">
            <v>0</v>
          </cell>
          <cell r="O87">
            <v>1</v>
          </cell>
          <cell r="P87">
            <v>0</v>
          </cell>
          <cell r="Q87">
            <v>0</v>
          </cell>
          <cell r="R87">
            <v>0</v>
          </cell>
          <cell r="S87" t="str">
            <v>La Corporación adelanto el 16 de enero de la presente vigencia una capacitación a los alcaldes municipales elegidos para el periodo 2020-2023 y a sus equipos de trabajo con el fin de orientar aquellos elementos que desde el componente ambiental deben de ser priorizados en sus Planes de Desarrollo Municipal  y que la planificación  territorial se fundamentará en unos Planes de Ordenamiento Territorial actualizados a partir de la incorporación de las determinantes ambientales que a cada municipio aplique (180 personas aproximadamente).
De igual manera, con la intención de construir escenarios de sostenibilidad para el territorio de los 80 municipios que conforman la jurisdicción de CORANTIOQUIA, se puso a disposición de los mandatarios elegidos para el periodo 2020-2023 y la comunidad en general, el documento denominado “Referentes ambientales para los mandatarios elegidos (periodo 2020-2023) y la comunidad en general de la jurisdicción de CORANTIOQUIA”. 
En el mes febrero se reforzaron estas orientaciones con dos sesiones de trabajo realizadas con los Secretarios o Jefes de Planeación de los municipios de la jurisdicción.
De igual manera y acorde al numeral 3 del Artículo 2.2.8.6.1.2. del Decreto 1076 de 2015, a Corantioquia le corresponde revisar técnicamente y constatar la armonización de la gestión ambiental de los Planes de Desarrollo Municipal con los demás planes de la región. Los 80 municipios de la jurisdicción enviaron a la Corporación sus proyectos de Planes de Desarrollo y se emitieron estos conceptos de armonización de estos instrumentos</v>
          </cell>
          <cell r="T87" t="str">
            <v>Sin meta programa para la vigencia.</v>
          </cell>
          <cell r="U87" t="str">
            <v>Sin meta programa para la vigencia.</v>
          </cell>
          <cell r="X87" t="str">
            <v>contract</v>
          </cell>
          <cell r="Y87" t="str">
            <v>No aplica</v>
          </cell>
          <cell r="AF87">
            <v>1</v>
          </cell>
          <cell r="AG87">
            <v>0.25</v>
          </cell>
          <cell r="AH87">
            <v>0.25</v>
          </cell>
          <cell r="AJ87">
            <v>0</v>
          </cell>
          <cell r="AL87">
            <v>0</v>
          </cell>
          <cell r="AM87">
            <v>0</v>
          </cell>
          <cell r="AN87">
            <v>0</v>
          </cell>
          <cell r="AO87">
            <v>0</v>
          </cell>
          <cell r="AP87">
            <v>0</v>
          </cell>
          <cell r="AQ87">
            <v>0</v>
          </cell>
          <cell r="AR87" t="str">
            <v>0%</v>
          </cell>
          <cell r="AS87">
            <v>0</v>
          </cell>
          <cell r="AT87">
            <v>0</v>
          </cell>
          <cell r="AU87">
            <v>0</v>
          </cell>
          <cell r="AV87">
            <v>0</v>
          </cell>
          <cell r="AW87">
            <v>0</v>
          </cell>
          <cell r="AX87">
            <v>0</v>
          </cell>
          <cell r="AY87">
            <v>0</v>
          </cell>
          <cell r="AZ87">
            <v>0</v>
          </cell>
          <cell r="BA87" t="str">
            <v>0%</v>
          </cell>
          <cell r="BB87">
            <v>0</v>
          </cell>
          <cell r="BC87">
            <v>0</v>
          </cell>
          <cell r="BD87">
            <v>0</v>
          </cell>
          <cell r="BE87">
            <v>0</v>
          </cell>
        </row>
        <row r="88">
          <cell r="A88" t="str">
            <v>ACT 5.5</v>
          </cell>
          <cell r="B88" t="str">
            <v>5.5</v>
          </cell>
          <cell r="C88" t="str">
            <v>Realizar seguimiento y monitoreo a los instrumentos de planificación territorial concertados en el cuatrienio</v>
          </cell>
          <cell r="E88" t="str">
            <v>Porcentaje</v>
          </cell>
          <cell r="F88">
            <v>0</v>
          </cell>
          <cell r="G88">
            <v>1</v>
          </cell>
          <cell r="H88">
            <v>1</v>
          </cell>
          <cell r="I88">
            <v>1</v>
          </cell>
          <cell r="J88">
            <v>1</v>
          </cell>
          <cell r="K88">
            <v>1</v>
          </cell>
          <cell r="L88">
            <v>0</v>
          </cell>
          <cell r="M88">
            <v>0</v>
          </cell>
          <cell r="N88">
            <v>0</v>
          </cell>
          <cell r="O88">
            <v>0</v>
          </cell>
          <cell r="P88">
            <v>1</v>
          </cell>
          <cell r="Q88">
            <v>1</v>
          </cell>
          <cell r="R88">
            <v>0</v>
          </cell>
          <cell r="AF88">
            <v>1</v>
          </cell>
          <cell r="AG88">
            <v>0.5</v>
          </cell>
          <cell r="AH88">
            <v>0.5</v>
          </cell>
          <cell r="AJ88">
            <v>154920232</v>
          </cell>
          <cell r="AK88">
            <v>149497023</v>
          </cell>
          <cell r="AL88">
            <v>0.96499353938483645</v>
          </cell>
          <cell r="AM88">
            <v>149497023</v>
          </cell>
          <cell r="AN88">
            <v>1</v>
          </cell>
          <cell r="AO88">
            <v>0</v>
          </cell>
          <cell r="AP88">
            <v>0</v>
          </cell>
          <cell r="AQ88">
            <v>0</v>
          </cell>
          <cell r="AR88" t="str">
            <v>0%</v>
          </cell>
          <cell r="AS88">
            <v>150850398</v>
          </cell>
          <cell r="AT88">
            <v>128944955</v>
          </cell>
          <cell r="AU88">
            <v>0.85478697245465673</v>
          </cell>
          <cell r="AV88">
            <v>128944955</v>
          </cell>
          <cell r="AW88">
            <v>1</v>
          </cell>
          <cell r="AX88">
            <v>0</v>
          </cell>
          <cell r="AY88">
            <v>0</v>
          </cell>
          <cell r="AZ88">
            <v>0</v>
          </cell>
          <cell r="BA88" t="str">
            <v>0%</v>
          </cell>
          <cell r="BB88">
            <v>159414818</v>
          </cell>
          <cell r="BC88">
            <v>137793647</v>
          </cell>
          <cell r="BD88">
            <v>0.86437163576600518</v>
          </cell>
          <cell r="BE88">
            <v>137793647</v>
          </cell>
        </row>
        <row r="89">
          <cell r="A89" t="str">
            <v>SACT 5.5.1</v>
          </cell>
          <cell r="B89" t="str">
            <v>5.5.1</v>
          </cell>
          <cell r="C89" t="str">
            <v>Definición e implementación de metodología para el seguimiento y monitoreo a los instrumentos de planificación concertados en el cuatrienio</v>
          </cell>
          <cell r="D89" t="str">
            <v>% de municipios con seguimiento y monitoreo a los instrumentos de planificación concertados en el cuatrienio</v>
          </cell>
          <cell r="E89" t="str">
            <v>Porcentaje</v>
          </cell>
          <cell r="F89">
            <v>0</v>
          </cell>
          <cell r="G89">
            <v>0.03</v>
          </cell>
          <cell r="H89">
            <v>0.05</v>
          </cell>
          <cell r="I89">
            <v>0.08</v>
          </cell>
          <cell r="J89">
            <v>0.03</v>
          </cell>
          <cell r="K89">
            <v>0.05</v>
          </cell>
          <cell r="L89">
            <v>0</v>
          </cell>
          <cell r="M89">
            <v>0</v>
          </cell>
          <cell r="N89">
            <v>0</v>
          </cell>
          <cell r="O89">
            <v>0</v>
          </cell>
          <cell r="P89">
            <v>1</v>
          </cell>
          <cell r="Q89">
            <v>1</v>
          </cell>
          <cell r="R89">
            <v>0</v>
          </cell>
          <cell r="S89" t="str">
            <v>Sin meta programada para la vigencia 2020.</v>
          </cell>
          <cell r="T89" t="str">
            <v xml:space="preserve">Con el fin de realizar seguimiento y monitoreo a los POT concertados con la Corporación se realizó la verificación a los POT de seis (6) municipios que finalizaron la etapa de adopción de los POT (Guadalupe, Cisneros, San Jerónimo, Hispania, Yolombó y Entrerrios), el municipio hace la entrega de la información adoptada. Actualmente, se avanzó en el mes de diciembre en la verificación de Titiribí, que aportaron la información en el mes de septiembre de 2021.  
Se elaboró un protocolo con el paso a paso de las tareas a desarrollar y a partir de la entrega del POT adoptado por parte del municipio, para la verificación con relación a lo concertado.
</v>
          </cell>
          <cell r="U89" t="str">
            <v>Se envía oficio a los municipios de Segovia, Tarazá y Yondó, para que nos informen sobre los procesos de adopción de los POT concertados en años anteriores, radicados No. 160ZF–COI2203–5318 del 07 de febrero de 2022; 090–COI2203–7666 del 25 de marzo de 2022 y 090–COI2203–7699 del 25 de marzo de 2022, respectivamente.
Se realizó capacitación conjunta con la Gobernación de Antioquia al Concejo Municipal del municipio de Carolina del príncipe sobre temas de Ordenamiento Territorial, determinantes ambientales y proceso de concertación 2021, para la adopción ya que el instrumento de EOT se encuentra en el concejo.
Se realiza la verificación de los instumentos adoptados de los municipos de Titiribí y Carolina del Príncipe:
*Titiribí:  Se culmina en el mes de enero con la verificación de lo concertado con el Acuerdo de adopción del EOT. Informe técnico 160AS-IT2201-66 del 06 de enero de 2022. Oficio remite: 160AS-COI2201-300 del 06 de enero de 2022.
*Carolina del Príncipe: Se realiza verificación de los concertado en el Acuerdo 02 del 27 de mayo de 2022 de adopción del EOT 160TH-COE2210-35398 del 10 de octubre y 090-COE2211-39115 del 09 de noviembre. Informe técnico No. 090-IT2212-20447 del  29 de diciembre de 2022 Y OFICIO 090-COI2212-39193 del 30 de diciembre de 2022.
Se abordaron veintiún (21) municipios priorizados, para conocer el avance en la ejecución del POT, frente a lo concertado en los proyectos del componente ambiental y realizar el seguimiento a su avance.  El desarrollo de la actividad comprendía la consecución y revisión de los Planes de Ordenamiento Territorial vigentes y el apoyo a los entes territoriales para su disposición en la plataforma COLOMBIA OT del IGAC. 
Los municipios fueron los siguientes: Támesis, Amagá, Jardín, Andes, Hispania, La Pintada, Fredonia, Caracolí, Maceo, Cisneros, San Pedro de Los Milagros, Belmira, Armenia, Heliconia, Santafé de Antioquia, Sopetrán, San Jerónimo, Ituango, Valdivia, Tarazá y Briceño.</v>
          </cell>
          <cell r="X89" t="str">
            <v>contract</v>
          </cell>
          <cell r="Y89" t="str">
            <v>No aplica</v>
          </cell>
          <cell r="AF89">
            <v>0.08</v>
          </cell>
          <cell r="AG89">
            <v>0.02</v>
          </cell>
          <cell r="AH89">
            <v>0.25</v>
          </cell>
          <cell r="AJ89">
            <v>154920232</v>
          </cell>
          <cell r="AK89">
            <v>149497023</v>
          </cell>
          <cell r="AL89">
            <v>0.96499353938483645</v>
          </cell>
          <cell r="AM89">
            <v>149497023</v>
          </cell>
          <cell r="AN89">
            <v>1</v>
          </cell>
          <cell r="AO89">
            <v>0</v>
          </cell>
          <cell r="AP89">
            <v>0</v>
          </cell>
          <cell r="AQ89">
            <v>0</v>
          </cell>
          <cell r="AR89" t="str">
            <v>0%</v>
          </cell>
          <cell r="AS89">
            <v>150850398</v>
          </cell>
          <cell r="AT89">
            <v>128944955</v>
          </cell>
          <cell r="AU89">
            <v>0.85478697245465673</v>
          </cell>
          <cell r="AV89">
            <v>128944955</v>
          </cell>
          <cell r="AW89">
            <v>1</v>
          </cell>
          <cell r="AX89">
            <v>0</v>
          </cell>
          <cell r="AY89">
            <v>0</v>
          </cell>
          <cell r="AZ89">
            <v>0</v>
          </cell>
          <cell r="BA89" t="str">
            <v>0%</v>
          </cell>
          <cell r="BB89">
            <v>159414818</v>
          </cell>
          <cell r="BC89">
            <v>137793647</v>
          </cell>
          <cell r="BD89">
            <v>0.86437163576600518</v>
          </cell>
          <cell r="BE89">
            <v>137793647</v>
          </cell>
        </row>
        <row r="90">
          <cell r="A90" t="str">
            <v>ACT 5.6</v>
          </cell>
          <cell r="B90" t="str">
            <v>5.6</v>
          </cell>
          <cell r="C90" t="str">
            <v>Construir e implementar portafolio institucional de acciones a ejecutar en el marco del plan de acción</v>
          </cell>
          <cell r="E90" t="str">
            <v>Porcentaje</v>
          </cell>
          <cell r="F90">
            <v>1</v>
          </cell>
          <cell r="G90">
            <v>1</v>
          </cell>
          <cell r="H90">
            <v>1</v>
          </cell>
          <cell r="I90">
            <v>1</v>
          </cell>
          <cell r="J90">
            <v>1</v>
          </cell>
          <cell r="K90">
            <v>0.99797696856520379</v>
          </cell>
          <cell r="L90">
            <v>0.5</v>
          </cell>
          <cell r="M90">
            <v>0</v>
          </cell>
          <cell r="N90">
            <v>0</v>
          </cell>
          <cell r="O90">
            <v>1</v>
          </cell>
          <cell r="P90">
            <v>1</v>
          </cell>
          <cell r="Q90">
            <v>0.99797696856520379</v>
          </cell>
          <cell r="R90">
            <v>0.5</v>
          </cell>
          <cell r="AF90">
            <v>1</v>
          </cell>
          <cell r="AG90">
            <v>0.74949424214130089</v>
          </cell>
          <cell r="AH90">
            <v>0.74949424214130089</v>
          </cell>
          <cell r="AJ90">
            <v>697726191</v>
          </cell>
          <cell r="AK90">
            <v>554905082</v>
          </cell>
          <cell r="AL90">
            <v>0.79530493359392895</v>
          </cell>
          <cell r="AM90">
            <v>516047628</v>
          </cell>
          <cell r="AN90">
            <v>0.92997459338460342</v>
          </cell>
          <cell r="AO90">
            <v>38857454.329999998</v>
          </cell>
          <cell r="AP90">
            <v>38655585.329999998</v>
          </cell>
          <cell r="AQ90">
            <v>27981725.689999998</v>
          </cell>
          <cell r="AR90">
            <v>0.72387277158325203</v>
          </cell>
          <cell r="AS90">
            <v>743064187</v>
          </cell>
          <cell r="AT90">
            <v>566485360</v>
          </cell>
          <cell r="AU90">
            <v>0.76236396520076133</v>
          </cell>
          <cell r="AV90">
            <v>448096760</v>
          </cell>
          <cell r="AW90">
            <v>0.79101207487515657</v>
          </cell>
          <cell r="AX90">
            <v>118388600</v>
          </cell>
          <cell r="AY90">
            <v>118388600</v>
          </cell>
          <cell r="AZ90">
            <v>116402000</v>
          </cell>
          <cell r="BA90">
            <v>0.98321966810993622</v>
          </cell>
          <cell r="BB90">
            <v>843742672</v>
          </cell>
          <cell r="BC90">
            <v>686455440</v>
          </cell>
          <cell r="BD90">
            <v>0.8135838837839412</v>
          </cell>
          <cell r="BE90">
            <v>632401230</v>
          </cell>
        </row>
        <row r="91">
          <cell r="A91" t="str">
            <v>SACT 5.6.1</v>
          </cell>
          <cell r="B91" t="str">
            <v>5.6.1</v>
          </cell>
          <cell r="C91" t="str">
            <v>Armonización de los componentes programáticos de instrumentos de planificación</v>
          </cell>
          <cell r="D91" t="str">
            <v>Componentes programáticos de instrumentos de planificación armonizados (%).
Nota: aplica para los instrumentos de planificación de Corantioquia, los cuales pueden ser propios o compartidos (comisiones conjuntas).</v>
          </cell>
          <cell r="E91" t="str">
            <v>Porcentaje</v>
          </cell>
          <cell r="F91">
            <v>0.125</v>
          </cell>
          <cell r="G91">
            <v>0.38</v>
          </cell>
          <cell r="H91">
            <v>0.63</v>
          </cell>
          <cell r="I91">
            <v>1</v>
          </cell>
          <cell r="J91">
            <v>0.38</v>
          </cell>
          <cell r="K91">
            <v>0.62745098039215685</v>
          </cell>
          <cell r="L91">
            <v>1</v>
          </cell>
          <cell r="M91">
            <v>0</v>
          </cell>
          <cell r="N91">
            <v>0</v>
          </cell>
          <cell r="O91">
            <v>1</v>
          </cell>
          <cell r="P91">
            <v>1</v>
          </cell>
          <cell r="Q91">
            <v>0.9959539371304077</v>
          </cell>
          <cell r="R91">
            <v>1</v>
          </cell>
          <cell r="S91" t="str">
            <v>Los instrumentos que han sido armonizados para sacar este porcentaje, corresponden a 4 PORH (Ité, Anorí, Taraza y San Andres) y 3 PMAP (Bajo Cauca, Magdalena medio, PMAA Occidente) los cuales han sido articulados con el Plan de acción y PGAR de la Corporación.</v>
          </cell>
          <cell r="T91" t="str">
            <v xml:space="preserve">El año pasado fueron armonizados 4 PORH (Ité, Anorí, Taraza y San Andrés) y 3 PMAP (Bajo Cauca, Magdalena medio, PMAA Occidente) los cuales han sido articulados con el Plan de acción y PGAR de la Corporación. En el primer semestre de este año, se avanzó en la armonización de 7 instrumentos de planificación: PMAA aburra, PMAP DRMI Cacica Noria, PMAP DRMI Cuchilla Cerro Plateado Alto de San José, PMAP DRMI Cuchilla Jardín Támesis, PMAP DRMI Nubes Trocha Capota, PMAP DRMI Divisoria Valle de Aburrá - Río Cauca y PMAP DRMI Ríos Barroso y San Juan, avanzado así en un 74% de la meta de este año. Durante el tercer trimestre se realizó la articulación de 3 POMCA (ABURRÁ, AMAGÁ y ARMA) para un porcentaje de cumplimiento del 89% de la meta de este año.  </v>
          </cell>
          <cell r="U91" t="str">
            <v xml:space="preserve">La meta para 2022 corresponde al 63% de los componentes programáticos de los instrumentos de planificación armonizados, este porcentaje corresponde a 32 instrumentos de planificación, que, al ser un indicador acumulativo, tiene en cuenta el avance en las vigencias pasadas. En el año 2020 fueron armonizados 4 PORH y 3 PMAP de la Corporación, para el 2021 se armonizaron 6 PMAP, 1 PMAA y 5 POMCA, para un acumulado de 19 instrumentos armonizados. 
El proceso de armonizar los componentes programáticos de los instrumentos de planificación que se ha realizado en este 2022, se ha desarrollado mediante la identificación programática de instrumentos de planificación, y el análisis de la relación de cada uno de sus componentes con el PGAR y el Plan de acción, buscando los puntos de encuentro desde los proyectos de cada instrumento de planificación con las líneas, componentes, retos y su indicador del PGAR y el Programa, proyecto, subactividad y su indicador desde el Plan de acción
En el primer trimestre se avanzó en la articulación del plan de acción y el PGAR, con 3 instrumentos de planificación, los POMCA de AURRA, Nare y Negro. 
Para el segundo trimestre, se avanzó en la articulación del PA y PGAR con el POMCA de Samaná Norte, San Jorge y el PORH de Aburra.
Para el tercer trimestre se avanzó en la articulación del PGAR y el Plan de acción con el Plan de manejo ambiental de las áreas protegidas de DRMI Sistema de Páramos y Bosques Altoandinos del Noroccidente Medio, PMAP PNN Paramillo y el PNR Corredor de Las Alegrías. 
Para el cuarto trimestre se avanzó en la articulación del PGAR y el Plan de acción con el PMAP RFPR Alto de San Miguel, PMAP RFPR Cerro Bravo, PMAP RFPR Farallones del Citará, y PMAP DRMI Cañón del Río Alicante.
</v>
          </cell>
          <cell r="X91" t="str">
            <v>contract</v>
          </cell>
          <cell r="Y91" t="str">
            <v>No aplica</v>
          </cell>
          <cell r="AF91">
            <v>1</v>
          </cell>
          <cell r="AG91">
            <v>0.28686274509803922</v>
          </cell>
          <cell r="AH91">
            <v>0.28686274509803922</v>
          </cell>
          <cell r="AJ91">
            <v>669726191</v>
          </cell>
          <cell r="AK91">
            <v>530113244</v>
          </cell>
          <cell r="AL91">
            <v>0.79153727467110513</v>
          </cell>
          <cell r="AM91">
            <v>513255790</v>
          </cell>
          <cell r="AN91">
            <v>0.96820027759955385</v>
          </cell>
          <cell r="AO91">
            <v>16857454.329999998</v>
          </cell>
          <cell r="AP91">
            <v>16655585.329999998</v>
          </cell>
          <cell r="AQ91">
            <v>5981725.6899999995</v>
          </cell>
          <cell r="AR91">
            <v>0.35914232802288432</v>
          </cell>
          <cell r="AS91">
            <v>714064187</v>
          </cell>
          <cell r="AT91">
            <v>561869518</v>
          </cell>
          <cell r="AU91">
            <v>0.78686136096613957</v>
          </cell>
          <cell r="AV91">
            <v>443480918</v>
          </cell>
          <cell r="AW91">
            <v>0.78929520785998575</v>
          </cell>
          <cell r="AX91">
            <v>118388600</v>
          </cell>
          <cell r="AY91">
            <v>118388600</v>
          </cell>
          <cell r="AZ91">
            <v>116402000</v>
          </cell>
          <cell r="BA91">
            <v>0.98321966810993622</v>
          </cell>
          <cell r="BB91">
            <v>581742672</v>
          </cell>
          <cell r="BC91">
            <v>436207351</v>
          </cell>
          <cell r="BD91">
            <v>0.74982869917440065</v>
          </cell>
          <cell r="BE91">
            <v>436207351</v>
          </cell>
        </row>
        <row r="92">
          <cell r="A92" t="str">
            <v>SACT 5.6.2</v>
          </cell>
          <cell r="B92" t="str">
            <v>5.6.2</v>
          </cell>
          <cell r="C92" t="str">
            <v>Armonización de los instrumentos de Planificación Ambiental presentes en el territorio y orientados a una gestión articulada con las demás autoridades ambientales hacia la sostenibilidad ambiental del territorio (%)</v>
          </cell>
          <cell r="D92" t="str">
            <v>% de instrumentos de Planificación Ambiental presentes en el territorio armonizados y orientados a una gestión articulada con las demás autoridades ambientales hacia la sostenibilidad ambiental del territorio (%)</v>
          </cell>
          <cell r="E92" t="str">
            <v>Porcentaje</v>
          </cell>
          <cell r="F92">
            <v>0.25</v>
          </cell>
          <cell r="G92">
            <v>0.5</v>
          </cell>
          <cell r="H92">
            <v>0.75</v>
          </cell>
          <cell r="I92">
            <v>1</v>
          </cell>
          <cell r="J92">
            <v>0.6</v>
          </cell>
          <cell r="K92">
            <v>0.75</v>
          </cell>
          <cell r="L92">
            <v>0</v>
          </cell>
          <cell r="M92">
            <v>0</v>
          </cell>
          <cell r="N92">
            <v>0</v>
          </cell>
          <cell r="O92">
            <v>1</v>
          </cell>
          <cell r="P92">
            <v>1</v>
          </cell>
          <cell r="Q92">
            <v>1</v>
          </cell>
          <cell r="R92">
            <v>0</v>
          </cell>
          <cell r="S92" t="str">
            <v>Identificación de los componentes programáticos de los instrumentos de planificación ambiental presentes en el territorio, de cada una de las Corporaciones vecinas, esto como actividad previa a la labor de articulación con el PGAR y el Plan de acción Corporativo.
Se realizó la articulación del PGAR y el PA de 3 corporaciones con el Plan de acción y el PGAR de CORANTIOQUIA. Con Esta articulación se logra un indicador del 30%, superando así la meta anual del 25% para el presente año; Los instrumentos armonizados fueron el Plan de Acción y el PGAR de CORPOURABA, AMVA y CORPOCALDAS.</v>
          </cell>
          <cell r="T92" t="str">
            <v xml:space="preserve">El año pasado se realizó la articulación del PGAR y el PA de 3 corporaciones con el Plan de acción y el PGAR de CORANTIOQUIA. En este año, se avanzó en la articulación del plan de acción y PGAR de la CARDER, CODECHOCO y la CAS, con esta articulación se logra avanzar en un 100% de la meta del indicador para este año que corresponde a 50%. </v>
          </cell>
          <cell r="U92" t="str">
            <v xml:space="preserve">Para el 2022, la meta de instrumentos de Planificación Ambiental presentes en el territorio armonizados corresponde al 75%, lo que equivale a 15. La primera actividad realizada para este indicador ha sido la identificación de los componentes programáticos de los instrumentos de planificación ambiental presentes en el territorio, de cada una de las Corporaciones vecinas, esto como actividad previa a la labor de articulación con el PGAR y el Plan de acción Corporativo. Esta identificación ha permitido continuar con la armonización de estos componentes con los del PGAR y Plan de acción de CORANTIOQUIA, identificando las acciones en las que se encuentran las dos corporaciones en sus instrumentos de planificación.
Para este año, se avanzó en la articulación del plan de acción y PGAR de la CORNARE y CORPOBOYACA, con esta articulación se logra avanzar en un 100% de la meta del indicador para este año que corresponde a 75%.
Adicionalmente se firmaron convenios con CORNARE y la CVS para actuar conjuntamente y de manera articulada en el territorio, estos convenios fueron los siguientes:
040-COV2209-76: Articular esfuerzos entre CORNARE y CORANTIOQUIA para formular el plan de ordenación y manejo de la cuenca hidrográfica del río nus, en jurisdicción corantioquia y de la corporación autónoma regional de los ríos negro y nare – cornare
040-COV2211-120: Establecer las bases de mutua cooperación entre la cvs y corantioquia para la realización de actividades investigativas de educación de asistencia técnica de apoyo logístico así como de servicios propios de sus objetivos y funciones con miras a la conservación preservación y recuperación del medio ambiente, los recursos naturales renovables y la biodiversidad, que repercutan en el mejoramiento de la calidad de vida de las comunidades, en la jurisdicción de ambas entidades.
</v>
          </cell>
          <cell r="X92" t="str">
            <v>contract</v>
          </cell>
          <cell r="Y92" t="str">
            <v>No aplica</v>
          </cell>
          <cell r="AF92">
            <v>1</v>
          </cell>
          <cell r="AG92">
            <v>0.41249999999999998</v>
          </cell>
          <cell r="AH92">
            <v>0.41249999999999998</v>
          </cell>
          <cell r="AJ92">
            <v>28000000</v>
          </cell>
          <cell r="AK92">
            <v>24791838</v>
          </cell>
          <cell r="AL92">
            <v>0</v>
          </cell>
          <cell r="AM92">
            <v>2791838</v>
          </cell>
          <cell r="AN92">
            <v>0.11261117469386497</v>
          </cell>
          <cell r="AO92">
            <v>22000000</v>
          </cell>
          <cell r="AP92">
            <v>22000000</v>
          </cell>
          <cell r="AQ92">
            <v>22000000</v>
          </cell>
          <cell r="AR92">
            <v>1</v>
          </cell>
          <cell r="AS92">
            <v>29000000</v>
          </cell>
          <cell r="AT92">
            <v>4615842</v>
          </cell>
          <cell r="AU92">
            <v>0.15916696551724138</v>
          </cell>
          <cell r="AV92">
            <v>4615842</v>
          </cell>
          <cell r="AW92">
            <v>1</v>
          </cell>
          <cell r="AX92">
            <v>0</v>
          </cell>
          <cell r="AY92">
            <v>0</v>
          </cell>
          <cell r="AZ92">
            <v>0</v>
          </cell>
          <cell r="BA92" t="str">
            <v>0%</v>
          </cell>
          <cell r="BB92">
            <v>262000000</v>
          </cell>
          <cell r="BC92">
            <v>250248089</v>
          </cell>
          <cell r="BD92">
            <v>0.95514537786259546</v>
          </cell>
          <cell r="BE92">
            <v>196193879</v>
          </cell>
        </row>
        <row r="93">
          <cell r="A93" t="str">
            <v>PROY 6</v>
          </cell>
          <cell r="B93">
            <v>6</v>
          </cell>
          <cell r="C93" t="str">
            <v>Proyecto 6. Construyendo territorios resilientes</v>
          </cell>
          <cell r="E93" t="str">
            <v>Porcentaje</v>
          </cell>
          <cell r="F93">
            <v>1</v>
          </cell>
          <cell r="G93">
            <v>1</v>
          </cell>
          <cell r="H93">
            <v>1</v>
          </cell>
          <cell r="I93">
            <v>1</v>
          </cell>
          <cell r="J93">
            <v>0.97931034482758617</v>
          </cell>
          <cell r="K93">
            <v>0.97931034482758617</v>
          </cell>
          <cell r="L93">
            <v>0.39117647058823529</v>
          </cell>
          <cell r="M93">
            <v>0</v>
          </cell>
          <cell r="N93">
            <v>0</v>
          </cell>
          <cell r="O93">
            <v>0.95499999999999996</v>
          </cell>
          <cell r="P93">
            <v>0.97931034482758617</v>
          </cell>
          <cell r="Q93">
            <v>0.97931034482758617</v>
          </cell>
          <cell r="R93">
            <v>0.39117647058823529</v>
          </cell>
          <cell r="AF93">
            <v>1</v>
          </cell>
          <cell r="AG93">
            <v>0.72840517241379299</v>
          </cell>
          <cell r="AH93">
            <v>0.72840517241379299</v>
          </cell>
          <cell r="AJ93">
            <v>2766066886</v>
          </cell>
          <cell r="AK93">
            <v>2096117283</v>
          </cell>
          <cell r="AL93">
            <v>0.75779703434112833</v>
          </cell>
          <cell r="AM93">
            <v>829989237</v>
          </cell>
          <cell r="AN93">
            <v>0.39596507491799543</v>
          </cell>
          <cell r="AO93">
            <v>1268528046</v>
          </cell>
          <cell r="AP93">
            <v>1261698921</v>
          </cell>
          <cell r="AQ93">
            <v>1174104635</v>
          </cell>
          <cell r="AR93">
            <v>0.93057433549156532</v>
          </cell>
          <cell r="AS93">
            <v>2303277016</v>
          </cell>
          <cell r="AT93">
            <v>2021290450</v>
          </cell>
          <cell r="AU93">
            <v>0.87757157995276069</v>
          </cell>
          <cell r="AV93">
            <v>784120909</v>
          </cell>
          <cell r="AW93">
            <v>0.38793084338769818</v>
          </cell>
          <cell r="AX93">
            <v>1237169541</v>
          </cell>
          <cell r="AY93">
            <v>1237169541</v>
          </cell>
          <cell r="AZ93">
            <v>774867736</v>
          </cell>
          <cell r="BA93">
            <v>0.62632299803766345</v>
          </cell>
          <cell r="BB93">
            <v>4669000006</v>
          </cell>
          <cell r="BC93">
            <v>3772053051</v>
          </cell>
          <cell r="BD93">
            <v>0.80789313475104763</v>
          </cell>
          <cell r="BE93">
            <v>937538292</v>
          </cell>
        </row>
        <row r="94">
          <cell r="A94" t="str">
            <v>ACT 6.1</v>
          </cell>
          <cell r="B94" t="str">
            <v>6.1</v>
          </cell>
          <cell r="C94" t="str">
            <v>Realizar estudios de conocimiento de amenaza y riesgo</v>
          </cell>
          <cell r="E94" t="str">
            <v>Porcentaje</v>
          </cell>
          <cell r="F94">
            <v>1</v>
          </cell>
          <cell r="G94">
            <v>1</v>
          </cell>
          <cell r="H94">
            <v>1</v>
          </cell>
          <cell r="I94">
            <v>1</v>
          </cell>
          <cell r="J94">
            <v>1</v>
          </cell>
          <cell r="K94">
            <v>1</v>
          </cell>
          <cell r="L94">
            <v>1</v>
          </cell>
          <cell r="M94">
            <v>0</v>
          </cell>
          <cell r="N94">
            <v>0</v>
          </cell>
          <cell r="O94">
            <v>1</v>
          </cell>
          <cell r="P94">
            <v>1</v>
          </cell>
          <cell r="Q94">
            <v>1</v>
          </cell>
          <cell r="R94">
            <v>1</v>
          </cell>
          <cell r="AF94">
            <v>1</v>
          </cell>
          <cell r="AG94">
            <v>0.75</v>
          </cell>
          <cell r="AH94">
            <v>0.75</v>
          </cell>
          <cell r="AJ94">
            <v>437283502</v>
          </cell>
          <cell r="AK94">
            <v>313046756</v>
          </cell>
          <cell r="AL94">
            <v>0.71588970214568026</v>
          </cell>
          <cell r="AM94">
            <v>145523261</v>
          </cell>
          <cell r="AN94">
            <v>0.46486110528486041</v>
          </cell>
          <cell r="AO94">
            <v>167523495</v>
          </cell>
          <cell r="AP94">
            <v>167523495</v>
          </cell>
          <cell r="AQ94">
            <v>167523495</v>
          </cell>
          <cell r="AR94">
            <v>1</v>
          </cell>
          <cell r="AS94">
            <v>414322305</v>
          </cell>
          <cell r="AT94">
            <v>399682458</v>
          </cell>
          <cell r="AU94">
            <v>0.96466555909897245</v>
          </cell>
          <cell r="AV94">
            <v>160300485</v>
          </cell>
          <cell r="AW94">
            <v>0.40106960361017396</v>
          </cell>
          <cell r="AX94">
            <v>239381973</v>
          </cell>
          <cell r="AY94">
            <v>239381973</v>
          </cell>
          <cell r="AZ94">
            <v>239191719</v>
          </cell>
          <cell r="BA94">
            <v>0.99920522837365033</v>
          </cell>
          <cell r="BB94">
            <v>976221805</v>
          </cell>
          <cell r="BC94">
            <v>625475611</v>
          </cell>
          <cell r="BD94">
            <v>0.64071055143047129</v>
          </cell>
          <cell r="BE94">
            <v>277328271</v>
          </cell>
        </row>
        <row r="95">
          <cell r="A95" t="str">
            <v>SACT 6.1.1</v>
          </cell>
          <cell r="B95" t="str">
            <v>6.1.1</v>
          </cell>
          <cell r="C95" t="str">
            <v>Realización de estudios de conocimiento y amenaza del riesgo realizados en los municipios de la jurisdicción</v>
          </cell>
          <cell r="D95" t="str">
            <v>% de estudios de conocimiento y amenaza del riesgo apoyados en los municipios de la jurisdicción</v>
          </cell>
          <cell r="E95" t="str">
            <v>Porcentaje</v>
          </cell>
          <cell r="F95">
            <v>0.03</v>
          </cell>
          <cell r="G95">
            <v>7.0000000000000007E-2</v>
          </cell>
          <cell r="H95">
            <v>0.12</v>
          </cell>
          <cell r="I95">
            <v>0.17</v>
          </cell>
          <cell r="J95">
            <v>0.1875</v>
          </cell>
          <cell r="K95">
            <v>0.33750000000000002</v>
          </cell>
          <cell r="L95">
            <v>0.2</v>
          </cell>
          <cell r="M95">
            <v>0</v>
          </cell>
          <cell r="N95">
            <v>0</v>
          </cell>
          <cell r="O95">
            <v>1</v>
          </cell>
          <cell r="P95">
            <v>1</v>
          </cell>
          <cell r="Q95">
            <v>1</v>
          </cell>
          <cell r="R95">
            <v>1</v>
          </cell>
          <cell r="S95" t="str">
            <v xml:space="preserve">Se Implementaron 5 estudios mediante la concertación de los EOT de los municipios de Fredonia, Tarazá, Sabanalarga, Entrerríos e Hispania, se realizó el estudio Básico de Amenazas de Briceño y se realizó el estudio detallado de riesgo por inundación en Vegachí. </v>
          </cell>
          <cell r="T95" t="str">
            <v xml:space="preserve">Se Implementaron 3 estudios mediante la concertación de los EOT de los municipios de Titiribí, Segovia y Carolina del Príncipe, se realizó el estudio Básico de Amenazas de Montebello y  mediante Resolución 040-RES2106-3217 del 02 junio de 2021, del POMCA del río San Juan -código 2619-, se realizaron los estudios de amenaza a escala 1:25.000 para los municipios de Andes, Ciudad Bolívar, Jardín, Betania e Hispania. </v>
          </cell>
          <cell r="U95" t="str">
            <v xml:space="preserve">Se realizó el estudio de detalle de "Diseños requeridos para la estabilización de la margen derecha del río Aburrá en el sector Tablemac" en el municipio de Barbosa.      
Se realizó Estudio Básico de Amenazas para los municipios de Armenia y Támesis
Se concertaron los EOT de los municipios de Montebello, Caramanta, Yalí, Vegachí, Yarumal y Jericó.
Se aprobó el POMCA del río Bajo Nechí.
 Aporta a la implementación de la medida A.16. Fortalecimiento del conocimiento de las amenazas y el riesgo asociado al territorio. </v>
          </cell>
          <cell r="X95" t="str">
            <v>contract</v>
          </cell>
          <cell r="Y95" t="str">
            <v>No aplica</v>
          </cell>
          <cell r="AF95">
            <v>0.17</v>
          </cell>
          <cell r="AG95">
            <v>0.15325</v>
          </cell>
          <cell r="AH95">
            <v>0.90147058823529402</v>
          </cell>
          <cell r="AJ95">
            <v>437283502</v>
          </cell>
          <cell r="AK95">
            <v>313046756</v>
          </cell>
          <cell r="AL95">
            <v>0.71588970214568026</v>
          </cell>
          <cell r="AM95">
            <v>145523261</v>
          </cell>
          <cell r="AN95">
            <v>0.46486110528486041</v>
          </cell>
          <cell r="AO95">
            <v>167523495</v>
          </cell>
          <cell r="AP95">
            <v>167523495</v>
          </cell>
          <cell r="AQ95">
            <v>167523495</v>
          </cell>
          <cell r="AR95">
            <v>1</v>
          </cell>
          <cell r="AS95">
            <v>414322305</v>
          </cell>
          <cell r="AT95">
            <v>399682458</v>
          </cell>
          <cell r="AU95">
            <v>0.96466555909897245</v>
          </cell>
          <cell r="AV95">
            <v>160300485</v>
          </cell>
          <cell r="AW95">
            <v>0.40106960361017396</v>
          </cell>
          <cell r="AX95">
            <v>239381973</v>
          </cell>
          <cell r="AY95">
            <v>239381973</v>
          </cell>
          <cell r="AZ95">
            <v>239191719</v>
          </cell>
          <cell r="BA95">
            <v>0.99920522837365033</v>
          </cell>
          <cell r="BB95">
            <v>976221805</v>
          </cell>
          <cell r="BC95">
            <v>625475611</v>
          </cell>
          <cell r="BD95">
            <v>0.64071055143047129</v>
          </cell>
          <cell r="BE95">
            <v>277328271</v>
          </cell>
        </row>
        <row r="96">
          <cell r="A96" t="str">
            <v>ACT 6.2</v>
          </cell>
          <cell r="B96" t="str">
            <v>6.2</v>
          </cell>
          <cell r="C96" t="str">
            <v>Asesorar a los municipios en la incorporación de lineamientos de adaptación al cambio climático y gestión del riesgo en sus instrumentos de planificación</v>
          </cell>
          <cell r="E96" t="str">
            <v>Porcentaje</v>
          </cell>
          <cell r="F96">
            <v>1</v>
          </cell>
          <cell r="G96">
            <v>1</v>
          </cell>
          <cell r="H96">
            <v>1</v>
          </cell>
          <cell r="I96">
            <v>1</v>
          </cell>
          <cell r="J96">
            <v>1</v>
          </cell>
          <cell r="K96">
            <v>1</v>
          </cell>
          <cell r="L96">
            <v>0.95588235294117641</v>
          </cell>
          <cell r="M96">
            <v>0</v>
          </cell>
          <cell r="N96">
            <v>0</v>
          </cell>
          <cell r="O96">
            <v>1</v>
          </cell>
          <cell r="P96">
            <v>1</v>
          </cell>
          <cell r="Q96">
            <v>1</v>
          </cell>
          <cell r="R96">
            <v>0.95588235294117641</v>
          </cell>
          <cell r="AF96">
            <v>1</v>
          </cell>
          <cell r="AG96">
            <v>0.75</v>
          </cell>
          <cell r="AH96">
            <v>0.75</v>
          </cell>
          <cell r="AJ96">
            <v>585815732</v>
          </cell>
          <cell r="AK96">
            <v>344442424</v>
          </cell>
          <cell r="AL96">
            <v>0.58797059413897745</v>
          </cell>
          <cell r="AM96">
            <v>213464528</v>
          </cell>
          <cell r="AN96">
            <v>0.61973936172275923</v>
          </cell>
          <cell r="AO96">
            <v>130977896</v>
          </cell>
          <cell r="AP96">
            <v>124482896</v>
          </cell>
          <cell r="AQ96">
            <v>49155216</v>
          </cell>
          <cell r="AR96">
            <v>0.39487526061411682</v>
          </cell>
          <cell r="AS96">
            <v>810688479</v>
          </cell>
          <cell r="AT96">
            <v>773592504</v>
          </cell>
          <cell r="AU96">
            <v>0.954241393629081</v>
          </cell>
          <cell r="AV96">
            <v>199616524</v>
          </cell>
          <cell r="AW96">
            <v>0.25803833797231313</v>
          </cell>
          <cell r="AX96">
            <v>573975980</v>
          </cell>
          <cell r="AY96">
            <v>573975980</v>
          </cell>
          <cell r="AZ96">
            <v>117656535</v>
          </cell>
          <cell r="BA96">
            <v>0.2049851197605865</v>
          </cell>
          <cell r="BB96">
            <v>1271749521</v>
          </cell>
          <cell r="BC96">
            <v>791419507</v>
          </cell>
          <cell r="BD96">
            <v>0.62230769025782084</v>
          </cell>
          <cell r="BE96">
            <v>129696952</v>
          </cell>
        </row>
        <row r="97">
          <cell r="A97" t="str">
            <v>SACT 6.2.1</v>
          </cell>
          <cell r="B97" t="str">
            <v>6.2.1</v>
          </cell>
          <cell r="C97" t="str">
            <v>Asesoramiento a las entidades territoriales de la jurisdicción en la formulación e incorporación de acciones de adaptación y mitigación del cambio climático en sus instrumentos de planificación, en ejecución y en concordancia con los 8 PIGCCS o los que se hayan formulados a la fecha(%)</v>
          </cell>
          <cell r="D97" t="str">
            <v>% de entidades territoriales de la jurisdicción con acciones de adaptación y mitigación del cambio climático formuladas e incorporadas en sus instrumentos de planificación, en ejecución y en concordancia con los 8 PIGCCS o los que se hayan formulados a la fecha(%)
Nota: 
PND 2018-2022. Porcentaje de departamentos que implementan iniciativas de adaptación al cambio climático orientadas por las autoridades ambientales
Resolución 667 % de entes territoriales asesorados en la incorporación, planificación y ejecución de acciones relacionadas con cambio climático en el marco de los instrumentos de planificación territorial</v>
          </cell>
          <cell r="E97" t="str">
            <v>Porcentaje</v>
          </cell>
          <cell r="F97">
            <v>0.03</v>
          </cell>
          <cell r="G97">
            <v>7.0000000000000007E-2</v>
          </cell>
          <cell r="H97">
            <v>0.12</v>
          </cell>
          <cell r="I97">
            <v>0.17</v>
          </cell>
          <cell r="J97">
            <v>8.7499999999999994E-2</v>
          </cell>
          <cell r="K97">
            <v>0.16250000000000001</v>
          </cell>
          <cell r="L97">
            <v>0.16250000000000001</v>
          </cell>
          <cell r="M97">
            <v>0</v>
          </cell>
          <cell r="N97">
            <v>0</v>
          </cell>
          <cell r="O97">
            <v>1</v>
          </cell>
          <cell r="P97">
            <v>1</v>
          </cell>
          <cell r="Q97">
            <v>1</v>
          </cell>
          <cell r="R97">
            <v>0.95588235294117641</v>
          </cell>
          <cell r="S97" t="str">
            <v>Se actualizaron los Planes Municipales de Gestión del Riesgo (PMGRD y la Estrategía Municipal de respuesta a Emergencias (EMRE) de los municipios de Angostura, Yalí, Yarumal, Guadalupe, Anzá y Ciudad Bolivar y se incorporó al PMGRD el Cambio climático como un escenario de riesgo.</v>
          </cell>
          <cell r="T97" t="str">
            <v xml:space="preserve">Se actualizaron los Planes Municipales de Gestión del Riesgo (PMGRD y la Estrategia Municipal de respuesta a Emergencias (EMRE) de los municipios de Ituango, Barbosa, Salgar, Buriticá, Titiribí, Fredonia y Támesis y se incorporó al PMGRD el Cambio climático como un escenario de riesgo. </v>
          </cell>
          <cell r="U97" t="str">
            <v>Los municipios de Sabaneta e Itagüí formularon el Plan Municipal de Cambio Climático -PMCC-
Los Municipios de Segovia, San Pedro de Los Milagros y Valparaiso cuentan con el PMGRD.
El departamiento de Antoquia formuló el PACCSA.
Aporta a la implementación de las medidas A.6. La gestión del riesgo en los instrumentos de planificación territorial y A.9. Incorporar el clima en la planificación.</v>
          </cell>
          <cell r="X97" t="str">
            <v>contract</v>
          </cell>
          <cell r="Y97" t="str">
            <v>No aplica</v>
          </cell>
          <cell r="AF97">
            <v>0.17</v>
          </cell>
          <cell r="AG97">
            <v>8.1249999999999989E-2</v>
          </cell>
          <cell r="AH97">
            <v>0.47794117647058815</v>
          </cell>
          <cell r="AJ97">
            <v>585815732</v>
          </cell>
          <cell r="AK97">
            <v>344442424</v>
          </cell>
          <cell r="AL97">
            <v>0.58797059413897745</v>
          </cell>
          <cell r="AM97">
            <v>213464528</v>
          </cell>
          <cell r="AN97">
            <v>0.61973936172275923</v>
          </cell>
          <cell r="AO97">
            <v>130977896</v>
          </cell>
          <cell r="AP97">
            <v>124482896</v>
          </cell>
          <cell r="AQ97">
            <v>49155216</v>
          </cell>
          <cell r="AR97">
            <v>0.39487526061411682</v>
          </cell>
          <cell r="AS97">
            <v>810688479</v>
          </cell>
          <cell r="AT97">
            <v>773592504</v>
          </cell>
          <cell r="AU97">
            <v>0.954241393629081</v>
          </cell>
          <cell r="AV97">
            <v>199616524</v>
          </cell>
          <cell r="AW97">
            <v>0.25803833797231313</v>
          </cell>
          <cell r="AX97">
            <v>573975980</v>
          </cell>
          <cell r="AY97">
            <v>573975980</v>
          </cell>
          <cell r="AZ97">
            <v>117656535</v>
          </cell>
          <cell r="BA97">
            <v>0.2049851197605865</v>
          </cell>
          <cell r="BB97">
            <v>1271749521</v>
          </cell>
          <cell r="BC97">
            <v>791419507</v>
          </cell>
          <cell r="BD97">
            <v>0.62230769025782084</v>
          </cell>
          <cell r="BE97">
            <v>129696952</v>
          </cell>
        </row>
        <row r="98">
          <cell r="A98" t="str">
            <v>ACT 6.3</v>
          </cell>
          <cell r="B98" t="str">
            <v>6.3</v>
          </cell>
          <cell r="C98" t="str">
            <v>Coordinar con los sectores formuladores de los PIGCCS de la ejecución de medidas de adaptación y mitigación de cambio climático en articulación con entidades territoriales</v>
          </cell>
          <cell r="E98" t="str">
            <v>Porcentaje</v>
          </cell>
          <cell r="F98">
            <v>1</v>
          </cell>
          <cell r="G98">
            <v>1</v>
          </cell>
          <cell r="H98">
            <v>1</v>
          </cell>
          <cell r="I98">
            <v>1</v>
          </cell>
          <cell r="J98">
            <v>1</v>
          </cell>
          <cell r="K98">
            <v>1</v>
          </cell>
          <cell r="L98">
            <v>0</v>
          </cell>
          <cell r="M98">
            <v>0</v>
          </cell>
          <cell r="N98">
            <v>0</v>
          </cell>
          <cell r="O98">
            <v>1</v>
          </cell>
          <cell r="P98">
            <v>1</v>
          </cell>
          <cell r="Q98">
            <v>1</v>
          </cell>
          <cell r="R98">
            <v>0</v>
          </cell>
          <cell r="AF98">
            <v>1</v>
          </cell>
          <cell r="AG98">
            <v>0.75</v>
          </cell>
          <cell r="AH98">
            <v>0.75</v>
          </cell>
          <cell r="AJ98">
            <v>914112413</v>
          </cell>
          <cell r="AK98">
            <v>894594056</v>
          </cell>
          <cell r="AL98">
            <v>0.97864774974891411</v>
          </cell>
          <cell r="AM98">
            <v>223874201</v>
          </cell>
          <cell r="AN98">
            <v>0.25025227867152294</v>
          </cell>
          <cell r="AO98">
            <v>673119855</v>
          </cell>
          <cell r="AP98">
            <v>672785730</v>
          </cell>
          <cell r="AQ98">
            <v>661840731</v>
          </cell>
          <cell r="AR98">
            <v>0.98373182053073571</v>
          </cell>
          <cell r="AS98">
            <v>793040126</v>
          </cell>
          <cell r="AT98">
            <v>568736583</v>
          </cell>
          <cell r="AU98">
            <v>0.71715990698811116</v>
          </cell>
          <cell r="AV98">
            <v>144924995</v>
          </cell>
          <cell r="AW98">
            <v>0.25481918929065972</v>
          </cell>
          <cell r="AX98">
            <v>423811588</v>
          </cell>
          <cell r="AY98">
            <v>423811588</v>
          </cell>
          <cell r="AZ98">
            <v>418019482</v>
          </cell>
          <cell r="BA98">
            <v>0.9863332995982167</v>
          </cell>
          <cell r="BB98">
            <v>1741304063</v>
          </cell>
          <cell r="BC98">
            <v>1683479526</v>
          </cell>
          <cell r="BD98">
            <v>0.9667923952923092</v>
          </cell>
          <cell r="BE98">
            <v>383834662</v>
          </cell>
        </row>
        <row r="99">
          <cell r="A99" t="str">
            <v>SACT 6.3.1</v>
          </cell>
          <cell r="B99" t="str">
            <v>6.3.1</v>
          </cell>
          <cell r="C99" t="str">
            <v>Coordinación con los sectores formuladores de los PIGCCS de la ejecución de medidas de adaptación y mitigación de cambio climático en articulación con entidades territoriales</v>
          </cell>
          <cell r="D99" t="str">
            <v>% de sectores formuladores de los PIGCCS que han ejecutado medidas de adaptación y mitigación de Cambio Climático en coordinación con entidades territoriales</v>
          </cell>
          <cell r="E99" t="str">
            <v>Porcentaje</v>
          </cell>
          <cell r="F99">
            <v>0.125</v>
          </cell>
          <cell r="G99">
            <v>0.125</v>
          </cell>
          <cell r="H99">
            <v>0.25</v>
          </cell>
          <cell r="I99">
            <v>0.25</v>
          </cell>
          <cell r="J99">
            <v>0.125</v>
          </cell>
          <cell r="K99">
            <v>0.25</v>
          </cell>
          <cell r="L99">
            <v>0</v>
          </cell>
          <cell r="M99">
            <v>0</v>
          </cell>
          <cell r="N99">
            <v>0</v>
          </cell>
          <cell r="O99">
            <v>1</v>
          </cell>
          <cell r="P99">
            <v>1</v>
          </cell>
          <cell r="Q99">
            <v>1</v>
          </cell>
          <cell r="R99">
            <v>0</v>
          </cell>
          <cell r="S99" t="str">
            <v xml:space="preserve">La ejecución de medidas de gestión del riesgo, adaptación y mitigación de cambio climático en articulación con entidades territoriales en coordinación con los PIGCCS se realizó en los 80 municipios de la jurisdicción corporativa. </v>
          </cell>
          <cell r="T99" t="str">
            <v>La ejecución de medidas de gestión del riesgo, adaptación y mitigación de cambio climático en articulación con entidades territoriales en coordinación con los PIGCCS se realizó en los 80 municipios de la jurisdicción corporativa.</v>
          </cell>
          <cell r="U99" t="str">
            <v>Se ha realizado visitas técnicas para evaluación de puntos criticos en 36 municipios.
Se realizaron talleres en Gestión Integral del Riesgo, Cambio Climático e Incendios de cobertura Vegetal en 10 municipios 
Participación en Consejos Municipales de Gestión del Riesgo -CMGRD- y Consejo Departamental de Gestión del Riesgo -CDGRD-, en 23 municipios.
Participación en los Puestos de Mando Unificados -PMU- de los municipios de Medellín, Amagá y La Estrella. 
Implementación Sistema de Alerta Temprana en los municipios de Montebello, Betania y Yalí. 
Se ejecutaron 41 medidas de adaptación y mitigación del Plan Regional de Cambio Climático de CORANTIOQUIA en los 80 municipios de la Jurisdicción corporativa.
Se adelantaron acciones de control de erosión y de inundaciones en el cauce de la quebrada La Montañita en el municipio de La Estrella.</v>
          </cell>
          <cell r="X99" t="str">
            <v>contract</v>
          </cell>
          <cell r="Y99" t="str">
            <v>No aplica</v>
          </cell>
          <cell r="AF99">
            <v>0.25</v>
          </cell>
          <cell r="AG99">
            <v>0.25</v>
          </cell>
          <cell r="AH99">
            <v>1</v>
          </cell>
          <cell r="AJ99">
            <v>914112413</v>
          </cell>
          <cell r="AK99">
            <v>894594056</v>
          </cell>
          <cell r="AL99">
            <v>0.97864774974891411</v>
          </cell>
          <cell r="AM99">
            <v>223874201</v>
          </cell>
          <cell r="AN99">
            <v>0.25025227867152294</v>
          </cell>
          <cell r="AO99">
            <v>673119855</v>
          </cell>
          <cell r="AP99">
            <v>672785730</v>
          </cell>
          <cell r="AQ99">
            <v>661840731</v>
          </cell>
          <cell r="AR99">
            <v>0.98373182053073571</v>
          </cell>
          <cell r="AS99">
            <v>793040126</v>
          </cell>
          <cell r="AT99">
            <v>568736583</v>
          </cell>
          <cell r="AU99">
            <v>0.71715990698811116</v>
          </cell>
          <cell r="AV99">
            <v>144924995</v>
          </cell>
          <cell r="AW99">
            <v>0.25481918929065972</v>
          </cell>
          <cell r="AX99">
            <v>423811588</v>
          </cell>
          <cell r="AY99">
            <v>423811588</v>
          </cell>
          <cell r="AZ99">
            <v>418019482</v>
          </cell>
          <cell r="BA99">
            <v>0.9863332995982167</v>
          </cell>
          <cell r="BB99">
            <v>1741304063</v>
          </cell>
          <cell r="BC99">
            <v>1683479526</v>
          </cell>
          <cell r="BD99">
            <v>0.9667923952923092</v>
          </cell>
          <cell r="BE99">
            <v>383834662</v>
          </cell>
        </row>
        <row r="100">
          <cell r="A100" t="str">
            <v>ACT 6.4</v>
          </cell>
          <cell r="B100" t="str">
            <v>6.4</v>
          </cell>
          <cell r="C100" t="str">
            <v>Implementar la estrategia de reconocimiento de la memoria adaptativa del territorio y apropiación socio-cultural de herramientas de participación y educación para la adaptación al cambio climático y la gestión del riesgo</v>
          </cell>
          <cell r="E100" t="str">
            <v>Porcentaje</v>
          </cell>
          <cell r="F100">
            <v>1</v>
          </cell>
          <cell r="G100">
            <v>1</v>
          </cell>
          <cell r="H100">
            <v>1</v>
          </cell>
          <cell r="I100">
            <v>1</v>
          </cell>
          <cell r="J100">
            <v>1</v>
          </cell>
          <cell r="K100">
            <v>1</v>
          </cell>
          <cell r="L100">
            <v>0</v>
          </cell>
          <cell r="M100">
            <v>0</v>
          </cell>
          <cell r="N100">
            <v>0</v>
          </cell>
          <cell r="O100">
            <v>1</v>
          </cell>
          <cell r="P100">
            <v>1</v>
          </cell>
          <cell r="Q100">
            <v>1</v>
          </cell>
          <cell r="R100">
            <v>0</v>
          </cell>
          <cell r="AF100">
            <v>1</v>
          </cell>
          <cell r="AG100">
            <v>0.75</v>
          </cell>
          <cell r="AH100">
            <v>0.75</v>
          </cell>
          <cell r="AJ100">
            <v>240148557</v>
          </cell>
          <cell r="AK100">
            <v>201544111</v>
          </cell>
          <cell r="AL100">
            <v>0.83924764536478147</v>
          </cell>
          <cell r="AM100">
            <v>113481034</v>
          </cell>
          <cell r="AN100">
            <v>0.56305804936171022</v>
          </cell>
          <cell r="AO100">
            <v>88063077</v>
          </cell>
          <cell r="AP100">
            <v>88063077</v>
          </cell>
          <cell r="AQ100">
            <v>88063077</v>
          </cell>
          <cell r="AR100">
            <v>1</v>
          </cell>
          <cell r="AS100">
            <v>283226106</v>
          </cell>
          <cell r="AT100">
            <v>277490905</v>
          </cell>
          <cell r="AU100">
            <v>0.97975045068762134</v>
          </cell>
          <cell r="AV100">
            <v>277490905</v>
          </cell>
          <cell r="AW100">
            <v>1</v>
          </cell>
          <cell r="AX100">
            <v>0</v>
          </cell>
          <cell r="AY100">
            <v>0</v>
          </cell>
          <cell r="AZ100">
            <v>0</v>
          </cell>
          <cell r="BA100" t="str">
            <v>0%</v>
          </cell>
          <cell r="BB100">
            <v>300000000</v>
          </cell>
          <cell r="BC100">
            <v>298985000</v>
          </cell>
          <cell r="BD100">
            <v>0.99661666666666671</v>
          </cell>
          <cell r="BE100">
            <v>23985000</v>
          </cell>
        </row>
        <row r="101">
          <cell r="A101" t="str">
            <v>SACT 6.4.1</v>
          </cell>
          <cell r="B101" t="str">
            <v>6.4.1</v>
          </cell>
          <cell r="C101" t="str">
            <v>Implementación de la estrategia de reconocimiento de la memoria adaptativa del territorio y apropiación socio-cultural de herramientas de participación y educación para la adaptación al cambio climático y la gestión del riesgo</v>
          </cell>
          <cell r="D101" t="str">
            <v>% de implementación de la estrategia de reconocimiento de la memoria adaptativa del territorio y apropiación socio-cultural de herramientas de participación y educación para la adaptación al cambio climático y la gestión del riesgo</v>
          </cell>
          <cell r="E101" t="str">
            <v>Porcentaje</v>
          </cell>
          <cell r="F101">
            <v>0.1</v>
          </cell>
          <cell r="G101">
            <v>0.2</v>
          </cell>
          <cell r="H101">
            <v>0.3</v>
          </cell>
          <cell r="I101">
            <v>0.4</v>
          </cell>
          <cell r="J101">
            <v>0.23499999999999999</v>
          </cell>
          <cell r="K101">
            <v>0.31666666666666665</v>
          </cell>
          <cell r="L101">
            <v>0</v>
          </cell>
          <cell r="M101">
            <v>0</v>
          </cell>
          <cell r="N101">
            <v>0</v>
          </cell>
          <cell r="O101">
            <v>1</v>
          </cell>
          <cell r="P101">
            <v>1</v>
          </cell>
          <cell r="Q101">
            <v>1</v>
          </cell>
          <cell r="R101">
            <v>0</v>
          </cell>
          <cell r="S101" t="str">
            <v xml:space="preserve">En cumplimiento de la actividad que tenía como proyección para el 2020, el diseño metodológico con la revisión de información de fuentes primarias y secundarias así como la caracterización y priorización de actores, se logró construir una propuesta metodológica enmarcada en la Estrategia de Gestión de la Cultura Ambiental y la Educación Ambiental en la jurisdicción de CORANTIOQUIA “El Territorio como Zona de Vida”. 
El concepto de memoria adaptativa que integra la Estrategia El Territorio como Zona de Vida, es el elemento transversal que busca apropiar socialmente conocimiento acerca del cambio climático y global desde la perspectiva socioecosistémica y de gestión del riesgo, así mismo busca mediante la sistematización de las experiencias de adaptación de las comunidades y actores del territorio a eventos climáticos y naturales extremos, gestionar el conocimiento de manera que permita el análisis y comprensión de la capacidad adaptativa de actores y comunidades y así mismo la percepción y respuesta al riesgo en el territorio, con ello se espera nutrir la estrategia el Territorio como Zona de Vida y su aplicación en la formación de actores estratégicos. 
 </v>
          </cell>
          <cell r="T101" t="str">
            <v xml:space="preserve">El indicador se cumplió a partir de lossiguientes procesos:
Se culminó la ejecución del Contrato 140-CNT2010-144, en el marco del cual, se realizó un proceso piloto de creación y dinamización de La Red Mujeres Tierra y Vida, con la construcción de nodos de cambio climático liderados por mujeres en 13 municipios priorizados, donde participaron 166 mujeres, dentro de las principales conclusiones de este ejercicio piloto, se destaca el papel de las mujeres en la comprensión de los cambios y la capacidad de reconstruir la memoria del paisaje y de las formas de respuesta social frente a los cambios, hallándose en ellas una capacidad de adaptación y resiliencia que les permite ser agentes dinamizadoras de cambio y adaptación en sus comunidades y territorios. 
Convenio 040-COV2108-82 que tiene como propósito aunar esfuerzos entre CORANTIOQUIA y la Oficina de las Naciones Unidas Contra la Droga y el Delito - UNODC, en la implementación de estrategias de desarrollo alternativo con enfoque de género que contribuyan a la adaptación al cambio climático y al fortalecimiento y transformación de las condiciones de vida de las mujeres en la jurisdicción de CORANTIOQUIA en los territorios seleccionados para ser intervenidos, entre ellos los municipios de Barbosa, Medellín, Amaga, Caldas, Heliconia, Titiribí, Fredonia, Jericó, Montebello, Támesis, Venecia, Andes, Betulia, Concordia, Salgar, Anzá, Buriticá, Caicedo, Ebéjico, Santa Fé de Antioquia, Cáceres, Caucasia, El Bagre, Nechí, Zaragoza, Anorí, Belmira, Carolina del Príncipe, Don Matías, Gómez Plata, Guadalupe, Ituango, Santa Rosa de Osos, San Andrés de Cuerquia, Cisneros, Puerto Berrio, Remedios, Segovia, Yolombó, Yondó. En 2021, se inició con la estructuración de un diploma para fortalecer y ampliar la red a 280 mujeres, 7 por municipio, a partir de la experiencia del proceso piloto y con la integración de la metodología de la UNODC. 
En desarrollo del Proceso Educativo Ambiental Hogares Ecológicos, se revisaron y actualizaron los lineamientos pedagógicos para fortalecer la incorporación de conocimiento y espacios de diálogo acerca del cambio climático y sus posibles efectos en los sistemas de agricultura familiar y comunitaria, del mismo modo, se orientó al equipo técnico que hace parte del Convenio 040-COV2106-35 celebrado con el Programa Mundial de Alimentos, para el fortalecimiento de Hogares Ecológicos, adoptar medidas de adaptación basada en ecosistemas para fortalecer las prácticas sostenibles en los sistemas productivos familiares y el manejo agroecológico de fincas, predios y parcelas, basados en diagnósticos y aplicación participativa de indicadores de sustentabilidad que permiten identificar posibles riesgos a escala veredal y las medidas de adaptación pertinentes. En este proceso educativo participan 1150 Hogares Ecológicos, de los cuales 500 Hogares son nuevos y 650 de fortalecimiento en 65 veredas, en más de 50 municipios, principalmente comunidades campesinas, étnicas, rurales y urbanas en la Jurisdicción de Corantioquia. 
De igual manera, el proceso educativo desarrollado para la formación de comunidades Guardaciénagas en convenios 040-COV1906-133 con EPM y 040-COV1906-187 con la Universidad de Antioquia, apropió la estrategia de reconocimiento de la memoria adaptativa para entender los cambios en los sistemas cenagosos, y desde allí construir con las comunidades medidas de manejo de humedales que permitan avanzar en la mitigación y en la adaptación de las comunidades. La metodología del proceso fue ajustada durante el primer semestre de 2021, para garantizar la transversalidad del enfoque de adaptación y se avanzó en el proceso de sistematización que permita su seguimiento y evaluación. 
De manera directa, la Corporación construyó la Estrategia “ECOESCUELAS: construyendo resiliencia desde las comunidades educativas” como proceso que integra la infraestructura de la escuela con los procedimientos, interacciones y experiencias de la comunidad educativa, buscando con ello recuperar el territorio como escenario educativo por excelencia. En este sentido, la Escuela facilitará la comprensión del territorio, la experimentación, el aprendizaje e integración de conocimientos, la participación y desarrollo de capacidades y habilidades para adaptarse mejor a los ecosistemas y a sus dinámicas, aportando con ello a la construcción de estilos de vida, relaciones y desarrollo más armónicos. En 2021, se identificaron 32 y caracterizaron 23 instituciones y centros educativos urbanos y rurales en igual número de municipios, que fundamentados en los PRAE recibirán acompañamiento integral por parte de CORANTIOQUIA, destacando que serán epicentro de la adopción de medidas y tecnologías para la adaptación y la sostenibilidad, que servirán de modelo y de escenario educativo con proyección territorial y comunitaria, entre ellas las siguientes: instalación de sistemas de energía solar fotovoltaica (según pertinencia y viabilidad técnica, social y económica), instalación de composteras y puntos de separación de residuos, sistemas de tratamiento de aguas residuales, sistemas de captación y almacenamiento de agua lluvia, huertas agrobiodiversas, arborización, biovivero, pérgolas o aulas ambientales abiertas e inclusivas para la comunidad educativa. El proceso educativo que acompaña la Ecoescuela está basado en la Política Nacional de Educación Ambiental y en la educación para la adaptación al cambio climático y gestión del riesgo según los escenarios global, del país y los planes regionales de cambio y climático y gestión del riesgo. 
De conformidad con el indicador y la meta proyectada para el año 2021, esta subactividad cuenta con un avance del 23,5%, por lo tanto presenta un porcentaje de cumplimiento del 100%. </v>
          </cell>
          <cell r="U101" t="str">
            <v xml:space="preserve">La estrategia de reconocimiento de la memoria adaptiva del territorio y la apropiación sociocultural para la adaptación al cambio climático y la gestión del riesgo tienen su base en la estrategia “Territorio Como Zona de Vida”; para ello, se hizo un diseño participativo para el abordaje del cambio climático y gestión del riesgo revisando el Plan de gestión de Adaptación al Cambio Climático, la caracterización de actores. La implementación considera el desarrollo de las acciones de apropiación social y fortalecimiento de capacidades para la adaptación al cambio climático y la gestión del riesgo, el desarrollo de los encuentros de la Red de mujeres, tierra y vida, las acciones realizadas en materia de Hogares Ecológicos, los procesos de adaptación en el marco de las Ecoescuelas. </v>
          </cell>
          <cell r="X101" t="str">
            <v>contract</v>
          </cell>
          <cell r="Y101" t="str">
            <v>No aplica</v>
          </cell>
          <cell r="AF101">
            <v>0.4</v>
          </cell>
          <cell r="AG101">
            <v>0.31666666666666665</v>
          </cell>
          <cell r="AH101">
            <v>0.79166666666666663</v>
          </cell>
          <cell r="AJ101">
            <v>240148557</v>
          </cell>
          <cell r="AK101">
            <v>201544111</v>
          </cell>
          <cell r="AL101">
            <v>0.83924764536478147</v>
          </cell>
          <cell r="AM101">
            <v>113481034</v>
          </cell>
          <cell r="AN101">
            <v>0.56305804936171022</v>
          </cell>
          <cell r="AO101">
            <v>88063077</v>
          </cell>
          <cell r="AP101">
            <v>88063077</v>
          </cell>
          <cell r="AQ101">
            <v>88063077</v>
          </cell>
          <cell r="AR101">
            <v>1</v>
          </cell>
          <cell r="AS101">
            <v>283226106</v>
          </cell>
          <cell r="AT101">
            <v>277490905</v>
          </cell>
          <cell r="AU101">
            <v>0.97975045068762134</v>
          </cell>
          <cell r="AV101">
            <v>277490905</v>
          </cell>
          <cell r="AW101">
            <v>1</v>
          </cell>
          <cell r="AX101">
            <v>0</v>
          </cell>
          <cell r="AY101">
            <v>0</v>
          </cell>
          <cell r="AZ101">
            <v>0</v>
          </cell>
          <cell r="BA101" t="str">
            <v>0%</v>
          </cell>
          <cell r="BB101">
            <v>300000000</v>
          </cell>
          <cell r="BC101">
            <v>298985000</v>
          </cell>
          <cell r="BD101">
            <v>0.99661666666666671</v>
          </cell>
          <cell r="BE101">
            <v>23985000</v>
          </cell>
        </row>
        <row r="102">
          <cell r="A102" t="str">
            <v>ACT 6.5</v>
          </cell>
          <cell r="B102" t="str">
            <v>6.5</v>
          </cell>
          <cell r="C102" t="str">
            <v>Implementar el Plan de Gestión del Cambio Climático en la Jurisdicción de Corantioquia, con enfoque diferencial</v>
          </cell>
          <cell r="E102" t="str">
            <v>Porcentaje</v>
          </cell>
          <cell r="F102">
            <v>1</v>
          </cell>
          <cell r="G102">
            <v>1</v>
          </cell>
          <cell r="H102">
            <v>1</v>
          </cell>
          <cell r="I102">
            <v>1</v>
          </cell>
          <cell r="J102">
            <v>0.89655172413793105</v>
          </cell>
          <cell r="K102">
            <v>0.89655172413793105</v>
          </cell>
          <cell r="L102">
            <v>0</v>
          </cell>
          <cell r="M102">
            <v>0</v>
          </cell>
          <cell r="N102">
            <v>0</v>
          </cell>
          <cell r="O102">
            <v>0.77600000000000002</v>
          </cell>
          <cell r="P102">
            <v>0.89655172413793105</v>
          </cell>
          <cell r="Q102">
            <v>0.89655172413793105</v>
          </cell>
          <cell r="R102">
            <v>0</v>
          </cell>
          <cell r="AF102">
            <v>1</v>
          </cell>
          <cell r="AG102">
            <v>0.64227586206896548</v>
          </cell>
          <cell r="AH102">
            <v>0.64227586206896548</v>
          </cell>
          <cell r="AJ102">
            <v>588706682</v>
          </cell>
          <cell r="AK102">
            <v>342489936</v>
          </cell>
          <cell r="AL102">
            <v>0.58176668699676826</v>
          </cell>
          <cell r="AM102">
            <v>133646213</v>
          </cell>
          <cell r="AN102">
            <v>0.39021938735157463</v>
          </cell>
          <cell r="AO102">
            <v>208843723</v>
          </cell>
          <cell r="AP102">
            <v>208843723</v>
          </cell>
          <cell r="AQ102">
            <v>207522116</v>
          </cell>
          <cell r="AR102">
            <v>0.99367178969511094</v>
          </cell>
          <cell r="AS102">
            <v>2000000</v>
          </cell>
          <cell r="AT102">
            <v>1788000</v>
          </cell>
          <cell r="AU102">
            <v>0.89400000000000002</v>
          </cell>
          <cell r="AV102">
            <v>1788000</v>
          </cell>
          <cell r="AW102">
            <v>1</v>
          </cell>
          <cell r="AX102">
            <v>0</v>
          </cell>
          <cell r="AY102">
            <v>0</v>
          </cell>
          <cell r="AZ102">
            <v>0</v>
          </cell>
          <cell r="BA102" t="str">
            <v>0%</v>
          </cell>
          <cell r="BB102">
            <v>379724617</v>
          </cell>
          <cell r="BC102">
            <v>372693407</v>
          </cell>
          <cell r="BD102">
            <v>0.98148339695342957</v>
          </cell>
          <cell r="BE102">
            <v>122693407</v>
          </cell>
        </row>
        <row r="103">
          <cell r="A103" t="str">
            <v>SACT 6.5.1</v>
          </cell>
          <cell r="B103" t="str">
            <v>6.5.1</v>
          </cell>
          <cell r="C103" t="str">
            <v>Implementación del Plan de Gestión del Cambio Climático en la Jurisdicción de Corantioquia</v>
          </cell>
          <cell r="D103" t="str">
            <v>% de implementación del Plan de Gestión del Cambio Climático en la Jurisdicción de Corantioquia</v>
          </cell>
          <cell r="E103" t="str">
            <v>Porcentaje</v>
          </cell>
          <cell r="F103">
            <v>0.4</v>
          </cell>
          <cell r="G103">
            <v>0.5</v>
          </cell>
          <cell r="H103">
            <v>0.6</v>
          </cell>
          <cell r="I103">
            <v>0.8</v>
          </cell>
          <cell r="J103">
            <v>1</v>
          </cell>
          <cell r="K103">
            <v>1</v>
          </cell>
          <cell r="L103">
            <v>0</v>
          </cell>
          <cell r="M103">
            <v>0</v>
          </cell>
          <cell r="N103">
            <v>0</v>
          </cell>
          <cell r="O103">
            <v>1</v>
          </cell>
          <cell r="P103">
            <v>1</v>
          </cell>
          <cell r="Q103">
            <v>1</v>
          </cell>
          <cell r="R103">
            <v>0</v>
          </cell>
          <cell r="S103" t="str">
            <v xml:space="preserve">Se realizó la ejecución de 20 medidas de adaptación, mitigación y mitigación-adaptación Contempladas en el Plan Regional para el Cambio Climático de CORANTIOQUIA implementadas con un porcentaje de ejecución mayor al 35% y cuya implementación es responsabilidad directa de la Corporación. </v>
          </cell>
          <cell r="T103" t="str">
            <v xml:space="preserve">Se realizó la ejecución de 41 medidas de adaptación, mitigación y mitigación-adaptación Contempladas en el Plan Regional para el Cambio Climático de CORANTIOQUIA implementadas con un porcentaje de ejecución mayor al 35% y cuya implementación es responsabilidad directa de la Corporación </v>
          </cell>
          <cell r="U103" t="str">
            <v>Durante el año 2022 a través de la ejecución de algunas subactividades del plan de acción 2020- 2023, se aportó  a la implementación de las siguientes medidas del PRCC: 
Adaptación: A1, A2, A3, A4, A5, A6, A7, A8, A9, A10, A12, A13, A14, A15, A16, A18, A19 y A21.
Mitigación:  M1, M2, M3, M4, M16, M17, M18, M19
Adaptación - Mitigación:  MA1, MA2, MA3, MA4, MA5, MA6, MA7, MA8, MA10,  MA11,  MA12, MA13, MA14,  MA15, MA16</v>
          </cell>
          <cell r="X103" t="str">
            <v>contract</v>
          </cell>
          <cell r="Y103" t="str">
            <v>No aplica</v>
          </cell>
          <cell r="AF103">
            <v>0.8</v>
          </cell>
          <cell r="AG103">
            <v>1</v>
          </cell>
          <cell r="AH103">
            <v>1</v>
          </cell>
          <cell r="AJ103">
            <v>139470000</v>
          </cell>
          <cell r="AK103">
            <v>113143452</v>
          </cell>
          <cell r="AL103">
            <v>0.81123863196386314</v>
          </cell>
          <cell r="AM103">
            <v>89605550</v>
          </cell>
          <cell r="AN103">
            <v>0.79196408113834105</v>
          </cell>
          <cell r="AO103">
            <v>23537902</v>
          </cell>
          <cell r="AP103">
            <v>23537902</v>
          </cell>
          <cell r="AQ103">
            <v>23537902</v>
          </cell>
          <cell r="AR103">
            <v>1</v>
          </cell>
          <cell r="AS103">
            <v>0</v>
          </cell>
          <cell r="AT103">
            <v>0</v>
          </cell>
          <cell r="AU103">
            <v>0</v>
          </cell>
          <cell r="AV103">
            <v>0</v>
          </cell>
          <cell r="AW103">
            <v>0</v>
          </cell>
          <cell r="AX103">
            <v>0</v>
          </cell>
          <cell r="AY103">
            <v>0</v>
          </cell>
          <cell r="AZ103">
            <v>0</v>
          </cell>
          <cell r="BA103" t="str">
            <v>0%</v>
          </cell>
          <cell r="BB103">
            <v>379724617</v>
          </cell>
          <cell r="BC103">
            <v>372693407</v>
          </cell>
          <cell r="BD103">
            <v>0.98148339695342957</v>
          </cell>
          <cell r="BE103">
            <v>122693407</v>
          </cell>
        </row>
        <row r="104">
          <cell r="A104" t="str">
            <v>SACT 6.5.2</v>
          </cell>
          <cell r="B104" t="str">
            <v>6.5.2</v>
          </cell>
          <cell r="C104" t="str">
            <v>Implementación de las medidas acordadas para la reducción de gases de efecto invernadero</v>
          </cell>
          <cell r="D104" t="str">
            <v>% de avance en la implementación de las medidas acordadas para la reducción de gases de efecto invernadero.
Nota: incluye la adaptación al cambio climático.</v>
          </cell>
          <cell r="E104" t="str">
            <v>Porcentaje</v>
          </cell>
          <cell r="F104">
            <v>1</v>
          </cell>
          <cell r="G104">
            <v>1</v>
          </cell>
          <cell r="H104">
            <v>1</v>
          </cell>
          <cell r="I104">
            <v>1</v>
          </cell>
          <cell r="J104">
            <v>0.7931034482758621</v>
          </cell>
          <cell r="K104">
            <v>0.7931034482758621</v>
          </cell>
          <cell r="L104">
            <v>0</v>
          </cell>
          <cell r="M104">
            <v>0</v>
          </cell>
          <cell r="N104">
            <v>0.2069</v>
          </cell>
          <cell r="O104">
            <v>0.55200000000000005</v>
          </cell>
          <cell r="P104">
            <v>0.7931034482758621</v>
          </cell>
          <cell r="Q104">
            <v>0.7931034482758621</v>
          </cell>
          <cell r="R104">
            <v>0</v>
          </cell>
          <cell r="S104" t="str">
            <v xml:space="preserve">Se realizó la ejecución de 16 Medidas de Mitigación y mitigación-adaptación Contempladas en el Plan Regional para el Cambio Climático de CORANTIOQUIA implementadas con un porcentaje de ejecución mayor al 35% y cuya implementación es responsabilidad directa de la Corporación. </v>
          </cell>
          <cell r="T104" t="str">
            <v xml:space="preserve">Se realizó la ejecución de 23 Medidas de Mitigación y mitigación-adaptación Contempladas en el Plan Regional para el Cambio Climático de CORANTIOQUIA implementadas con un porcentaje de ejecución mayor al 35% y cuya implementación es responsabilidad directa de la Corporación. </v>
          </cell>
          <cell r="U104" t="str">
            <v>Durante el año 2022 a través de la ejecución de algunas subactividades del plan de acción 2020 - 2023, se aportó  a la implementación de las siguientes medidas del PRCC: 
Mitigación:  M1, M2, M3, M4, M16, M17, M18, M19
Adaptación - Mitigación:  MA1, MA2, MA3, MA4, MA5, MA6, MA7, MA8, MA10,  MA11,  MA12, MA13, MA14,  MA15, MA16</v>
          </cell>
          <cell r="X104" t="str">
            <v>contract</v>
          </cell>
          <cell r="Y104" t="str">
            <v>No aplica</v>
          </cell>
          <cell r="AF104">
            <v>1</v>
          </cell>
          <cell r="AG104">
            <v>0.53455172413793106</v>
          </cell>
          <cell r="AH104">
            <v>0.53455172413793106</v>
          </cell>
          <cell r="AJ104">
            <v>449236682</v>
          </cell>
          <cell r="AK104">
            <v>229346484</v>
          </cell>
          <cell r="AL104">
            <v>0.51052483732839959</v>
          </cell>
          <cell r="AM104">
            <v>44040663</v>
          </cell>
          <cell r="AN104">
            <v>0.19202676331414786</v>
          </cell>
          <cell r="AO104">
            <v>185305821</v>
          </cell>
          <cell r="AP104">
            <v>185305821</v>
          </cell>
          <cell r="AQ104">
            <v>183984214</v>
          </cell>
          <cell r="AR104">
            <v>0.99286796824369594</v>
          </cell>
          <cell r="AS104">
            <v>2000000</v>
          </cell>
          <cell r="AT104">
            <v>1788000</v>
          </cell>
          <cell r="AU104">
            <v>0.89400000000000002</v>
          </cell>
          <cell r="AV104">
            <v>1788000</v>
          </cell>
          <cell r="AW104">
            <v>1</v>
          </cell>
          <cell r="AX104">
            <v>0</v>
          </cell>
          <cell r="AY104">
            <v>0</v>
          </cell>
          <cell r="AZ104">
            <v>0</v>
          </cell>
          <cell r="BA104" t="str">
            <v>0%</v>
          </cell>
          <cell r="BB104">
            <v>0</v>
          </cell>
          <cell r="BC104">
            <v>0</v>
          </cell>
          <cell r="BD104">
            <v>0</v>
          </cell>
          <cell r="BE104">
            <v>0</v>
          </cell>
        </row>
        <row r="105">
          <cell r="A105" t="str">
            <v>PROG IV</v>
          </cell>
          <cell r="B105" t="str">
            <v>IV</v>
          </cell>
          <cell r="C105" t="str">
            <v>Programa IV. Hábitat y hábitos de vida sostenible</v>
          </cell>
          <cell r="E105" t="str">
            <v>Porcentaje</v>
          </cell>
          <cell r="F105">
            <v>1</v>
          </cell>
          <cell r="G105">
            <v>1</v>
          </cell>
          <cell r="H105">
            <v>1</v>
          </cell>
          <cell r="I105">
            <v>1</v>
          </cell>
          <cell r="J105">
            <v>0.87666666666666671</v>
          </cell>
          <cell r="K105">
            <v>0.89166666666666661</v>
          </cell>
          <cell r="L105">
            <v>0</v>
          </cell>
          <cell r="M105">
            <v>3.4666666666666658E-2</v>
          </cell>
          <cell r="N105">
            <v>6.1666666666666647E-2</v>
          </cell>
          <cell r="O105">
            <v>0.89600000000000002</v>
          </cell>
          <cell r="P105">
            <v>0.87666666666666671</v>
          </cell>
          <cell r="Q105">
            <v>0.89166666666666661</v>
          </cell>
          <cell r="R105">
            <v>0</v>
          </cell>
          <cell r="AF105">
            <v>1</v>
          </cell>
          <cell r="AG105">
            <v>0.66608333333333336</v>
          </cell>
          <cell r="AH105">
            <v>0.66608333333333336</v>
          </cell>
          <cell r="AJ105">
            <v>7109569857</v>
          </cell>
          <cell r="AK105">
            <v>6177146073</v>
          </cell>
          <cell r="AL105">
            <v>0.86884947996088024</v>
          </cell>
          <cell r="AM105">
            <v>3628730922</v>
          </cell>
          <cell r="AN105">
            <v>0.58744457053735599</v>
          </cell>
          <cell r="AO105">
            <v>2611845636.6999998</v>
          </cell>
          <cell r="AP105">
            <v>2496911623.6999998</v>
          </cell>
          <cell r="AQ105">
            <v>2322925767.3000002</v>
          </cell>
          <cell r="AR105">
            <v>0.9303195776940707</v>
          </cell>
          <cell r="AS105">
            <v>14737878533</v>
          </cell>
          <cell r="AT105">
            <v>9861992281</v>
          </cell>
          <cell r="AU105">
            <v>0.6691595577285927</v>
          </cell>
          <cell r="AV105">
            <v>5943864281</v>
          </cell>
          <cell r="AW105">
            <v>0.60270421144532627</v>
          </cell>
          <cell r="AX105">
            <v>3918706904</v>
          </cell>
          <cell r="AY105">
            <v>3918706904</v>
          </cell>
          <cell r="AZ105">
            <v>3080577546</v>
          </cell>
          <cell r="BA105">
            <v>0.7861209377143048</v>
          </cell>
          <cell r="BB105">
            <v>14378999994</v>
          </cell>
          <cell r="BC105">
            <v>10561968362</v>
          </cell>
          <cell r="BD105">
            <v>0.73454123140741689</v>
          </cell>
          <cell r="BE105">
            <v>4810922144</v>
          </cell>
        </row>
        <row r="106">
          <cell r="A106" t="str">
            <v>PROY 7</v>
          </cell>
          <cell r="B106">
            <v>7</v>
          </cell>
          <cell r="C106" t="str">
            <v>Proyecto 7. Construyendo escenarios y hábitos económicos sostenibles</v>
          </cell>
          <cell r="E106" t="str">
            <v>Porcentaje</v>
          </cell>
          <cell r="F106">
            <v>1</v>
          </cell>
          <cell r="G106">
            <v>1</v>
          </cell>
          <cell r="H106">
            <v>1</v>
          </cell>
          <cell r="I106">
            <v>1</v>
          </cell>
          <cell r="J106">
            <v>0.91999999999999993</v>
          </cell>
          <cell r="K106">
            <v>0.95</v>
          </cell>
          <cell r="L106">
            <v>0</v>
          </cell>
          <cell r="M106">
            <v>0</v>
          </cell>
          <cell r="N106">
            <v>0</v>
          </cell>
          <cell r="O106">
            <v>1</v>
          </cell>
          <cell r="P106">
            <v>0.91999999999999993</v>
          </cell>
          <cell r="Q106">
            <v>0.95</v>
          </cell>
          <cell r="R106">
            <v>0</v>
          </cell>
          <cell r="AF106">
            <v>1</v>
          </cell>
          <cell r="AG106">
            <v>0.71750000000000003</v>
          </cell>
          <cell r="AH106">
            <v>0.71750000000000003</v>
          </cell>
          <cell r="AJ106">
            <v>1313096130</v>
          </cell>
          <cell r="AK106">
            <v>1270231098</v>
          </cell>
          <cell r="AL106">
            <v>0.96735575482961789</v>
          </cell>
          <cell r="AM106">
            <v>855547478</v>
          </cell>
          <cell r="AN106">
            <v>0.67353687006015972</v>
          </cell>
          <cell r="AO106">
            <v>414683620</v>
          </cell>
          <cell r="AP106">
            <v>315715598</v>
          </cell>
          <cell r="AQ106">
            <v>294179008.60000002</v>
          </cell>
          <cell r="AR106">
            <v>0.93178484200200973</v>
          </cell>
          <cell r="AS106">
            <v>4175263132</v>
          </cell>
          <cell r="AT106">
            <v>3295846663</v>
          </cell>
          <cell r="AU106">
            <v>0.78937459958870926</v>
          </cell>
          <cell r="AV106">
            <v>1850615663</v>
          </cell>
          <cell r="AW106">
            <v>0.56149932088026877</v>
          </cell>
          <cell r="AX106">
            <v>1445231000</v>
          </cell>
          <cell r="AY106">
            <v>1445231000</v>
          </cell>
          <cell r="AZ106">
            <v>1365784631</v>
          </cell>
          <cell r="BA106">
            <v>0.94502860165606739</v>
          </cell>
          <cell r="BB106">
            <v>3675999997</v>
          </cell>
          <cell r="BC106">
            <v>3100880402</v>
          </cell>
          <cell r="BD106">
            <v>0.84354744410518012</v>
          </cell>
          <cell r="BE106">
            <v>1569669585</v>
          </cell>
        </row>
        <row r="107">
          <cell r="A107" t="str">
            <v>ACT 7.1</v>
          </cell>
          <cell r="B107" t="str">
            <v>7.1</v>
          </cell>
          <cell r="C107" t="str">
            <v>Transformar sectores productivos y economías locales hacia prácticas sostenibles (Bioeconomía, Economía circular, Economía naranja, Negocios verdes, Turismo asociado al patrimonio ambiental, entre otros), con corresponsabilidad de los actores</v>
          </cell>
          <cell r="E107" t="str">
            <v>Porcentaje</v>
          </cell>
          <cell r="F107">
            <v>1</v>
          </cell>
          <cell r="G107">
            <v>1</v>
          </cell>
          <cell r="H107">
            <v>1</v>
          </cell>
          <cell r="I107">
            <v>1</v>
          </cell>
          <cell r="J107">
            <v>1</v>
          </cell>
          <cell r="K107">
            <v>0.75</v>
          </cell>
          <cell r="L107">
            <v>0</v>
          </cell>
          <cell r="M107">
            <v>0</v>
          </cell>
          <cell r="N107">
            <v>0</v>
          </cell>
          <cell r="O107">
            <v>1</v>
          </cell>
          <cell r="P107">
            <v>1</v>
          </cell>
          <cell r="Q107">
            <v>0.75</v>
          </cell>
          <cell r="R107">
            <v>0</v>
          </cell>
          <cell r="AF107">
            <v>1</v>
          </cell>
          <cell r="AG107">
            <v>0.6875</v>
          </cell>
          <cell r="AH107">
            <v>0.6875</v>
          </cell>
          <cell r="AJ107">
            <v>1164563691</v>
          </cell>
          <cell r="AK107">
            <v>1136534311</v>
          </cell>
          <cell r="AL107">
            <v>0.9759314323324545</v>
          </cell>
          <cell r="AM107">
            <v>737153945</v>
          </cell>
          <cell r="AN107">
            <v>0.6485980562710878</v>
          </cell>
          <cell r="AO107">
            <v>399380366</v>
          </cell>
          <cell r="AP107">
            <v>300452779</v>
          </cell>
          <cell r="AQ107">
            <v>279276684.60000002</v>
          </cell>
          <cell r="AR107">
            <v>0.92951939246333293</v>
          </cell>
          <cell r="AS107">
            <v>2752563132</v>
          </cell>
          <cell r="AT107">
            <v>1889151563</v>
          </cell>
          <cell r="AU107">
            <v>0.68632451733354105</v>
          </cell>
          <cell r="AV107">
            <v>1000694779</v>
          </cell>
          <cell r="AW107">
            <v>0.5297059265117311</v>
          </cell>
          <cell r="AX107">
            <v>888456784</v>
          </cell>
          <cell r="AY107">
            <v>888456784</v>
          </cell>
          <cell r="AZ107">
            <v>809010415</v>
          </cell>
          <cell r="BA107">
            <v>0.91057936589519028</v>
          </cell>
          <cell r="BB107">
            <v>2765999997</v>
          </cell>
          <cell r="BC107">
            <v>2198188010</v>
          </cell>
          <cell r="BD107">
            <v>0.7947172857498741</v>
          </cell>
          <cell r="BE107">
            <v>919256181</v>
          </cell>
        </row>
        <row r="108">
          <cell r="A108" t="str">
            <v>SACT 7.1.1</v>
          </cell>
          <cell r="B108" t="str">
            <v>7.1.1</v>
          </cell>
          <cell r="C108" t="str">
            <v>Ejecución de planes de negocio asociativo en turismo de naturaleza por socioecosistema</v>
          </cell>
          <cell r="D108" t="str">
            <v>Número de planes de negocio asociativo en turismo de naturaleza por socioecosistema ejecutados.</v>
          </cell>
          <cell r="E108" t="str">
            <v>Número</v>
          </cell>
          <cell r="F108">
            <v>0</v>
          </cell>
          <cell r="G108">
            <v>1</v>
          </cell>
          <cell r="H108">
            <v>1</v>
          </cell>
          <cell r="I108">
            <v>1</v>
          </cell>
          <cell r="J108">
            <v>1</v>
          </cell>
          <cell r="K108">
            <v>0</v>
          </cell>
          <cell r="L108">
            <v>0</v>
          </cell>
          <cell r="M108">
            <v>0</v>
          </cell>
          <cell r="N108">
            <v>0</v>
          </cell>
          <cell r="O108">
            <v>0</v>
          </cell>
          <cell r="P108">
            <v>1</v>
          </cell>
          <cell r="Q108">
            <v>0</v>
          </cell>
          <cell r="R108">
            <v>0</v>
          </cell>
          <cell r="S108" t="str">
            <v>Sin meta programada para la vigencia 2020.</v>
          </cell>
          <cell r="T108" t="str">
            <v xml:space="preserve">El Plan de Negocio de Turismo de Naturaleza formulado para el DMI Cuchilla Jardín Támesis. Partiendo de estos procesos, se considera que el proyecto del Modelo de Negocio de Turismo de Naturaleza del DMI Cuchilla Jardín / Támesis, contaría con un mapa interesante de aliados, locales, públicos y privados, ubicados en territorio, e igualmente basados en los  lineamientos nacionales e internacionales, habría un grupo entre entidades públicas y privadas en la línea de posibles socios. Las acciones formuladas en el Plan de Negocio de Turismo de Naturaleza para el DMI Cuchilla Jardín Támesis, están ligadas a las plasmadas en la acciones de ejecución del Plan de Acción, por tanto, el indicador culmina  con un cumplimiento del 100%. </v>
          </cell>
          <cell r="U108" t="str">
            <v xml:space="preserve">Para esta subactividad se tiene el primer Plan de Negocio de Turismo de Naturaleza, formulado para el área protegida denominada DRMI Cuchilla Jardín Támesis. Para el año 2022, se  inició la fase de aprestamiento para la formulación de un plan de Negocio de Turismo de Naturaleza para el área protegida DRMI-SISTEMA DE PARAMOS Y BOSQUES ALTOANDINOS DEL NOROCCIDENTE MEDIO ANTIOQUEÑO. </v>
          </cell>
          <cell r="X108" t="str">
            <v>contract</v>
          </cell>
          <cell r="Y108" t="str">
            <v>No aplica</v>
          </cell>
          <cell r="AF108">
            <v>3</v>
          </cell>
          <cell r="AG108">
            <v>1</v>
          </cell>
          <cell r="AH108">
            <v>0.33333333333333331</v>
          </cell>
          <cell r="AJ108">
            <v>0</v>
          </cell>
          <cell r="AL108">
            <v>0</v>
          </cell>
          <cell r="AM108">
            <v>0</v>
          </cell>
          <cell r="AN108">
            <v>0</v>
          </cell>
          <cell r="AO108">
            <v>0</v>
          </cell>
          <cell r="AP108">
            <v>0</v>
          </cell>
          <cell r="AQ108">
            <v>0</v>
          </cell>
          <cell r="AR108" t="str">
            <v>0%</v>
          </cell>
          <cell r="AS108">
            <v>623000000</v>
          </cell>
          <cell r="AT108">
            <v>48093973</v>
          </cell>
          <cell r="AU108">
            <v>7.7197388443017656E-2</v>
          </cell>
          <cell r="AV108">
            <v>41536448</v>
          </cell>
          <cell r="AW108">
            <v>0.86365183429532844</v>
          </cell>
          <cell r="AX108">
            <v>6557525</v>
          </cell>
          <cell r="AY108">
            <v>6557525</v>
          </cell>
          <cell r="AZ108">
            <v>6430616</v>
          </cell>
          <cell r="BA108">
            <v>0.98064681415625565</v>
          </cell>
          <cell r="BB108">
            <v>379000000</v>
          </cell>
          <cell r="BC108">
            <v>46718077</v>
          </cell>
          <cell r="BD108">
            <v>0.12326669393139841</v>
          </cell>
          <cell r="BE108">
            <v>25121720</v>
          </cell>
        </row>
        <row r="109">
          <cell r="A109" t="str">
            <v>SACT 7.1.2</v>
          </cell>
          <cell r="B109" t="str">
            <v>7.1.2</v>
          </cell>
          <cell r="C109" t="str">
            <v>Implementación de esquemas asociativos propios de las comunidades étnicas en lo productivo según regulación propia, que incorporan uso de la biodiversidad</v>
          </cell>
          <cell r="D109" t="str">
            <v>Número de esquemas asociativos propios de las comunidades étnicas en lo productivo implementados según regulación propia, que incorporan uso de la biodiversidad</v>
          </cell>
          <cell r="E109" t="str">
            <v>Número</v>
          </cell>
          <cell r="F109">
            <v>0</v>
          </cell>
          <cell r="G109">
            <v>0</v>
          </cell>
          <cell r="H109">
            <v>1</v>
          </cell>
          <cell r="I109">
            <v>1</v>
          </cell>
          <cell r="J109">
            <v>0</v>
          </cell>
          <cell r="K109">
            <v>0.5</v>
          </cell>
          <cell r="L109">
            <v>0</v>
          </cell>
          <cell r="M109">
            <v>0</v>
          </cell>
          <cell r="N109">
            <v>0</v>
          </cell>
          <cell r="O109">
            <v>0</v>
          </cell>
          <cell r="P109">
            <v>0</v>
          </cell>
          <cell r="Q109">
            <v>0.5</v>
          </cell>
          <cell r="R109">
            <v>0</v>
          </cell>
          <cell r="S109" t="str">
            <v>Sin meta programada para la vigencia 2020.</v>
          </cell>
          <cell r="T109" t="str">
            <v>Sin meta programa para la vigencia.</v>
          </cell>
          <cell r="U109" t="str">
            <v xml:space="preserve">Con el fin de promover esquemas asociativos en las comunidades étnicas de jurisdicción de la Corporación, se llevaron a cabo procesos de fortalecimiento en el Resguardo Indígena Marcelino Tascón donde se  fortalecieron las comunidades en el aspecto productivo, a través de la siembra de fríjol y maíz (alimentos tradicionalmente producidos por el resguardo) mediante la implementación de 15 parcelas agroecológicas ayudando a su vez las economías de las diferentes familias.  En el resguardo indígena Cristianía se realizó la implementación de 10 unidades de invernáculos para favorecer las condiciones para producción de hortalizas con implementación de buenas prácticas agrícolas y ambientales bajo proceso asociativo con enfoque diferencial. </v>
          </cell>
          <cell r="X109" t="str">
            <v>contract</v>
          </cell>
          <cell r="Y109" t="str">
            <v>No aplica</v>
          </cell>
          <cell r="AF109">
            <v>2</v>
          </cell>
          <cell r="AG109">
            <v>0.5</v>
          </cell>
          <cell r="AH109">
            <v>0.25</v>
          </cell>
          <cell r="AJ109">
            <v>0</v>
          </cell>
          <cell r="AL109">
            <v>0</v>
          </cell>
          <cell r="AM109">
            <v>0</v>
          </cell>
          <cell r="AN109">
            <v>0</v>
          </cell>
          <cell r="AO109">
            <v>0</v>
          </cell>
          <cell r="AP109">
            <v>0</v>
          </cell>
          <cell r="AQ109">
            <v>0</v>
          </cell>
          <cell r="AR109" t="str">
            <v>0%</v>
          </cell>
          <cell r="AS109">
            <v>0</v>
          </cell>
          <cell r="AT109">
            <v>0</v>
          </cell>
          <cell r="AU109">
            <v>0</v>
          </cell>
          <cell r="AV109">
            <v>0</v>
          </cell>
          <cell r="AW109">
            <v>0</v>
          </cell>
          <cell r="AX109">
            <v>0</v>
          </cell>
          <cell r="AY109">
            <v>0</v>
          </cell>
          <cell r="AZ109">
            <v>0</v>
          </cell>
          <cell r="BA109" t="str">
            <v>0%</v>
          </cell>
          <cell r="BB109">
            <v>170000000</v>
          </cell>
          <cell r="BC109">
            <v>155000000</v>
          </cell>
          <cell r="BD109">
            <v>0.91176470588235292</v>
          </cell>
          <cell r="BE109">
            <v>3916777</v>
          </cell>
        </row>
        <row r="110">
          <cell r="A110" t="str">
            <v>SACT 7.1.3</v>
          </cell>
          <cell r="B110" t="str">
            <v>7.1.3</v>
          </cell>
          <cell r="C110" t="str">
            <v>Fortalecimiento de las prácticas de economía propia bajo principios de sostenibilidad</v>
          </cell>
          <cell r="D110" t="str">
            <v>Número de prácticas de economía propia fortalecida bajo principios de sostenibilidad</v>
          </cell>
          <cell r="E110" t="str">
            <v>Número</v>
          </cell>
          <cell r="F110">
            <v>0</v>
          </cell>
          <cell r="G110">
            <v>2</v>
          </cell>
          <cell r="H110">
            <v>0</v>
          </cell>
          <cell r="I110">
            <v>2</v>
          </cell>
          <cell r="J110">
            <v>4</v>
          </cell>
          <cell r="K110">
            <v>0</v>
          </cell>
          <cell r="L110">
            <v>0</v>
          </cell>
          <cell r="M110">
            <v>0</v>
          </cell>
          <cell r="N110">
            <v>0</v>
          </cell>
          <cell r="O110">
            <v>0</v>
          </cell>
          <cell r="P110">
            <v>1</v>
          </cell>
          <cell r="Q110">
            <v>0</v>
          </cell>
          <cell r="R110">
            <v>0</v>
          </cell>
          <cell r="S110" t="str">
            <v>Sin meta programada para la vigencia 2020.</v>
          </cell>
          <cell r="T110" t="str">
            <v xml:space="preserve">El fortalecimiento de las prácticas de economía propia bajo los principios de la sostenibilidad, parte de apropiarse de los bienes y servicios ecosistémicos presentes en el territorio, como son los servicios de abastecimiento (suministro de alimentos, agua, de fibras, madera, entre otros) y/o servicios de regulación (regulación de la calidad de agua, fertilidad del suelo, control de las enfermedades y la polinización), y/o los servicios de apoyo y los servicios culturales, además de apropiarse del modelo de producción que contribuya al fortalecimiento de los mercados locales. Teniendo la anterior contextualización, se realizó acompañamiento al emprendimiento Awaite, el cual integra miembros de varias etnias de la comunidad indígena Zenú, entre ellas Campanario, Omagá, José de los Santos, Puerto Bélgica, Guarumo, Puerto Santo, El Manantial, Isla de la dulzura y el corregimiento de Jardín, en Cáceres, el cual tiene como materia prima base la palma de Caña Flecha (Gynerium sagittatun). Tambien,en la región Cártama, el resguardo indígena de La María, Marcelino Tascón, cuenta con un emprendimiento de producción panelera, en la que se encuentran vinculadas más de 16 familias del resguardo, donde se observó la disminución de especies productoras de mucilagos vegetales para la clarificación de la panela, por lo que se apoyó el establecimiento de un banco de producción de mucilago vegetal para la clarificación de la panela con el fin de mejorar la calidad de la panela y tener mayor aceptación en el mercado local. en el resguardo indígena de Cristiania Karmata Rua, se observa una gran vocación a la producción cafetera, donde apropiaron mejores técnicas disponibles y buenas prácticas ambientales en al menos 20 familias cafeteras del resguardo, asociadas con la valoración de subproductos de cosecha como la pulpa derivada del café y otros materiales residuales orgánicos resultantes de la parcela indígena, para la elaboración de una enmienda orgánica, como mejorador del contenido orgánico del suelo, y la apropiación de un sistema modular de tratamiento anaerobio SMTA, para disminuir la carga contaminante de las aguas mieles y contribuir a la disminución de olores y vectores. en el resguardo de La María Marcelino Tascón, se estableció un modelo agroforestal en 100 parcelas del resguardo, para que los excedentes productivos se transformen en bienes con valor agregado o se comercialicen como fruta fresca en el mercado local. </v>
          </cell>
          <cell r="U110" t="str">
            <v>Sin meta programa para la vigencia.</v>
          </cell>
          <cell r="X110" t="str">
            <v>contract</v>
          </cell>
          <cell r="Y110" t="str">
            <v>No aplica</v>
          </cell>
          <cell r="AF110">
            <v>4</v>
          </cell>
          <cell r="AG110">
            <v>4</v>
          </cell>
          <cell r="AH110">
            <v>1</v>
          </cell>
          <cell r="AJ110">
            <v>0</v>
          </cell>
          <cell r="AL110">
            <v>0</v>
          </cell>
          <cell r="AM110">
            <v>0</v>
          </cell>
          <cell r="AN110">
            <v>0</v>
          </cell>
          <cell r="AO110">
            <v>0</v>
          </cell>
          <cell r="AP110">
            <v>0</v>
          </cell>
          <cell r="AQ110">
            <v>0</v>
          </cell>
          <cell r="AR110" t="str">
            <v>0%</v>
          </cell>
          <cell r="AS110">
            <v>440000000</v>
          </cell>
          <cell r="AT110">
            <v>298529330</v>
          </cell>
          <cell r="AU110">
            <v>0.67847575000000004</v>
          </cell>
          <cell r="AV110">
            <v>118779205</v>
          </cell>
          <cell r="AW110">
            <v>0.39788118976450321</v>
          </cell>
          <cell r="AX110">
            <v>179750125</v>
          </cell>
          <cell r="AY110">
            <v>179750125</v>
          </cell>
          <cell r="AZ110">
            <v>179750125</v>
          </cell>
          <cell r="BA110">
            <v>1</v>
          </cell>
          <cell r="BB110">
            <v>0</v>
          </cell>
          <cell r="BC110">
            <v>0</v>
          </cell>
          <cell r="BD110">
            <v>0</v>
          </cell>
          <cell r="BE110">
            <v>0</v>
          </cell>
        </row>
        <row r="111">
          <cell r="A111" t="str">
            <v>SACT 7.1.4</v>
          </cell>
          <cell r="B111" t="str">
            <v>7.1.4</v>
          </cell>
          <cell r="C111" t="str">
            <v>Acompañamiento a los sectores para la reconversión hacia sistemas sostenibles de producción</v>
          </cell>
          <cell r="D111" t="str">
            <v>% de sectores con acompañamiento para la reconversión hacia sistemas sostenibles de producción</v>
          </cell>
          <cell r="E111" t="str">
            <v>Porcentaje</v>
          </cell>
          <cell r="F111">
            <v>0.4</v>
          </cell>
          <cell r="G111">
            <v>1</v>
          </cell>
          <cell r="H111">
            <v>1</v>
          </cell>
          <cell r="I111">
            <v>1</v>
          </cell>
          <cell r="J111">
            <v>1</v>
          </cell>
          <cell r="K111">
            <v>1</v>
          </cell>
          <cell r="L111">
            <v>0</v>
          </cell>
          <cell r="M111">
            <v>0</v>
          </cell>
          <cell r="N111">
            <v>0</v>
          </cell>
          <cell r="O111">
            <v>1</v>
          </cell>
          <cell r="P111">
            <v>1</v>
          </cell>
          <cell r="Q111">
            <v>1</v>
          </cell>
          <cell r="R111">
            <v>0</v>
          </cell>
          <cell r="S111" t="str">
            <v xml:space="preserve">Adhesión a la Mesa de Ganadería Sostenible del Departamento de Antioquia, para propiciar un trabajo de reconversión del sector de la ganadería de leche y carne a la sostenibilidad. Además, se suscribe el contrato 110-CNT2009-133 con el objeto de El fortalecimiento de prácticas de producción y consumo sostenible en sectores productivos en la jurisdicción de Corantioquia, en el que se priorizan los sectores aguacatero, citrícola, cafetero, porcícola, ganadero de leche y ganadero de carne y se acompaña la mesa técnica sectorial corporativa </v>
          </cell>
          <cell r="T111" t="str">
            <v xml:space="preserve">Los sectores estratégicos priorizados en la política de P&amp;CS, son: Energético, Alimentos Organicos, Manufacturero, Pymes y Minero-arcillas rojas. La Corporación para motivar la Gestión Sostenible de los sectores económicos de su jurisdicción creo el reconocimiento “EL SELLO DE SOSTENIBILIDAD” el cual se constituye en una estrategia de reconocimiento ambiental a las organizaciones que en el marco de sus procesos productivos involucran buenas prácticas ambientales, y que van más allá del cumplimiento de la normativa ambiental vigente, disminuyendo significativamente el efecto sobre los recursos naturales, ocasionados directa o indirectamente por el proceso de manufactura del bien o prestación del servicio. Para la tercera versión 2021 se contó con la postulación de 50 empresas de diferentes sectores productivos y la postulación de 2 iniciativas étnicas. De las 52 organizaciones postuladas, 50 cumplieron con los requisitos que habilitan, entre ellas dos (2) iniciativas étnicas y han sido objeto de auditoría de verificación de requisitos calificables. La entrega de los reconocimientos se realizó el día 09 de diciembre de 2021, donde a las organizaciones y/o empresas productivas se otorgaron 22 reconocimientos. 
 </v>
          </cell>
          <cell r="U111" t="str">
            <v>Se realizó la formalización de la agenda ambiental con el sector Porcicola incluyendo las siguientes acciones: adaptación al cambio climático, economía circular capacitaciones y sensibilización desarrollo e implementación de buenas prácticas ambientales y restauración. Igualmente se realizó acompañamiento al sector Cafetero con la implementación de sistemas de agua mieles, composteras y fortalecimiento de paisajes productivos. Se realizó la cuarta versión del sello de sostenibilidad con la participación de 86 postulados y 45 reconocimientos. En el resguardo de cristiana se implementaron 10 invernáculos para el cultivo de Hortalizas.</v>
          </cell>
          <cell r="X111" t="str">
            <v>contract</v>
          </cell>
          <cell r="Y111" t="str">
            <v>No aplica</v>
          </cell>
          <cell r="AF111">
            <v>1</v>
          </cell>
          <cell r="AG111">
            <v>1</v>
          </cell>
          <cell r="AH111">
            <v>1</v>
          </cell>
          <cell r="AJ111">
            <v>769221946</v>
          </cell>
          <cell r="AK111">
            <v>746287086</v>
          </cell>
          <cell r="AL111">
            <v>0.9701843400084168</v>
          </cell>
          <cell r="AM111">
            <v>532126018</v>
          </cell>
          <cell r="AN111">
            <v>0.71303125564201442</v>
          </cell>
          <cell r="AO111">
            <v>214161068</v>
          </cell>
          <cell r="AP111">
            <v>115233481</v>
          </cell>
          <cell r="AQ111">
            <v>104587485</v>
          </cell>
          <cell r="AR111">
            <v>0.90761369085083876</v>
          </cell>
          <cell r="AS111">
            <v>1132173132</v>
          </cell>
          <cell r="AT111">
            <v>1119528809</v>
          </cell>
          <cell r="AU111">
            <v>0.98883181145832033</v>
          </cell>
          <cell r="AV111">
            <v>586762103</v>
          </cell>
          <cell r="AW111">
            <v>0.52411523337582999</v>
          </cell>
          <cell r="AX111">
            <v>532766706</v>
          </cell>
          <cell r="AY111">
            <v>532766706</v>
          </cell>
          <cell r="AZ111">
            <v>466636125</v>
          </cell>
          <cell r="BA111">
            <v>0.87587328514481155</v>
          </cell>
          <cell r="BB111">
            <v>1027367486</v>
          </cell>
          <cell r="BC111">
            <v>1008085721</v>
          </cell>
          <cell r="BD111">
            <v>0.9812318714941306</v>
          </cell>
          <cell r="BE111">
            <v>530236986</v>
          </cell>
        </row>
        <row r="112">
          <cell r="A112" t="str">
            <v>SACT 7.1.5</v>
          </cell>
          <cell r="B112" t="str">
            <v>7.1.5</v>
          </cell>
          <cell r="C112" t="str">
            <v>Verificación de negocios verdes</v>
          </cell>
          <cell r="D112" t="str">
            <v>Número de negocios verdes verificados
Nota:
▪ PND 2018-2022: Negocios verdes verificados</v>
          </cell>
          <cell r="E112" t="str">
            <v>Número</v>
          </cell>
          <cell r="F112">
            <v>20</v>
          </cell>
          <cell r="G112">
            <v>20</v>
          </cell>
          <cell r="H112">
            <v>20</v>
          </cell>
          <cell r="I112">
            <v>20</v>
          </cell>
          <cell r="J112">
            <v>51</v>
          </cell>
          <cell r="K112">
            <v>20</v>
          </cell>
          <cell r="L112">
            <v>0</v>
          </cell>
          <cell r="M112">
            <v>0</v>
          </cell>
          <cell r="N112">
            <v>0</v>
          </cell>
          <cell r="O112">
            <v>1</v>
          </cell>
          <cell r="P112">
            <v>1</v>
          </cell>
          <cell r="Q112">
            <v>1</v>
          </cell>
          <cell r="R112">
            <v>0</v>
          </cell>
          <cell r="S112" t="str">
            <v xml:space="preserve">En el marco del contrato 110-CNT2009-133 se acompañan a 25 N.V y se les formula el plan de mejoramiento, el cual es socializado y concertado con los empresarios, por gestión corporativa se cuenta con 6negocios verdes. </v>
          </cell>
          <cell r="T112" t="str">
            <v xml:space="preserve">En la vigencia 2021 fueron verificados 51 Negocios verdes potenciales, geográficamente estos negocios se encuentran ubicados en las Oficinas Territoriales Cártama, Zenufaná, Aburrá Norte y Panzenú, clasificados en las categorías Ecoproductos industriales, subcategoría aprovechamiento y valoración de residuos 10 negocios; Mercado de carbono, subcategoría mercado voluntario un negocio y de la categoría Bienes y servicios sostenibles provenientes de Recursos naturales, subcategorías de agrosistemas sostenibles 31 negocios y de la subcategoría biocomercio 9 negocios, donde se potencializa la actividad de turismo de naturaleza – ecoturismo. </v>
          </cell>
          <cell r="U112" t="str">
            <v>En la vigencia 2022 fueron verificados 20 Negocios verdes, ubicados geográficamente en las Oficinas Territoriales Panzenú. Zenufaná y Tahamíes</v>
          </cell>
          <cell r="X112" t="str">
            <v>contract</v>
          </cell>
          <cell r="Y112" t="str">
            <v>No aplica</v>
          </cell>
          <cell r="AF112">
            <v>80</v>
          </cell>
          <cell r="AG112">
            <v>102</v>
          </cell>
          <cell r="AH112">
            <v>1</v>
          </cell>
          <cell r="AJ112">
            <v>200000000</v>
          </cell>
          <cell r="AK112">
            <v>200000000</v>
          </cell>
          <cell r="AL112">
            <v>1</v>
          </cell>
          <cell r="AM112">
            <v>99852461</v>
          </cell>
          <cell r="AN112">
            <v>0.49926230500000002</v>
          </cell>
          <cell r="AO112">
            <v>100147539</v>
          </cell>
          <cell r="AP112">
            <v>100147539</v>
          </cell>
          <cell r="AQ112">
            <v>89617440.599999994</v>
          </cell>
          <cell r="AR112">
            <v>0.89485414713985123</v>
          </cell>
          <cell r="AS112">
            <v>100000000</v>
          </cell>
          <cell r="AT112">
            <v>100000000</v>
          </cell>
          <cell r="AU112">
            <v>1</v>
          </cell>
          <cell r="AV112">
            <v>4547500</v>
          </cell>
          <cell r="AW112">
            <v>4.5475000000000002E-2</v>
          </cell>
          <cell r="AX112">
            <v>95452500</v>
          </cell>
          <cell r="AY112">
            <v>95452500</v>
          </cell>
          <cell r="AZ112">
            <v>82263623</v>
          </cell>
          <cell r="BA112">
            <v>0.86182785154919983</v>
          </cell>
          <cell r="BB112">
            <v>344000000</v>
          </cell>
          <cell r="BC112">
            <v>164265945</v>
          </cell>
          <cell r="BD112">
            <v>0.4775172819767442</v>
          </cell>
          <cell r="BE112">
            <v>66961068</v>
          </cell>
        </row>
        <row r="113">
          <cell r="A113" t="str">
            <v>SACT 7.1.6</v>
          </cell>
          <cell r="B113" t="str">
            <v>7.1.6</v>
          </cell>
          <cell r="C113" t="str">
            <v>Implementación del programa regional de negocios verdes</v>
          </cell>
          <cell r="D113" t="str">
            <v>% de implementación del programa regional de negocios verdes por la autoridad ambiental</v>
          </cell>
          <cell r="E113" t="str">
            <v>Porcentaje</v>
          </cell>
          <cell r="F113">
            <v>1</v>
          </cell>
          <cell r="G113">
            <v>1</v>
          </cell>
          <cell r="H113">
            <v>1</v>
          </cell>
          <cell r="I113">
            <v>1</v>
          </cell>
          <cell r="J113">
            <v>1</v>
          </cell>
          <cell r="K113">
            <v>1</v>
          </cell>
          <cell r="L113">
            <v>0</v>
          </cell>
          <cell r="M113">
            <v>0</v>
          </cell>
          <cell r="N113">
            <v>0</v>
          </cell>
          <cell r="O113">
            <v>1</v>
          </cell>
          <cell r="P113">
            <v>1</v>
          </cell>
          <cell r="Q113">
            <v>1</v>
          </cell>
          <cell r="R113">
            <v>0</v>
          </cell>
          <cell r="S113" t="str">
            <v>Hoy se cuenta con un equipo profesional que brinda asesoría y acompaña al emprendedor verde en los asuntos relacionados con las variables ambientales propias del negocio y/o emprendimiento verde. 
Se brinda acompañamiento, asesoría y asistencia a los negocios verdes verificados, se les proponen los planes de mejora y se realiza el seguimiento para evidenciar la efectividad y se cuenta con una base de datos de Negocios verdes. Adicionalmente se suscribe el convenio 040-COV2009-124 el cual tiene como objeto ”busca Aunar esfuerzos técnicos, financieros y administrativos para implementar el programa regional de negocios verdes</v>
          </cell>
          <cell r="T113" t="str">
            <v xml:space="preserve">La corporación conforma un Comité para el impulso, acompañamiento y desarrollo de los Emprendimientos de Negocios Verdes y de los Negocios Verdes identificados de la Corporación Autónoma Regional del Centro de Antioquia, CORANTIOQUIA, el cual se institucionaliza en la Resolución 040-RES2106-3602. Se realizó la socialización del plan regional de negocios verdes en las oficinas territoriales de Zenufaná, Panzenú y Tahamíes, en los municipios de Caracolí, Puerto Nare, Vegachí, El Bagre, Caucasia y Donmatías. Se realizó la novena versión de Bioexpo, durante los días 18, 19 y 20 de noviembre de 2021, para promover los diferentes bienes y servicios  que producen los Negocios Verdes de la Nación, en este evento Corantioquia acompaño y propicio la participación de 11 negocios verdes en Bioexpo 2021 </v>
          </cell>
          <cell r="U113" t="str">
            <v xml:space="preserve">La corporación conformo un Comité para el impulso, acompañamiento y desarrollo de los Emprendimientos de Negocios Verdes y de los Negocios Verdes identificados de la Corporación Autónoma Regional del Centro de Antioquia, CORANTIOQUIA, el cual se institucionaliza en la Resolución 040-RES2106-3602. En el proceso de socialización del Plan Regional de Negocios Verdes, Corantioquia participó en la Feria subregional de la provincia del Penderisco y Primera Feria del Oso Andino y El Páramo, la cual fue realizada en el municipio de Urrao los días 28 y 31 de julio de 2022. Se apoyó con la participación de cinco negocios verdes en la convención internacional de emergencia climática Antioquia 2022, la cual se realizó en el Centro de Convenciones Plaza Mayor el 21 y 22 de Septiembre de 2022, </v>
          </cell>
          <cell r="X113" t="str">
            <v>contract</v>
          </cell>
          <cell r="Y113" t="str">
            <v>No aplica</v>
          </cell>
          <cell r="AF113">
            <v>1</v>
          </cell>
          <cell r="AG113">
            <v>0.75</v>
          </cell>
          <cell r="AH113">
            <v>0.75</v>
          </cell>
          <cell r="AJ113">
            <v>195341745</v>
          </cell>
          <cell r="AK113">
            <v>190247225</v>
          </cell>
          <cell r="AL113">
            <v>0.97391996267874026</v>
          </cell>
          <cell r="AM113">
            <v>105175466</v>
          </cell>
          <cell r="AN113">
            <v>0.55283574307062822</v>
          </cell>
          <cell r="AO113">
            <v>85071759</v>
          </cell>
          <cell r="AP113">
            <v>85071759</v>
          </cell>
          <cell r="AQ113">
            <v>85071759</v>
          </cell>
          <cell r="AR113">
            <v>1</v>
          </cell>
          <cell r="AS113">
            <v>157390000</v>
          </cell>
          <cell r="AT113">
            <v>26245600</v>
          </cell>
          <cell r="AU113">
            <v>0.16675519410381853</v>
          </cell>
          <cell r="AV113">
            <v>26245600</v>
          </cell>
          <cell r="AW113">
            <v>1</v>
          </cell>
          <cell r="AX113">
            <v>0</v>
          </cell>
          <cell r="AY113">
            <v>0</v>
          </cell>
          <cell r="AZ113">
            <v>0</v>
          </cell>
          <cell r="BA113" t="str">
            <v>0%</v>
          </cell>
          <cell r="BB113">
            <v>397944918</v>
          </cell>
          <cell r="BC113">
            <v>380000000</v>
          </cell>
          <cell r="BD113">
            <v>0.95490602546154391</v>
          </cell>
          <cell r="BE113">
            <v>175101005</v>
          </cell>
        </row>
        <row r="114">
          <cell r="A114" t="str">
            <v>SACT 7.1.7</v>
          </cell>
          <cell r="B114" t="str">
            <v>7.1.7</v>
          </cell>
          <cell r="C114" t="str">
            <v>Implementación de estrategias de promoción de uso de energía alternativa</v>
          </cell>
          <cell r="D114" t="str">
            <v>% de implementación de estrategias de promoción de uso de energía alternativa</v>
          </cell>
          <cell r="E114" t="str">
            <v>Porcentaje</v>
          </cell>
          <cell r="F114">
            <v>0</v>
          </cell>
          <cell r="G114">
            <v>1</v>
          </cell>
          <cell r="H114">
            <v>1</v>
          </cell>
          <cell r="I114">
            <v>1</v>
          </cell>
          <cell r="J114">
            <v>1</v>
          </cell>
          <cell r="K114">
            <v>1</v>
          </cell>
          <cell r="L114">
            <v>0</v>
          </cell>
          <cell r="M114">
            <v>0</v>
          </cell>
          <cell r="N114">
            <v>0</v>
          </cell>
          <cell r="O114">
            <v>0</v>
          </cell>
          <cell r="P114">
            <v>1</v>
          </cell>
          <cell r="Q114">
            <v>1</v>
          </cell>
          <cell r="R114">
            <v>0</v>
          </cell>
          <cell r="S114" t="str">
            <v>Sin meta programada para la vigencia 2020.</v>
          </cell>
          <cell r="T114" t="str">
            <v xml:space="preserve">Con el propósito de promover el uso sostenible de todas las formas de energía alternativas, se implementó una unidad piloto de generación de energía fotovoltaica en la región Panzenú, que brinda oportunidades para el centro poblado de Santa Rosita y el plantel educativo del centro poblado en el municipio de Caucasia. 
El sistema energético instalado consta de un sistema solar con baterías de soporte con capacidad de 5,58 kWp, beneficiando a 80 familias del caserío del cual aproximadamente 485 personas que se abastecen del mismo. 
Durante el periodo comprendido en el año 2021, desde la subdirección ambiental se gestionó y dirigió diferentes estrategias en el marco de la promoción de energía alternativas en los diferentes municipios de la jurisdicción aplicando acciones de apoyo a las comunidades más vulnerables y en las zonas rurales con grandes falencias del servicio energético. Igualmente, Con el propósito de contar con una estrategia de promoción de uso de energía alternativa en la jurisdicción de Corantioquia, se instalaron 23 estaciones autónomas de carga de dispositivos móviles, en espacios públicos de 23 municipios de la jurisdicción. Además, fueron divulgados por los diferentes medios de comunicación entre estos programas radiales, desarrollo de ecards y videos promocionales divulgados en las páginas oficiales de la corporación, así como la instalación de 6 vallas en diferentes municipios de la jurisdicción de la corporación. 
  </v>
          </cell>
          <cell r="U114" t="str">
            <v>Se creo la estrategia de implementar estaciones de carga en los municipios como medio de promoción del uso de energías alternativas. implementado la instalacion de 38 estaciones de carga fotovoltaicas en diferentes municpios de la jurisdiccion y en 4 escuelas</v>
          </cell>
          <cell r="X114" t="str">
            <v>contract</v>
          </cell>
          <cell r="Y114" t="str">
            <v>No aplica</v>
          </cell>
          <cell r="AF114">
            <v>1</v>
          </cell>
          <cell r="AG114">
            <v>0.66666666666666663</v>
          </cell>
          <cell r="AH114">
            <v>0.66666666666666663</v>
          </cell>
          <cell r="AJ114">
            <v>0</v>
          </cell>
          <cell r="AL114">
            <v>0</v>
          </cell>
          <cell r="AM114">
            <v>0</v>
          </cell>
          <cell r="AN114">
            <v>0</v>
          </cell>
          <cell r="AO114">
            <v>0</v>
          </cell>
          <cell r="AP114">
            <v>0</v>
          </cell>
          <cell r="AQ114">
            <v>0</v>
          </cell>
          <cell r="AR114" t="str">
            <v>0%</v>
          </cell>
          <cell r="AS114">
            <v>300000000</v>
          </cell>
          <cell r="AT114">
            <v>296753851</v>
          </cell>
          <cell r="AU114">
            <v>0.98917950333333338</v>
          </cell>
          <cell r="AV114">
            <v>222823923</v>
          </cell>
          <cell r="AW114">
            <v>0.75087120941861007</v>
          </cell>
          <cell r="AX114">
            <v>73929928</v>
          </cell>
          <cell r="AY114">
            <v>73929928</v>
          </cell>
          <cell r="AZ114">
            <v>73929926</v>
          </cell>
          <cell r="BA114">
            <v>0.99999997294735632</v>
          </cell>
          <cell r="BB114">
            <v>447687593</v>
          </cell>
          <cell r="BC114">
            <v>444118267</v>
          </cell>
          <cell r="BD114">
            <v>0.99202719473175127</v>
          </cell>
          <cell r="BE114">
            <v>117918625</v>
          </cell>
        </row>
        <row r="115">
          <cell r="A115" t="str">
            <v>ACT 7.2</v>
          </cell>
          <cell r="B115" t="str">
            <v>7.2</v>
          </cell>
          <cell r="C115" t="str">
            <v>Acompañamiento a los sectores en la generación de articulaciones socio-cultural que permitan consolidar escenarios económicos locales y regionales sostenibles</v>
          </cell>
          <cell r="E115" t="str">
            <v>Porcentaje</v>
          </cell>
          <cell r="F115">
            <v>1</v>
          </cell>
          <cell r="G115">
            <v>1</v>
          </cell>
          <cell r="H115">
            <v>1</v>
          </cell>
          <cell r="I115">
            <v>1</v>
          </cell>
          <cell r="J115">
            <v>1</v>
          </cell>
          <cell r="K115">
            <v>1</v>
          </cell>
          <cell r="L115">
            <v>0</v>
          </cell>
          <cell r="M115">
            <v>0</v>
          </cell>
          <cell r="N115">
            <v>0</v>
          </cell>
          <cell r="O115">
            <v>1</v>
          </cell>
          <cell r="P115">
            <v>1</v>
          </cell>
          <cell r="Q115">
            <v>1</v>
          </cell>
          <cell r="R115">
            <v>0</v>
          </cell>
          <cell r="AF115">
            <v>1</v>
          </cell>
          <cell r="AG115">
            <v>0.75</v>
          </cell>
          <cell r="AH115">
            <v>0.75</v>
          </cell>
          <cell r="AJ115">
            <v>148532439</v>
          </cell>
          <cell r="AK115">
            <v>133696787</v>
          </cell>
          <cell r="AL115">
            <v>0.90011843810091885</v>
          </cell>
          <cell r="AM115">
            <v>118393533</v>
          </cell>
          <cell r="AN115">
            <v>0.88553760831963746</v>
          </cell>
          <cell r="AO115">
            <v>15303254</v>
          </cell>
          <cell r="AP115">
            <v>15262819</v>
          </cell>
          <cell r="AQ115">
            <v>14902324</v>
          </cell>
          <cell r="AR115">
            <v>0.97638083764211581</v>
          </cell>
          <cell r="AS115">
            <v>109200000</v>
          </cell>
          <cell r="AT115">
            <v>106695100</v>
          </cell>
          <cell r="AU115">
            <v>0.9770613553113553</v>
          </cell>
          <cell r="AV115">
            <v>78326140</v>
          </cell>
          <cell r="AW115">
            <v>0.73411187580310622</v>
          </cell>
          <cell r="AX115">
            <v>28368960</v>
          </cell>
          <cell r="AY115">
            <v>28368960</v>
          </cell>
          <cell r="AZ115">
            <v>28368960</v>
          </cell>
          <cell r="BA115">
            <v>1</v>
          </cell>
          <cell r="BB115">
            <v>103000000</v>
          </cell>
          <cell r="BC115">
            <v>102692392</v>
          </cell>
          <cell r="BD115">
            <v>0.99701351456310683</v>
          </cell>
          <cell r="BE115">
            <v>17692392</v>
          </cell>
        </row>
        <row r="116">
          <cell r="A116" t="str">
            <v>SACT 7.2.1</v>
          </cell>
          <cell r="B116" t="str">
            <v>7.2.1</v>
          </cell>
          <cell r="C116" t="str">
            <v>Acompañamiento a los sectores en la generación de articulaciones socio-cultural que permitan consolidar escenarios económicos locales y regionales sostenibles</v>
          </cell>
          <cell r="D116" t="str">
            <v>Número de sectores acompañados en la generación de articulaciones socio-cultural</v>
          </cell>
          <cell r="E116" t="str">
            <v>Número</v>
          </cell>
          <cell r="F116">
            <v>2</v>
          </cell>
          <cell r="G116">
            <v>2</v>
          </cell>
          <cell r="H116">
            <v>2</v>
          </cell>
          <cell r="I116">
            <v>2</v>
          </cell>
          <cell r="J116">
            <v>2.5</v>
          </cell>
          <cell r="K116">
            <v>2</v>
          </cell>
          <cell r="L116">
            <v>0</v>
          </cell>
          <cell r="M116">
            <v>0</v>
          </cell>
          <cell r="N116">
            <v>0</v>
          </cell>
          <cell r="O116">
            <v>1</v>
          </cell>
          <cell r="P116">
            <v>1</v>
          </cell>
          <cell r="Q116">
            <v>1</v>
          </cell>
          <cell r="R116">
            <v>0</v>
          </cell>
          <cell r="S116" t="str">
            <v>El fortalecimiento de Mercados de verdes, que hace parte la Estrategia de Educación Ambiental, denominada Hogares ecológicos, liderada por la Subdirección de Participación y Cultura Ambienta. Un (1) sector productivo. 
Estrategia de apropiación y gestión del Patrimonio hídrico y educación ambiental. Dos (2) sectores productivos</v>
          </cell>
          <cell r="T116" t="str">
            <v xml:space="preserve">Subactividad: Acompañamiento a los sectores en la generación de articulaciones socio-cultural que permitan consolidar escenarios económicos locales y regionales sostenibles, donde el indicador es el Número de sectores acompañados en la generación de articulaciones socio-cultural, la cual en el siguiente informe se hace un reporte de cumplimiento del 100% a la meta estipulada en el plan de acción 2020 - 2023.
El cumplimiento de este indicador se evidencia en: 
1.	El fortalecimiento de Mercados de verdes, que hace parte la Estrategia de Educación Ambiental, denominada Hogares ecológicos, liderada por la Subdirección de Participación y Cultura Ambienta.
2.	Estrategia de acompañamiento a dos (2) sectores productivos con manejo de unidad productiva beneficiando familias y comunidades del territorio. 
</v>
          </cell>
          <cell r="U116" t="str">
            <v xml:space="preserve">El cumplimiento de este indicador se evidencia en: 
1.	El fortalecimiento de Mercados de verdes, que hace parte la Estrategia de Educación Ambiental denominada Hogares ecológicos, liderada por la Subdirección de Participación y Cultura Ambiental. 
2.	Estrategia de acompañamiento a dos (2) sectores productivos con manejo de unidad productiva como muestra piloto. 
Con el convenio 040-COV2110-112 que se ejecutó con la universidad de Antioquia se desarrolló el acompañamiento a dos (2) sectores productivos 
Capacitación y acompañamiento técnico en la producción agrícola y piscícola con cinco (5) pequeños productores en el bajo Cauca con sistema (productivo comunitario en el municipio de El Bagre y cinco (5) pequeños productores en el magdalena medio con sistema productivo comunitario  en el municipio de Yondó Antioquia.
Se realizó fortalecimiento de dos (2) Sistemas Productivos Comunitarios Sostenibles para aplicación técnica. tecnológica y permitiendo realizar fortalecimiento de las dimensiones social, cultural, ecológica, económica y política, que confluyan en la conservación de la biodiversidad. la calidad del agua y del aire, con el propósito de garantizar la seguridad. autonomía y soberanía alimentaria a pequeños productores con sus familias en una economía sostenible. 
</v>
          </cell>
          <cell r="X116" t="str">
            <v>contract</v>
          </cell>
          <cell r="Y116" t="str">
            <v>No aplica</v>
          </cell>
          <cell r="AF116">
            <v>2</v>
          </cell>
          <cell r="AG116">
            <v>1.875</v>
          </cell>
          <cell r="AH116">
            <v>0.9375</v>
          </cell>
          <cell r="AJ116">
            <v>148532439</v>
          </cell>
          <cell r="AK116">
            <v>133696787</v>
          </cell>
          <cell r="AL116">
            <v>0.90011843810091885</v>
          </cell>
          <cell r="AM116">
            <v>118393533</v>
          </cell>
          <cell r="AN116">
            <v>0.88553760831963746</v>
          </cell>
          <cell r="AO116">
            <v>15303254</v>
          </cell>
          <cell r="AP116">
            <v>15262819</v>
          </cell>
          <cell r="AQ116">
            <v>14902324</v>
          </cell>
          <cell r="AR116">
            <v>0.97638083764211581</v>
          </cell>
          <cell r="AS116">
            <v>109200000</v>
          </cell>
          <cell r="AT116">
            <v>106695100</v>
          </cell>
          <cell r="AU116">
            <v>0.9770613553113553</v>
          </cell>
          <cell r="AV116">
            <v>78326140</v>
          </cell>
          <cell r="AW116">
            <v>0.73411187580310622</v>
          </cell>
          <cell r="AX116">
            <v>28368960</v>
          </cell>
          <cell r="AY116">
            <v>28368960</v>
          </cell>
          <cell r="AZ116">
            <v>28368960</v>
          </cell>
          <cell r="BA116">
            <v>1</v>
          </cell>
          <cell r="BB116">
            <v>103000000</v>
          </cell>
          <cell r="BC116">
            <v>102692392</v>
          </cell>
          <cell r="BD116">
            <v>0.99701351456310683</v>
          </cell>
          <cell r="BE116">
            <v>17692392</v>
          </cell>
        </row>
        <row r="117">
          <cell r="A117" t="str">
            <v>ACT 7.3</v>
          </cell>
          <cell r="B117" t="str">
            <v>7.3</v>
          </cell>
          <cell r="C117" t="str">
            <v>Impulsar la transición hacia un consumo sostenible</v>
          </cell>
          <cell r="E117" t="str">
            <v>Porcentaje</v>
          </cell>
          <cell r="F117">
            <v>1</v>
          </cell>
          <cell r="G117">
            <v>1</v>
          </cell>
          <cell r="H117">
            <v>1</v>
          </cell>
          <cell r="I117">
            <v>1</v>
          </cell>
          <cell r="J117">
            <v>0.6</v>
          </cell>
          <cell r="K117">
            <v>1</v>
          </cell>
          <cell r="L117">
            <v>0</v>
          </cell>
          <cell r="M117">
            <v>0</v>
          </cell>
          <cell r="N117">
            <v>0</v>
          </cell>
          <cell r="O117">
            <v>1</v>
          </cell>
          <cell r="P117">
            <v>0.6</v>
          </cell>
          <cell r="Q117">
            <v>1</v>
          </cell>
          <cell r="R117">
            <v>0</v>
          </cell>
          <cell r="AF117">
            <v>1</v>
          </cell>
          <cell r="AG117">
            <v>0.65</v>
          </cell>
          <cell r="AH117">
            <v>0.65</v>
          </cell>
          <cell r="AJ117">
            <v>0</v>
          </cell>
          <cell r="AK117">
            <v>0</v>
          </cell>
          <cell r="AL117">
            <v>0</v>
          </cell>
          <cell r="AM117">
            <v>0</v>
          </cell>
          <cell r="AN117">
            <v>0</v>
          </cell>
          <cell r="AO117">
            <v>0</v>
          </cell>
          <cell r="AP117">
            <v>0</v>
          </cell>
          <cell r="AQ117">
            <v>0</v>
          </cell>
          <cell r="AR117" t="str">
            <v>0%</v>
          </cell>
          <cell r="AS117">
            <v>600000000</v>
          </cell>
          <cell r="AT117">
            <v>600000000</v>
          </cell>
          <cell r="AU117">
            <v>1</v>
          </cell>
          <cell r="AV117">
            <v>352400000</v>
          </cell>
          <cell r="AW117">
            <v>0.58733333333333337</v>
          </cell>
          <cell r="AX117">
            <v>247600000</v>
          </cell>
          <cell r="AY117">
            <v>247600000</v>
          </cell>
          <cell r="AZ117">
            <v>247600000</v>
          </cell>
          <cell r="BA117">
            <v>1</v>
          </cell>
          <cell r="BB117">
            <v>7000000</v>
          </cell>
          <cell r="BC117">
            <v>0</v>
          </cell>
          <cell r="BD117">
            <v>0</v>
          </cell>
          <cell r="BE117">
            <v>0</v>
          </cell>
        </row>
        <row r="118">
          <cell r="A118" t="str">
            <v>SACT 7.3.1</v>
          </cell>
          <cell r="B118" t="str">
            <v>7.3.1</v>
          </cell>
          <cell r="C118" t="str">
            <v>Aplicación de criterios de sostenibilidad para bienes y servicios incluidos en el plan anual de adquisiciones (%)</v>
          </cell>
          <cell r="D118" t="str">
            <v>% de aplicación de criterios de sostenibilidad para bienes y servicios incluidos en el plan anual de adquisiciones</v>
          </cell>
          <cell r="E118" t="str">
            <v>Porcentaje</v>
          </cell>
          <cell r="F118">
            <v>0.08</v>
          </cell>
          <cell r="G118">
            <v>0.17</v>
          </cell>
          <cell r="H118">
            <v>0.25</v>
          </cell>
          <cell r="I118">
            <v>0.33</v>
          </cell>
          <cell r="J118">
            <v>1</v>
          </cell>
          <cell r="K118">
            <v>1</v>
          </cell>
          <cell r="L118">
            <v>0</v>
          </cell>
          <cell r="M118">
            <v>0</v>
          </cell>
          <cell r="N118">
            <v>0</v>
          </cell>
          <cell r="O118">
            <v>1</v>
          </cell>
          <cell r="P118">
            <v>1</v>
          </cell>
          <cell r="Q118">
            <v>1</v>
          </cell>
          <cell r="R118">
            <v>0</v>
          </cell>
          <cell r="S118" t="str">
            <v xml:space="preserve">Para la vigencia 2020 se formularon una serie de criterios de sostenibilidad a los cuales se les realizo el respectivo seguimiento y cumplimiento dentro de cada uno de los contratos que desde la programación del plan anual de adquisiciones se contrataron, logrando un cumplimiento del 100% en lo relacionado con Compras Públicas Sostenibles 
 </v>
          </cell>
          <cell r="T118" t="str">
            <v xml:space="preserve">La aplicación de los criterios de sostenibilidad planteados dentro de las metas de la Corporación, hace compatible cada uno de estos con la preservación del valor del Capital Natural y, por ende, los servicios de los ecosistemas, asegurando el bienestar humano; por tal motivo la Corporación actúa en consecuencia, incorporando los criterios de sostenibilidad en la toma de decisiones frente a la contratación para la adquisición de bienes y/o servicios, logrando que, en cada uno de estos, se fortalezcan compromisos que le apuntan al cumplimiento de la meta: Retie para eficiencia energética y Retilap para iluminación led, Vehículos con tecnologías limpias en Eléctricos, Híbridos o EURO6;  AC inverter, gas ecológico; Disposición final de Residuos de la Construcción y Demolición, sistemas ahorradores de agua en unidades sanitarias y demas elementos; Café Organico; Los productos que requieran de etiquetas (pinturas para marcación), deben provenir de tintas sin contaminantes mayores y libres de metales pesados; Los elementos que requieran de plástico deben garantizar que sean a base de polipropileno; Para aquellos productos que así lo requieran, se exige que el proponente demuestre que el producto que ofrece fue elaborado cumpliendo las normas ambientales. En caso que el producto que ofrece genere residuos peligrosos deberá indicar la manera como hará la recolección y disposición responsable del residuo. </v>
          </cell>
          <cell r="U118" t="str">
            <v>La Corporación actúa en consecuencia con los requerimientos nacionales e internacionales, incorporando la aplicación de criterios de sostenibilidad frente a la contratación para la adquisición de algunos bienes y/o servicios. Es importante tener un cambio de actitud y, lo más significativo para lograrlo, es tener presente que existe el deber de contribuir con ello, es por esto que dentro de nuestros procesos se han incorporado una serie de compromisos que le apuntan al cumplimiento de la meta tales como: Vincular a través del contrato de Servicio de transporte público especial, Vehículos con tecnologías limpias en Eléctricos, Híbridos o EURO6, incorporar por medio del contrato de Prestación de servicio de mantenimiento preventivo y correctivo con suministro de insumos y repuestos para el sistema eléctrico Corporativo, la norma Retie para eficiencia energética y Retilap para iluminación led, lograr el suministro de elementos amigables con el medio ambiente por medio del contrato de aseo y cafetería y la adquisición de elementos procedentes de residuos agroindustriales, papel reciclado, o madera proveniente de fuentes forestales sostenibles, iniciativas de ahorro energético, de consumo de agua, de disminución de carga contaminante en las aguas residuales y minimización de las emisiones producidas por el proceso de fabricación, con el contrato de papelería.</v>
          </cell>
          <cell r="X118" t="str">
            <v>contract</v>
          </cell>
          <cell r="Y118" t="str">
            <v>No aplica</v>
          </cell>
          <cell r="AF118">
            <v>0.33</v>
          </cell>
          <cell r="AG118">
            <v>1</v>
          </cell>
          <cell r="AH118">
            <v>1</v>
          </cell>
          <cell r="AJ118">
            <v>0</v>
          </cell>
          <cell r="AL118">
            <v>0</v>
          </cell>
          <cell r="AM118">
            <v>0</v>
          </cell>
          <cell r="AN118">
            <v>0</v>
          </cell>
          <cell r="AO118">
            <v>0</v>
          </cell>
          <cell r="AP118">
            <v>0</v>
          </cell>
          <cell r="AQ118">
            <v>0</v>
          </cell>
          <cell r="AR118" t="str">
            <v>0%</v>
          </cell>
          <cell r="AS118">
            <v>0</v>
          </cell>
          <cell r="AT118">
            <v>0</v>
          </cell>
          <cell r="AU118">
            <v>0</v>
          </cell>
          <cell r="AV118">
            <v>0</v>
          </cell>
          <cell r="AW118">
            <v>0</v>
          </cell>
          <cell r="AX118">
            <v>0</v>
          </cell>
          <cell r="AY118">
            <v>0</v>
          </cell>
          <cell r="AZ118">
            <v>0</v>
          </cell>
          <cell r="BA118" t="str">
            <v>0%</v>
          </cell>
          <cell r="BB118">
            <v>7000000</v>
          </cell>
          <cell r="BC118">
            <v>0</v>
          </cell>
          <cell r="BD118">
            <v>0</v>
          </cell>
          <cell r="BE118">
            <v>0</v>
          </cell>
        </row>
        <row r="119">
          <cell r="A119" t="str">
            <v>SACT 7.3.2</v>
          </cell>
          <cell r="B119" t="str">
            <v>7.3.2</v>
          </cell>
          <cell r="C119" t="str">
            <v xml:space="preserve">Acompañamiento en la formalización de acuerdos y/o agendas de relacionamientos comerciales entre productores cero deforestación y compradores
</v>
          </cell>
          <cell r="D119" t="str">
            <v>Número de acuerdos y/o agendas comerciales entre productores cero deforestación y compradores 
Nota: PND 2018-2022. 
*Acuerdos de cero deforestación para las cadenas productivas del sector agropecuario en implementación.
*Acuerdos y agendas interministeriales y productivos implementados</v>
          </cell>
          <cell r="E119" t="str">
            <v>Número</v>
          </cell>
          <cell r="F119">
            <v>0</v>
          </cell>
          <cell r="G119">
            <v>1</v>
          </cell>
          <cell r="H119">
            <v>0</v>
          </cell>
          <cell r="I119">
            <v>1</v>
          </cell>
          <cell r="J119">
            <v>0.2</v>
          </cell>
          <cell r="K119">
            <v>0</v>
          </cell>
          <cell r="L119">
            <v>0</v>
          </cell>
          <cell r="M119">
            <v>0</v>
          </cell>
          <cell r="N119">
            <v>0.8</v>
          </cell>
          <cell r="O119">
            <v>0</v>
          </cell>
          <cell r="P119">
            <v>0.2</v>
          </cell>
          <cell r="Q119">
            <v>0</v>
          </cell>
          <cell r="R119">
            <v>0</v>
          </cell>
          <cell r="S119" t="str">
            <v>Sin meta programada para la vigencia 2020.</v>
          </cell>
          <cell r="T119" t="str">
            <v>En el desarrollo del convenio 040-COV2111-179 suscrito la Universidad Nacional de Colombia, sede Medellín, se trabaja con los sectores panelero y ganadero de la jurisdición.</v>
          </cell>
          <cell r="U119" t="str">
            <v>La meta ya fue cumplida con los 4 acuerdos en los diferentes sectores: Panelero, Ganadero-Lechero, ganadero de carne y lácteos</v>
          </cell>
          <cell r="X119" t="str">
            <v>contract</v>
          </cell>
          <cell r="Y119" t="str">
            <v>No aplica</v>
          </cell>
          <cell r="AF119">
            <v>2</v>
          </cell>
          <cell r="AG119">
            <v>0.2</v>
          </cell>
          <cell r="AH119">
            <v>0.1</v>
          </cell>
          <cell r="AJ119">
            <v>0</v>
          </cell>
          <cell r="AL119">
            <v>0</v>
          </cell>
          <cell r="AM119">
            <v>0</v>
          </cell>
          <cell r="AN119">
            <v>0</v>
          </cell>
          <cell r="AO119">
            <v>0</v>
          </cell>
          <cell r="AP119">
            <v>0</v>
          </cell>
          <cell r="AQ119">
            <v>0</v>
          </cell>
          <cell r="AR119" t="str">
            <v>0%</v>
          </cell>
          <cell r="AS119">
            <v>600000000</v>
          </cell>
          <cell r="AT119">
            <v>600000000</v>
          </cell>
          <cell r="AU119">
            <v>1</v>
          </cell>
          <cell r="AV119">
            <v>352400000</v>
          </cell>
          <cell r="AW119">
            <v>0.58733333333333337</v>
          </cell>
          <cell r="AX119">
            <v>247600000</v>
          </cell>
          <cell r="AY119">
            <v>247600000</v>
          </cell>
          <cell r="AZ119">
            <v>247600000</v>
          </cell>
          <cell r="BA119">
            <v>1</v>
          </cell>
          <cell r="BB119">
            <v>0</v>
          </cell>
          <cell r="BC119">
            <v>0</v>
          </cell>
          <cell r="BD119">
            <v>0</v>
          </cell>
          <cell r="BE119">
            <v>0</v>
          </cell>
        </row>
        <row r="120">
          <cell r="A120" t="str">
            <v>ACT 7.4</v>
          </cell>
          <cell r="B120" t="str">
            <v>7.4</v>
          </cell>
          <cell r="C120" t="str">
            <v>Realizar seguimiento y control a los acuerdos establecidos con los sectores</v>
          </cell>
          <cell r="E120" t="str">
            <v>Porcentaje</v>
          </cell>
          <cell r="F120">
            <v>0</v>
          </cell>
          <cell r="G120">
            <v>1</v>
          </cell>
          <cell r="H120">
            <v>1</v>
          </cell>
          <cell r="I120">
            <v>1</v>
          </cell>
          <cell r="J120">
            <v>1</v>
          </cell>
          <cell r="K120">
            <v>1</v>
          </cell>
          <cell r="L120">
            <v>0</v>
          </cell>
          <cell r="M120">
            <v>0</v>
          </cell>
          <cell r="N120">
            <v>0</v>
          </cell>
          <cell r="O120">
            <v>0</v>
          </cell>
          <cell r="P120">
            <v>1</v>
          </cell>
          <cell r="Q120">
            <v>1</v>
          </cell>
          <cell r="R120">
            <v>0</v>
          </cell>
          <cell r="AF120">
            <v>1</v>
          </cell>
          <cell r="AG120">
            <v>0.5</v>
          </cell>
          <cell r="AH120">
            <v>0.5</v>
          </cell>
          <cell r="AJ120">
            <v>0</v>
          </cell>
          <cell r="AK120">
            <v>0</v>
          </cell>
          <cell r="AL120">
            <v>0</v>
          </cell>
          <cell r="AM120">
            <v>0</v>
          </cell>
          <cell r="AN120">
            <v>0</v>
          </cell>
          <cell r="AO120">
            <v>0</v>
          </cell>
          <cell r="AP120">
            <v>0</v>
          </cell>
          <cell r="AQ120">
            <v>0</v>
          </cell>
          <cell r="AR120" t="str">
            <v>0%</v>
          </cell>
          <cell r="AS120">
            <v>103500000</v>
          </cell>
          <cell r="AT120">
            <v>100000000</v>
          </cell>
          <cell r="AU120">
            <v>0.96618357487922701</v>
          </cell>
          <cell r="AV120">
            <v>66794744</v>
          </cell>
          <cell r="AW120">
            <v>0.66794743999999995</v>
          </cell>
          <cell r="AX120">
            <v>33205256</v>
          </cell>
          <cell r="AY120">
            <v>33205256</v>
          </cell>
          <cell r="AZ120">
            <v>33205256</v>
          </cell>
          <cell r="BA120">
            <v>1</v>
          </cell>
          <cell r="BB120">
            <v>200000000</v>
          </cell>
          <cell r="BC120">
            <v>200000000</v>
          </cell>
          <cell r="BD120">
            <v>1</v>
          </cell>
          <cell r="BE120">
            <v>200000000</v>
          </cell>
        </row>
        <row r="121">
          <cell r="A121" t="str">
            <v>SACT 7.4.1</v>
          </cell>
          <cell r="B121" t="str">
            <v>7.4.1</v>
          </cell>
          <cell r="C121" t="str">
            <v>Definición e implementación de metodología para el seguimiento y monitoreo a los acuerdos establecidos con los sectores</v>
          </cell>
          <cell r="D121" t="str">
            <v>% de definición e implementar metodología para el seguimiento y monitoreo a los acuerdos establecidos con los sectores</v>
          </cell>
          <cell r="E121" t="str">
            <v>Porcentaje</v>
          </cell>
          <cell r="F121">
            <v>0</v>
          </cell>
          <cell r="G121">
            <v>0.7</v>
          </cell>
          <cell r="H121">
            <v>0.9</v>
          </cell>
          <cell r="I121">
            <v>1</v>
          </cell>
          <cell r="J121">
            <v>0.77800000000000002</v>
          </cell>
          <cell r="K121">
            <v>0.96721311475409832</v>
          </cell>
          <cell r="L121">
            <v>0</v>
          </cell>
          <cell r="M121">
            <v>0</v>
          </cell>
          <cell r="N121">
            <v>0</v>
          </cell>
          <cell r="O121">
            <v>0</v>
          </cell>
          <cell r="P121">
            <v>1</v>
          </cell>
          <cell r="Q121">
            <v>1</v>
          </cell>
          <cell r="R121">
            <v>0</v>
          </cell>
          <cell r="S121" t="str">
            <v>Sin meta programada para la vigencia 2020.</v>
          </cell>
          <cell r="T121" t="str">
            <v xml:space="preserve">Con el desarrollo de las bases conceptuales de las agendas o acuerdos cero deforestaciones se consolidará la metodología para el seguimiento y monitoreo a las actividades de la agenda o acuerdo. 
Para avanzar en la consolidación de la metodología para el seguimiento de las agendas se ha suscrito el convenio 040-COV2111-179 con la Universidad Nacional y con el objeto de “Aunar esfuerzos técnicos y financieros para la adopción y apropiación de desarrollos tecnológicos generados y/o apropiados para el uso eficiente de los recursos naturales y la agrobiodiversidad, y el fortalecimiento de la agenda cero deforestaciones en la jurisdicción de CORANTIOQUIA”. </v>
          </cell>
          <cell r="U121" t="str">
            <v>Se definió la metodología para el seguimiento a los acuerdos establecidos . la cual se implmeentara en la presente vigencia, buscando afianzar las articulaciones pactadas con las comunidades y  diferentes sectores productivos</v>
          </cell>
          <cell r="X121" t="str">
            <v>contract</v>
          </cell>
          <cell r="Y121" t="str">
            <v>No aplica</v>
          </cell>
          <cell r="AF121">
            <v>1</v>
          </cell>
          <cell r="AG121">
            <v>0.96721311475409832</v>
          </cell>
          <cell r="AH121">
            <v>0.96721311475409832</v>
          </cell>
          <cell r="AJ121">
            <v>0</v>
          </cell>
          <cell r="AL121">
            <v>0</v>
          </cell>
          <cell r="AM121">
            <v>0</v>
          </cell>
          <cell r="AN121">
            <v>0</v>
          </cell>
          <cell r="AO121">
            <v>0</v>
          </cell>
          <cell r="AP121">
            <v>0</v>
          </cell>
          <cell r="AQ121">
            <v>0</v>
          </cell>
          <cell r="AR121" t="str">
            <v>0%</v>
          </cell>
          <cell r="AS121">
            <v>103500000</v>
          </cell>
          <cell r="AT121">
            <v>100000000</v>
          </cell>
          <cell r="AU121">
            <v>0.96618357487922701</v>
          </cell>
          <cell r="AV121">
            <v>66794744</v>
          </cell>
          <cell r="AW121">
            <v>0.66794743999999995</v>
          </cell>
          <cell r="AX121">
            <v>33205256</v>
          </cell>
          <cell r="AY121">
            <v>33205256</v>
          </cell>
          <cell r="AZ121">
            <v>33205256</v>
          </cell>
          <cell r="BA121">
            <v>1</v>
          </cell>
          <cell r="BB121">
            <v>200000000</v>
          </cell>
          <cell r="BC121">
            <v>200000000</v>
          </cell>
          <cell r="BD121">
            <v>1</v>
          </cell>
          <cell r="BE121">
            <v>200000000</v>
          </cell>
        </row>
        <row r="122">
          <cell r="A122" t="str">
            <v>ACT 7.5</v>
          </cell>
          <cell r="B122" t="str">
            <v>7.5</v>
          </cell>
          <cell r="C122" t="str">
            <v>Realizar investigación para el uso eficiente de la biodiversidad y disminuir los efectos de la producción en el ambiente (residuos, emisiones)</v>
          </cell>
          <cell r="E122" t="str">
            <v>Porcentaje</v>
          </cell>
          <cell r="F122">
            <v>0</v>
          </cell>
          <cell r="G122">
            <v>1</v>
          </cell>
          <cell r="H122">
            <v>1</v>
          </cell>
          <cell r="I122">
            <v>1</v>
          </cell>
          <cell r="J122">
            <v>1</v>
          </cell>
          <cell r="K122">
            <v>1</v>
          </cell>
          <cell r="L122">
            <v>0</v>
          </cell>
          <cell r="M122">
            <v>0</v>
          </cell>
          <cell r="N122">
            <v>0</v>
          </cell>
          <cell r="O122">
            <v>0</v>
          </cell>
          <cell r="P122">
            <v>1</v>
          </cell>
          <cell r="Q122">
            <v>1</v>
          </cell>
          <cell r="R122">
            <v>0</v>
          </cell>
          <cell r="AF122">
            <v>1</v>
          </cell>
          <cell r="AG122">
            <v>0.5</v>
          </cell>
          <cell r="AH122">
            <v>0.5</v>
          </cell>
          <cell r="AJ122">
            <v>0</v>
          </cell>
          <cell r="AK122">
            <v>0</v>
          </cell>
          <cell r="AL122">
            <v>0</v>
          </cell>
          <cell r="AM122">
            <v>0</v>
          </cell>
          <cell r="AN122">
            <v>0</v>
          </cell>
          <cell r="AO122">
            <v>0</v>
          </cell>
          <cell r="AP122">
            <v>0</v>
          </cell>
          <cell r="AQ122">
            <v>0</v>
          </cell>
          <cell r="AR122" t="str">
            <v>0%</v>
          </cell>
          <cell r="AS122">
            <v>610000000</v>
          </cell>
          <cell r="AT122">
            <v>600000000</v>
          </cell>
          <cell r="AU122">
            <v>0.98360655737704916</v>
          </cell>
          <cell r="AV122">
            <v>352400000</v>
          </cell>
          <cell r="AW122">
            <v>0.58733333333333337</v>
          </cell>
          <cell r="AX122">
            <v>247600000</v>
          </cell>
          <cell r="AY122">
            <v>247600000</v>
          </cell>
          <cell r="AZ122">
            <v>247600000</v>
          </cell>
          <cell r="BA122">
            <v>1</v>
          </cell>
          <cell r="BB122">
            <v>600000000</v>
          </cell>
          <cell r="BC122">
            <v>600000000</v>
          </cell>
          <cell r="BD122">
            <v>1</v>
          </cell>
          <cell r="BE122">
            <v>432721012</v>
          </cell>
        </row>
        <row r="123">
          <cell r="A123" t="str">
            <v>SACT 7.5.1</v>
          </cell>
          <cell r="B123" t="str">
            <v>7.5.1</v>
          </cell>
          <cell r="C123" t="str">
            <v>Generación de desarrollos tecnológicos y/o apropiados para el uso eficiente del recurso natural y el uso de la biodiversidad</v>
          </cell>
          <cell r="D123" t="str">
            <v>Número de desarrollos tecnológicos generados y/o apropiados para el uso eficiente del recurso natural y el uso de la biodiversidad</v>
          </cell>
          <cell r="E123" t="str">
            <v>Número</v>
          </cell>
          <cell r="F123">
            <v>0</v>
          </cell>
          <cell r="G123">
            <v>6</v>
          </cell>
          <cell r="H123">
            <v>12</v>
          </cell>
          <cell r="I123">
            <v>20</v>
          </cell>
          <cell r="J123">
            <v>6</v>
          </cell>
          <cell r="K123">
            <v>19</v>
          </cell>
          <cell r="L123">
            <v>0</v>
          </cell>
          <cell r="M123">
            <v>0</v>
          </cell>
          <cell r="N123">
            <v>0</v>
          </cell>
          <cell r="O123">
            <v>0</v>
          </cell>
          <cell r="P123">
            <v>1</v>
          </cell>
          <cell r="Q123">
            <v>1</v>
          </cell>
          <cell r="R123">
            <v>0</v>
          </cell>
          <cell r="S123" t="str">
            <v>Sin meta programada para la vigencia 2020.</v>
          </cell>
          <cell r="T123" t="str">
            <v>En el desarrollo sel convenio 040-COV2111-179, se propician nuevos desarrollosde uso alternativo de la biodiversidad. Con la especie justicia segunda (Singamochila) la obtención de un colorante rojo acuoso para el teñido de fibras textiles. Otra planta que se explora es la palma de Caña Flecha (Gynerium sagittatun), de la cual la comunidad Zenú obtiene la fibra de la nervadura de las hojas para la elaboración de sombreros, bolsos y otros artículos, dado que el mayor porcentaje de la hoja no se utiliza en la elaboración de artículos, se evalúa la alternativa de elaborar bloques nutricionales para el uso en ganadería. La biga (Arrabidaea chica), se prueba como colorante para fibras naturales, en algunos segmentos de las etnias se emplea como pigmento cosmético de labios, dado su coloración rojiza. se logró establecer una población de 100 individuos de papayuela (Vasconcellea sp), e incrementar el jardín de medicina tradicional en el resguardo Karmata Rua, además de brindar una buena fuente de alimento para los pobladores del resguardo y la fauna de la zona</v>
          </cell>
          <cell r="U123" t="str">
            <v xml:space="preserve">Se generó metodología y la  herramienta para identificar y priorizar especies a su vez, se generaron  19 desarrollos tecnológicos, de los cuales se han apropiado diecisiete (17) y dos (2) de ellos se encuentran en proceso de apropiación actualmente.  </v>
          </cell>
          <cell r="X123" t="str">
            <v>contract</v>
          </cell>
          <cell r="Y123" t="str">
            <v>No aplica</v>
          </cell>
          <cell r="AF123">
            <v>20</v>
          </cell>
          <cell r="AG123">
            <v>25</v>
          </cell>
          <cell r="AH123">
            <v>1</v>
          </cell>
          <cell r="AJ123">
            <v>0</v>
          </cell>
          <cell r="AL123">
            <v>0</v>
          </cell>
          <cell r="AM123">
            <v>0</v>
          </cell>
          <cell r="AN123">
            <v>0</v>
          </cell>
          <cell r="AO123">
            <v>0</v>
          </cell>
          <cell r="AP123">
            <v>0</v>
          </cell>
          <cell r="AQ123">
            <v>0</v>
          </cell>
          <cell r="AR123" t="str">
            <v>0%</v>
          </cell>
          <cell r="AS123">
            <v>610000000</v>
          </cell>
          <cell r="AT123">
            <v>600000000</v>
          </cell>
          <cell r="AU123">
            <v>0.98360655737704916</v>
          </cell>
          <cell r="AV123">
            <v>352400000</v>
          </cell>
          <cell r="AW123">
            <v>0.58733333333333337</v>
          </cell>
          <cell r="AX123">
            <v>247600000</v>
          </cell>
          <cell r="AY123">
            <v>247600000</v>
          </cell>
          <cell r="AZ123">
            <v>247600000</v>
          </cell>
          <cell r="BA123">
            <v>1</v>
          </cell>
          <cell r="BB123">
            <v>600000000</v>
          </cell>
          <cell r="BC123">
            <v>600000000</v>
          </cell>
          <cell r="BD123">
            <v>1</v>
          </cell>
          <cell r="BE123">
            <v>432721012</v>
          </cell>
        </row>
        <row r="124">
          <cell r="A124" t="str">
            <v>PROY 8</v>
          </cell>
          <cell r="B124">
            <v>8</v>
          </cell>
          <cell r="C124" t="str">
            <v>Proyecto 8. Consolidando hábitat y hábitos sostenibles</v>
          </cell>
          <cell r="E124" t="str">
            <v>Porcentaje</v>
          </cell>
          <cell r="F124">
            <v>1</v>
          </cell>
          <cell r="G124">
            <v>1</v>
          </cell>
          <cell r="H124">
            <v>1</v>
          </cell>
          <cell r="I124">
            <v>1</v>
          </cell>
          <cell r="J124">
            <v>0.83333333333333337</v>
          </cell>
          <cell r="K124">
            <v>0.83333333333333337</v>
          </cell>
          <cell r="L124">
            <v>0</v>
          </cell>
          <cell r="M124">
            <v>6.9333333333333316E-2</v>
          </cell>
          <cell r="N124">
            <v>0</v>
          </cell>
          <cell r="O124">
            <v>0.79200000000000004</v>
          </cell>
          <cell r="P124">
            <v>0.83333333333333337</v>
          </cell>
          <cell r="Q124">
            <v>0.83333333333333337</v>
          </cell>
          <cell r="R124">
            <v>0</v>
          </cell>
          <cell r="AF124">
            <v>1</v>
          </cell>
          <cell r="AG124">
            <v>0.61466666666666669</v>
          </cell>
          <cell r="AH124">
            <v>0.61466666666666669</v>
          </cell>
          <cell r="AJ124">
            <v>5796473727</v>
          </cell>
          <cell r="AK124">
            <v>4906914975</v>
          </cell>
          <cell r="AL124">
            <v>0.84653449771428591</v>
          </cell>
          <cell r="AM124">
            <v>2773183444</v>
          </cell>
          <cell r="AN124">
            <v>0.56515824262881176</v>
          </cell>
          <cell r="AO124">
            <v>2197162016.6999998</v>
          </cell>
          <cell r="AP124">
            <v>2181196025.6999998</v>
          </cell>
          <cell r="AQ124">
            <v>2028746758.7</v>
          </cell>
          <cell r="AR124">
            <v>0.93010748910058416</v>
          </cell>
          <cell r="AS124">
            <v>10562615401</v>
          </cell>
          <cell r="AT124">
            <v>6566145618</v>
          </cell>
          <cell r="AU124">
            <v>0.6216401306610444</v>
          </cell>
          <cell r="AV124">
            <v>4093248618</v>
          </cell>
          <cell r="AW124">
            <v>0.62338681718831168</v>
          </cell>
          <cell r="AX124">
            <v>2473475904</v>
          </cell>
          <cell r="AY124">
            <v>2473475904</v>
          </cell>
          <cell r="AZ124">
            <v>1714792915</v>
          </cell>
          <cell r="BA124">
            <v>0.69327253692947233</v>
          </cell>
          <cell r="BB124">
            <v>10702999997</v>
          </cell>
          <cell r="BC124">
            <v>7461087960</v>
          </cell>
          <cell r="BD124">
            <v>0.69710249108579903</v>
          </cell>
          <cell r="BE124">
            <v>3241252559</v>
          </cell>
        </row>
        <row r="125">
          <cell r="A125" t="str">
            <v>ACT 8.1</v>
          </cell>
          <cell r="B125" t="str">
            <v>8.1</v>
          </cell>
          <cell r="C125" t="str">
            <v>Ejecutar acciones de intervención del espacio público verde</v>
          </cell>
          <cell r="E125" t="str">
            <v>Porcentaje</v>
          </cell>
          <cell r="F125">
            <v>1</v>
          </cell>
          <cell r="G125">
            <v>1</v>
          </cell>
          <cell r="H125">
            <v>1</v>
          </cell>
          <cell r="I125">
            <v>1</v>
          </cell>
          <cell r="J125">
            <v>0</v>
          </cell>
          <cell r="K125">
            <v>0</v>
          </cell>
          <cell r="L125">
            <v>0</v>
          </cell>
          <cell r="M125">
            <v>0.69199999999999995</v>
          </cell>
          <cell r="N125">
            <v>0</v>
          </cell>
          <cell r="O125">
            <v>0.308</v>
          </cell>
          <cell r="P125">
            <v>0</v>
          </cell>
          <cell r="Q125">
            <v>0</v>
          </cell>
          <cell r="R125">
            <v>0</v>
          </cell>
          <cell r="AF125">
            <v>1</v>
          </cell>
          <cell r="AG125">
            <v>7.6999999999999999E-2</v>
          </cell>
          <cell r="AH125">
            <v>7.6999999999999999E-2</v>
          </cell>
          <cell r="AJ125">
            <v>2251201687</v>
          </cell>
          <cell r="AK125">
            <v>1614982497</v>
          </cell>
          <cell r="AL125">
            <v>0.71738685446356454</v>
          </cell>
          <cell r="AM125">
            <v>638361481</v>
          </cell>
          <cell r="AN125">
            <v>0.39527455076808798</v>
          </cell>
          <cell r="AO125">
            <v>976621016</v>
          </cell>
          <cell r="AP125">
            <v>976621016</v>
          </cell>
          <cell r="AQ125">
            <v>930619006</v>
          </cell>
          <cell r="AR125">
            <v>0.95289676420397651</v>
          </cell>
          <cell r="AS125">
            <v>5256814592</v>
          </cell>
          <cell r="AT125">
            <v>1394674394</v>
          </cell>
          <cell r="AU125">
            <v>0.26530789123178572</v>
          </cell>
          <cell r="AV125">
            <v>431514930</v>
          </cell>
          <cell r="AW125">
            <v>0.30940191621529117</v>
          </cell>
          <cell r="AX125">
            <v>963159464</v>
          </cell>
          <cell r="AY125">
            <v>963159464</v>
          </cell>
          <cell r="AZ125">
            <v>261099429</v>
          </cell>
          <cell r="BA125">
            <v>0.27108639717420668</v>
          </cell>
          <cell r="BB125">
            <v>3695000000</v>
          </cell>
          <cell r="BC125">
            <v>699679446</v>
          </cell>
          <cell r="BD125">
            <v>0.18935844276048713</v>
          </cell>
          <cell r="BE125">
            <v>199121089</v>
          </cell>
        </row>
        <row r="126">
          <cell r="A126" t="str">
            <v>SACT 8.1.1</v>
          </cell>
          <cell r="B126" t="str">
            <v>8.1.1</v>
          </cell>
          <cell r="C126" t="str">
            <v>Intervención de las entidades territoriales del orden municipal con elementos naturales del espacio público verde</v>
          </cell>
          <cell r="D126" t="str">
            <v>m2 generados de espacio público asociado a elementos naturales</v>
          </cell>
          <cell r="E126" t="str">
            <v>Número</v>
          </cell>
          <cell r="F126">
            <v>4285</v>
          </cell>
          <cell r="G126">
            <v>4285</v>
          </cell>
          <cell r="H126">
            <v>4285</v>
          </cell>
          <cell r="I126">
            <v>4285</v>
          </cell>
          <cell r="J126">
            <v>0</v>
          </cell>
          <cell r="K126">
            <v>0</v>
          </cell>
          <cell r="L126">
            <v>0</v>
          </cell>
          <cell r="M126">
            <v>6828</v>
          </cell>
          <cell r="N126">
            <v>0</v>
          </cell>
          <cell r="O126">
            <v>0.30805134189031508</v>
          </cell>
          <cell r="P126">
            <v>0</v>
          </cell>
          <cell r="Q126">
            <v>0</v>
          </cell>
          <cell r="R126">
            <v>0</v>
          </cell>
          <cell r="S126" t="str">
            <v>Se inició la intervención en dos municipios de la jurisdicción,Ciudad Bolívar: convenio 040-COV2009-102, por un valor de seiscientos sesenta y tres millones de pesos ($663.000.000), cuyo objeto se concreta en la intervención del espacio público verde en el cerro Cristo Rey, aportando a la meta 2200 m2; y Vegachí: convenio 040-COV2009-112 con un valor asignado de setecientos veintitrés millones de pesos ($723.000.000), cuyo objeto es ejecutar acciones de intervención de espacio público verde etapa 1 parque lineal proyecto agro ambiental. Aportando a la meta 2200 m2. 
Al finalizar la vigencia 2020 los convenios presentan un avance físico del 30.25% de acuerdo a lo establecido en el POI</v>
          </cell>
          <cell r="T126" t="str">
            <v>A dicimebre de 2021, dos proyectos ejecutados y liquidados con aportes al indicador de 8.148m2. Dos proyectos en ejecución con aportes de 4.030 m2 (estimados). Para 2022 se espera contar con 12.178 m2. Para 2022 se estructuran tres proyectos en El Bagre, Tamesis y Olaya, con aportes estimados de 6.494 m2.</v>
          </cell>
          <cell r="U126" t="str">
            <v xml:space="preserve">En el 2022 se tenía dos convenios activos. El Convenio 040-COV2105-19 con municipio de Bello, estuvo suspendido todo el año 2022, a la espera del permiso del ICANH, el cual fue otorgado el 21 de septiembre, muy tarde para la ejecución de las obras. Este convenio está en proceso de liquidación. Otro convenio que está en desarrollo, con terminación marzo de 2023 es el 040-COV2111-137, suscrito con el municipio de Salgar el cual encuentra en ejecución con avance de obras en 30% aproximadamente. Este convenio aportará aproximadamente 2600m2.
En el mes de octubre se abrió la licitación pública No. 120-LP2210-5 y el concurso de méritos para la interventoría 120-CM2210-8, de las intervenciones en Poza Maranata, municipio de El Bagre. Se espera adjudicar la obra en el mes de enero, con ejecución de 4 meses y para entregar 3.000 m2 aproximadamente.
</v>
          </cell>
          <cell r="X126" t="str">
            <v>contract</v>
          </cell>
          <cell r="Y126" t="str">
            <v>No aplica</v>
          </cell>
          <cell r="AF126">
            <v>17140</v>
          </cell>
          <cell r="AG126">
            <v>1320</v>
          </cell>
          <cell r="AH126">
            <v>7.7012835472578769E-2</v>
          </cell>
          <cell r="AJ126">
            <v>2251201687</v>
          </cell>
          <cell r="AK126">
            <v>1614982497</v>
          </cell>
          <cell r="AL126">
            <v>0.71738685446356454</v>
          </cell>
          <cell r="AM126">
            <v>638361481</v>
          </cell>
          <cell r="AN126">
            <v>0.39527455076808798</v>
          </cell>
          <cell r="AO126">
            <v>976621016</v>
          </cell>
          <cell r="AP126">
            <v>976621016</v>
          </cell>
          <cell r="AQ126">
            <v>930619006</v>
          </cell>
          <cell r="AR126">
            <v>0.95289676420397651</v>
          </cell>
          <cell r="AS126">
            <v>5256814592</v>
          </cell>
          <cell r="AT126">
            <v>1394674394</v>
          </cell>
          <cell r="AU126">
            <v>0.26530789123178572</v>
          </cell>
          <cell r="AV126">
            <v>431514930</v>
          </cell>
          <cell r="AW126">
            <v>0.30940191621529117</v>
          </cell>
          <cell r="AX126">
            <v>963159464</v>
          </cell>
          <cell r="AY126">
            <v>963159464</v>
          </cell>
          <cell r="AZ126">
            <v>261099429</v>
          </cell>
          <cell r="BA126">
            <v>0.27108639717420668</v>
          </cell>
          <cell r="BB126">
            <v>3695000000</v>
          </cell>
          <cell r="BC126">
            <v>699679446</v>
          </cell>
          <cell r="BD126">
            <v>0.18935844276048713</v>
          </cell>
          <cell r="BE126">
            <v>199121089</v>
          </cell>
        </row>
        <row r="127">
          <cell r="A127" t="str">
            <v>ACT 8.2</v>
          </cell>
          <cell r="B127" t="str">
            <v>8.2</v>
          </cell>
          <cell r="C127" t="str">
            <v xml:space="preserve">Implementar el "Plan + aire puro" </v>
          </cell>
          <cell r="E127" t="str">
            <v>Porcentaje</v>
          </cell>
          <cell r="F127">
            <v>1</v>
          </cell>
          <cell r="G127">
            <v>1</v>
          </cell>
          <cell r="H127">
            <v>1</v>
          </cell>
          <cell r="I127">
            <v>1</v>
          </cell>
          <cell r="J127">
            <v>1</v>
          </cell>
          <cell r="K127">
            <v>1</v>
          </cell>
          <cell r="L127">
            <v>0</v>
          </cell>
          <cell r="M127">
            <v>0</v>
          </cell>
          <cell r="N127">
            <v>0</v>
          </cell>
          <cell r="O127">
            <v>0.98399999999999999</v>
          </cell>
          <cell r="P127">
            <v>1</v>
          </cell>
          <cell r="Q127">
            <v>1</v>
          </cell>
          <cell r="R127">
            <v>0</v>
          </cell>
          <cell r="AF127">
            <v>1</v>
          </cell>
          <cell r="AG127">
            <v>0.746</v>
          </cell>
          <cell r="AH127">
            <v>0.746</v>
          </cell>
          <cell r="AJ127">
            <v>383537080</v>
          </cell>
          <cell r="AK127">
            <v>368828652</v>
          </cell>
          <cell r="AL127">
            <v>0.96165057104778495</v>
          </cell>
          <cell r="AM127">
            <v>206806410</v>
          </cell>
          <cell r="AN127">
            <v>0.56071134625408658</v>
          </cell>
          <cell r="AO127">
            <v>162022242</v>
          </cell>
          <cell r="AP127">
            <v>162022242</v>
          </cell>
          <cell r="AQ127">
            <v>162022242</v>
          </cell>
          <cell r="AR127">
            <v>1</v>
          </cell>
          <cell r="AS127">
            <v>2522357211</v>
          </cell>
          <cell r="AT127">
            <v>2443076432</v>
          </cell>
          <cell r="AU127">
            <v>0.96856877421871235</v>
          </cell>
          <cell r="AV127">
            <v>1630824083</v>
          </cell>
          <cell r="AW127">
            <v>0.66752888351714079</v>
          </cell>
          <cell r="AX127">
            <v>812831253</v>
          </cell>
          <cell r="AY127">
            <v>812831253</v>
          </cell>
          <cell r="AZ127">
            <v>788780714</v>
          </cell>
          <cell r="BA127">
            <v>0.97041139976934421</v>
          </cell>
          <cell r="BB127">
            <v>1423141100</v>
          </cell>
          <cell r="BC127">
            <v>1400119522</v>
          </cell>
          <cell r="BD127">
            <v>0.98382340443965821</v>
          </cell>
          <cell r="BE127">
            <v>570330414</v>
          </cell>
        </row>
        <row r="128">
          <cell r="A128" t="str">
            <v>SACT 8.2.1</v>
          </cell>
          <cell r="B128" t="str">
            <v>8.2.1</v>
          </cell>
          <cell r="C128" t="str">
            <v>Implementación del "Plan + aire puro"</v>
          </cell>
          <cell r="D128" t="str">
            <v>% de implementación del "Plan + aire puro"</v>
          </cell>
          <cell r="E128" t="str">
            <v>Porcentaje</v>
          </cell>
          <cell r="F128">
            <v>0.4</v>
          </cell>
          <cell r="G128">
            <v>1</v>
          </cell>
          <cell r="H128">
            <v>1</v>
          </cell>
          <cell r="I128">
            <v>1</v>
          </cell>
          <cell r="J128">
            <v>1</v>
          </cell>
          <cell r="K128">
            <v>1</v>
          </cell>
          <cell r="L128">
            <v>0</v>
          </cell>
          <cell r="M128">
            <v>0</v>
          </cell>
          <cell r="N128">
            <v>0</v>
          </cell>
          <cell r="O128">
            <v>0.96750000000000003</v>
          </cell>
          <cell r="P128">
            <v>1</v>
          </cell>
          <cell r="Q128">
            <v>1</v>
          </cell>
          <cell r="R128">
            <v>0</v>
          </cell>
          <cell r="S128" t="str">
            <v xml:space="preserve">1. Control de fuentes de emisión:  se realizaron un total de 125 visitas de control y seguimiento a empresas con fuentes fijas de emisión, distribuidas en las Territoriales Aburrá Norte, Aburra Sur, Hevéxicos, Tahamíes, Cartama, Citará y Panzenú. Con respecto a las mediciones de control y seguimiento de las emisiones generadas por fuentes móviles, se realizaron un total de 2561 mediciones, las cuales se llevaron a cabo en 26 municipios de la jurisdicción de Corantioquia. 
2. Fortalecimiento institucional: Se realizó la operación y mantenimiento de las estaciones fijas de monitoreo de calidad del aire, ubicadas en: Corregimiento de Altavista (Medellín), Envigado, Itagüí y Girardota. Por otro lado, se realizaron campañas cortas de monitoreo de calidad del aire en cinco (5) municipios de la jurisdicción de Corantioquia, durante tres (3) meses: Yarumal, Santa Fé de Antioquia, Jardín, Amagá y Yondó. 
3. Planes y organización del territorio: se logró brindar asesoría y acompañamiento a ocho (8) municipios previa concertación: Ebéjico, Copacabana, Santa Rosa de Osos, Andes, Segovia, Sabanalarga, Angostura y Titiribí; se lograron concertar los POT de tres (3) municipios: Tarazá, Entrerríos e Hispania; y se realizó control y seguimiento a los POT o EOT concertados de tres (3) municipios: Sabaneta, Amalfi y Remedios. 
4. Articulación al PIGECA en el Valle de Aburrá: mediante la Resolución N° 040-RES2003-1099 del 6 de marzo de 2020, se adoptó unas medidas establecidas en el Plan Integral de Gestión de la Calidad del Aire – PIGECA – y el Protocolo Operacional para Enfrentar Episodios de Contaminación Atmosférica – POECA – del Área Metropolitana del Valle de Aburrá - AMVA, para su aplicación en la zona rural de los diez (10) municipios del Valle de Aburrá en la jurisdicción de CORANTIOQUIA. La Corporación está trabajando de forma articulada con el AMVA para la implementación de las medidas adoptadas y está participando de forma activa en las diferentes instancias de gobernanza del PIGECA. 
5. Niveles de prevención, alerta o emergencia: La Corporación construyó y ejecutó el Plan de Acción para la Implementación del Protocolo Operacional para Enfrentar Episodios de Contaminación Atmosférica - POECA – en la Zona Rural de los Municipios del Valle de Aburrá Jurisdicción de CORANTIOQUIA, con base en el Manual para la Gestión de la Calidad del Aire, el cual hace parte del Sistema de Gestión Integral de la Corporación. 
6. Eje transversal de educación y prevención poblacional: Con el objetivo de fortalecer la educación ambiental en lo relacionado con los recursos naturales renovables (agua, aire, suelo y ﬂora) en el territorio, a través de estrategias pedagógicas que permitan el acercamiento y generación de espacios de interacción y conocimiento para la comunidad en general en los diferentes municipios que conforman la jurisdicción de la Corporación, en el año 2020 se realizaron trece (13) jornadas con el aula móvil de educación ambiental de la Subdirección de Gestión Ambiental. Asimismo, durante el año 2020 se realizaron capacitaciones en promoción de buenas prácticas ambientales para la disminución de emisiones en empresas del sector transporte de ocho (8) municipios de la jurisdicción de CORANTIOQUIA. </v>
          </cell>
          <cell r="T128" t="str">
            <v xml:space="preserve">  Lineamiento 1. Control a Fuentes de Emisión
- Fuentes fijas
Durante el año 2021, se realizaron un total de 81 visitas de control y seguimiento a 65 empresas con fuentes fijas de emisión, ubicadas en 23 municipios de la jurisdicción de Corantioquia.
- Fuentes móviles
Con respecto a las mediciones de control y seguimiento de las emisiones generadas por fuentes móviles, durante el año 2021 se realizaron un total de 6849 mediciones de gases, distribuidas en 343 operativos  en vía y 54 operativos en empresas del sector transporte o empresas con flota vehicular de carga, los cuales se llevaron a cabo en más de 60 municipios de la jurisdicción de Corantioquia.
Lineamiento 2. Fortalecimiento Institucional
Durante el año 2021, estuvieron en operación cinco (5) estaciones fijas o que operan de forma permanente, ubicadas en los municipios de Itagüí, Girardota, Envigado, Medellín (Corregimiento de Altavista) y Caucasia.
Adicionalmente, se continuó con algunas campañas de monitoreo de calidad del aire en los municipios de: Amagá, Jardín, La Pintada, Yarumal y Yondó; y en el segundo semestre, se realizaron dos (2) campañas de monitoreo con una duración de cuatro (4) meses en los municipios de Medellín (Corregimiento de Altavista, vereda Aguas Frías) y San José de la Montaña, y se instaló una estación de monitoreo adicional en el municipio de Girardota, en la vereda El Totumo. 
Lineamiento 4. Planes y Organización del Territorio
Se han llevado a cabo procesos de concertación o revisión de los POT, PBOT o EOT durante el año 2021, en los siguientes municipios: Carolina del Príncipe, Segovia, Titiribí, Girardota, Angostura, Buriticá.
Lineamiento 5. Articulación al PIGECA en el Valle de Aburrá
En el marco de esta articulación se desarrollaron las siguientes actividades durante 2021:
- Participación activa en las reuniones periódicas del Comité Gestor del PIGECA, Consejo Asesor Científico del AMVA, las mesas de calidad del aire y ruido de los municipios, Mesa Permanente de Calidad del Aire, entre otras.
- La Corporación elaboró y ejecutó su Plan de Acción para la Implementación del POECA en la Zona Rural de los Municipios del Valle de Aburrá, con el fin de atender de forma oportuna y eficaz los episodios de contaminación atmosférica del Valle de Aburrá durante el año 2021.
- Elaboración de un Programa localizado de Reducción de la contaminación atmosférica para el Municipio de Girardota, en conjunto con el AMVA y la administración municipal, en el marco del Fallo del Consejo de Estado - Sala de lo Contencioso Administrativo 05001-23-33-000-2018-00501-02.
Lineamiento 6. Niveles de Prevención, Alerta o Emergencia
La Corporación elaboró y ejecutó su Plan de Acción para la Implementación del POECA en la Zona Rural de los Municipios del Valle de Aburrá, con el fin de atender de forma oportuna y eficaz los episodios de contaminación atmosférica del Valle de Aburrá durante el año 2021. El primer episodio tuvo lugar entre el  8 de febrero y el 10 de abril de 2021, y el segundo episodio de contaminación atmosférica se presentó desde el 29 de septiembre hasta el 16 de octubre de 2021.
Eje transversal de educación y prevención poblacional
En el año 2021 se realizaron dieciocho (18) jornadas con el aula móvil de educación ambiental de la Subdirección de Gestión Ambiental en los municipios de Copacabana, La Estrella, Itagüí, Bello, Caldas, Girardota, Amagá, Yondó y Caucasia.
Se realizaron dieciocho (18) capacitaciones en conducción eco – eficiente y buenas prácticas ambientales, las cuales se llevaron a cabo en cuarenta y un (41) empresas de transporte, de pasajeros o de carga, ubicadas en dieciocho (18) municipios.</v>
          </cell>
          <cell r="U128" t="str">
            <v xml:space="preserve">Se realizaron las siguientes acciones: 
1. Control de fuentes de emisión.
-	Actuaciones de control y seguimiento a empresas con fuentes fijas de emisión: 70 en 17 municipios de la jurisdicción.
-	Mediciones de control y seguimiento a fuentes móviles: 2771 en más de 45 municipios de la jurisdicción.
2. Fortalecimiento institucional.
-	Operación y mantenimiento de las 8 estaciones fijas o permanentes de monitoreo de calidad del aire, ubicadas en: Corregimiento de Altavista (Medellín), Envigado, Itagüí, Girardota (2 estaciones), Caucasia, Amagá y Yondó.
-	Se dio continuidad a una campaña corta de monitoreo de calidad del aire en San José de la Montaña y se realizó una campaña en El Bagre. Adicionalmente, se dio inicio a dos campañas de monitoreo en Puerto Nare y en la vereda Aguas Frías en Medellín.
3. Gestión de recursos financieros.
-	No se contempló avance en este lineamiento para la presente vigencia.
4. Planes y organización del territorio.
-	Se participó en la concertación de los POTs, PBOTs o EOTs de 18 municipios, y se hizo la revisión general de los POTs de 22 municipios con el fin de verificar la inclusión del componente aire.
5. Articulación al PIGECA en el Valle de Aburrá.
-	Mediante la Resolución N° 040-RES2003-1099 del 6 de marzo de 2020, se adoptaron algunas medidas establecidas en el PIGECA y el POECA del AMVA, para su aplicación en la zona rural de los municipios del Valle de Aburrá.
6. Niveles de prevención, alerta o emergencia.
-	Se atendieron los dos periodos de gestión de episodios de contaminación atmosférica del Valle de Aburrá que tuvieron lugar:  en el primer semestre desde el 14 de febrero hasta el 1 de abril, y en el segundo semestre se dio desde el 10 hasta el 28 de octubre.
7. Eje transversal de educación y prevención poblacional.
-	Jornadas educativas con la estrategia del aula móvil: 24 jornadas en 13 municipios que contaron con la participación de más de 1500 personas.
-	Jornadas de sensibilización dirigidas al sector transporte: 13 jornadas en 5 municipios en el marco de los operativos a fuentes móviles, las cuales contaron con la participación de 241 personas.
</v>
          </cell>
          <cell r="X128" t="str">
            <v>contract</v>
          </cell>
          <cell r="Y128" t="str">
            <v>No aplica</v>
          </cell>
          <cell r="AF128">
            <v>1</v>
          </cell>
          <cell r="AG128">
            <v>1</v>
          </cell>
          <cell r="AH128">
            <v>1</v>
          </cell>
          <cell r="AJ128">
            <v>383537080</v>
          </cell>
          <cell r="AK128">
            <v>368828652</v>
          </cell>
          <cell r="AL128">
            <v>0.96165057104778495</v>
          </cell>
          <cell r="AM128">
            <v>206806410</v>
          </cell>
          <cell r="AN128">
            <v>0.56071134625408658</v>
          </cell>
          <cell r="AO128">
            <v>162022242</v>
          </cell>
          <cell r="AP128">
            <v>162022242</v>
          </cell>
          <cell r="AQ128">
            <v>162022242</v>
          </cell>
          <cell r="AR128">
            <v>1</v>
          </cell>
          <cell r="AS128">
            <v>2522357211</v>
          </cell>
          <cell r="AT128">
            <v>2443076432</v>
          </cell>
          <cell r="AU128">
            <v>0.96856877421871235</v>
          </cell>
          <cell r="AV128">
            <v>1630824083</v>
          </cell>
          <cell r="AW128">
            <v>0.66752888351714079</v>
          </cell>
          <cell r="AX128">
            <v>812831253</v>
          </cell>
          <cell r="AY128">
            <v>812831253</v>
          </cell>
          <cell r="AZ128">
            <v>788780714</v>
          </cell>
          <cell r="BA128">
            <v>0.97041139976934421</v>
          </cell>
          <cell r="BB128">
            <v>1423141100</v>
          </cell>
          <cell r="BC128">
            <v>1400119522</v>
          </cell>
          <cell r="BD128">
            <v>0.98382340443965821</v>
          </cell>
          <cell r="BE128">
            <v>570330414</v>
          </cell>
        </row>
        <row r="129">
          <cell r="A129" t="str">
            <v>SACT 8.2.2</v>
          </cell>
          <cell r="B129" t="str">
            <v>8.2.2</v>
          </cell>
          <cell r="C129" t="str">
            <v>Formulación e implementación del Plan de movilidad empresarial sostenible-Plan MES</v>
          </cell>
          <cell r="D129" t="str">
            <v>% de formulación e implementación del Plan de movilidad empresarial sostenible-Plan MES, de Corantioquia</v>
          </cell>
          <cell r="E129" t="str">
            <v>Porcentaje</v>
          </cell>
          <cell r="F129">
            <v>0.53</v>
          </cell>
          <cell r="G129">
            <v>0.55000000000000004</v>
          </cell>
          <cell r="H129">
            <v>0.57999999999999996</v>
          </cell>
          <cell r="I129">
            <v>0.6</v>
          </cell>
          <cell r="J129">
            <v>1</v>
          </cell>
          <cell r="K129">
            <v>0.90909090909090917</v>
          </cell>
          <cell r="L129">
            <v>0</v>
          </cell>
          <cell r="M129">
            <v>0</v>
          </cell>
          <cell r="N129">
            <v>0</v>
          </cell>
          <cell r="O129">
            <v>1</v>
          </cell>
          <cell r="P129">
            <v>1</v>
          </cell>
          <cell r="Q129">
            <v>1</v>
          </cell>
          <cell r="R129">
            <v>0</v>
          </cell>
          <cell r="S129" t="str">
            <v xml:space="preserve">De las acciones enmarcadas en el Plan MES de la Corporación se tiene que en el año 2020 se lograron implementar un total de siete (7) acciones enmarcadas dentro de tres (3) estrategias: 
Estrategias de Movilidad Activa,  
Estrategias para Racionalizar el uso del Vehículo Particular. 
Estrategias para Fomentar la Cultura de la Movilidad Sostenible. 
 </v>
          </cell>
          <cell r="T129" t="str">
            <v>Considerando el Artículo 7 de la Resolución 1379 del 16 de junio de 2017, en el cual se especifica que: “Cada entidad, institución, organización o empresa pública y privada deberá reportar al Área Metropolitana del Valle de Aburrá, la evaluación de las estrategias formuladas e implementadas en los Planes MES a través de los mecanismos que la Entidad defina para tal fin”. Corantioquia en el año 2021 actualizó el Plan MES de la Corporación y reportó el avance y los resultados de cada estrategia formulada; información que cuenta con el radicado del Área Metropolitana del Valle de Aburrá 00-017266 del 28 de mayo de 2021 y radicado interno 190-MEM2109-6323 del 17 de septiembre de 2021.</v>
          </cell>
          <cell r="U129" t="str">
            <v>Nuestra Entidad ha generado una serie de estrategias para Racionalizar el uso del Vehículo Particular. Acción: Vehículo compartido o Carpooling. Estrategias para Racionalizar el uso del Vehículo Particular. Acción: Regulación de espacios de estacionamiento, Estrategias Para Reducir el Número de Viajes en Vehículo Particular. Acción: Flexibilidad horaria, Estrategias Para Reducir el Número de Viajes en Vehículo Particular. Acción: Almorzar en oficina. Estrategias para Fomentar la Cultura de la Movilidad Sostenible Día movilidad sostenible de la Corporación. Acción: Campañas educativas y de concientización (correo institucional, circulares, otros).
Con la vinculación en El Plan de Movilidad Empresarial Sostenible, Plan MES, la Corporación busca contribuir al mejoramiento de la movilidad, la calidad del aire, la salud y la calidad de vida de los habitantes del territorio metropolitano, en este sentido, como se indicó anteriormente la Entidad formulo una serie de estrategias y acciones que permiten favorecer el plan de una manera asertiva, entre ellas están: Estrategias de Movilidad Activa. Acción: caminatas, Bicicleta y Día institucional sin carro; para la segunda acción a través de la Implementación Ley 1811 de 2016, la corporación ha otorgado un número considerable de beneficios para los funcionarios que se desplazan desde sus lugares de vivienda hasta la Entidad en este medio de transporte.</v>
          </cell>
          <cell r="X129" t="str">
            <v>contract</v>
          </cell>
          <cell r="Y129" t="str">
            <v>No aplica</v>
          </cell>
          <cell r="AF129">
            <v>0.6</v>
          </cell>
          <cell r="AG129">
            <v>1</v>
          </cell>
          <cell r="AH129">
            <v>1</v>
          </cell>
          <cell r="AJ129">
            <v>0</v>
          </cell>
          <cell r="AL129">
            <v>0</v>
          </cell>
          <cell r="AM129">
            <v>0</v>
          </cell>
          <cell r="AN129">
            <v>0</v>
          </cell>
          <cell r="AO129">
            <v>0</v>
          </cell>
          <cell r="AP129">
            <v>0</v>
          </cell>
          <cell r="AQ129">
            <v>0</v>
          </cell>
          <cell r="AR129" t="str">
            <v>0%</v>
          </cell>
          <cell r="AS129">
            <v>0</v>
          </cell>
          <cell r="AT129">
            <v>0</v>
          </cell>
          <cell r="AU129">
            <v>0</v>
          </cell>
          <cell r="AV129">
            <v>0</v>
          </cell>
          <cell r="AW129">
            <v>0</v>
          </cell>
          <cell r="AX129">
            <v>0</v>
          </cell>
          <cell r="AY129">
            <v>0</v>
          </cell>
          <cell r="AZ129">
            <v>0</v>
          </cell>
          <cell r="BA129" t="str">
            <v>0%</v>
          </cell>
          <cell r="BB129">
            <v>0</v>
          </cell>
          <cell r="BC129">
            <v>0</v>
          </cell>
          <cell r="BD129">
            <v>0</v>
          </cell>
          <cell r="BE129">
            <v>0</v>
          </cell>
        </row>
        <row r="130">
          <cell r="A130" t="str">
            <v>ACT 8.3</v>
          </cell>
          <cell r="B130" t="str">
            <v>8.3</v>
          </cell>
          <cell r="C130" t="str">
            <v>Mejorar el modelo de implementación de gestión integral de residuos</v>
          </cell>
          <cell r="E130" t="str">
            <v>Porcentaje</v>
          </cell>
          <cell r="F130">
            <v>1</v>
          </cell>
          <cell r="G130">
            <v>1</v>
          </cell>
          <cell r="H130">
            <v>1</v>
          </cell>
          <cell r="I130">
            <v>1</v>
          </cell>
          <cell r="J130">
            <v>1</v>
          </cell>
          <cell r="K130">
            <v>1</v>
          </cell>
          <cell r="L130">
            <v>0</v>
          </cell>
          <cell r="M130">
            <v>0</v>
          </cell>
          <cell r="N130">
            <v>0</v>
          </cell>
          <cell r="O130">
            <v>1</v>
          </cell>
          <cell r="P130">
            <v>1</v>
          </cell>
          <cell r="Q130">
            <v>1</v>
          </cell>
          <cell r="R130">
            <v>0</v>
          </cell>
          <cell r="AF130">
            <v>1</v>
          </cell>
          <cell r="AG130">
            <v>0.75</v>
          </cell>
          <cell r="AH130">
            <v>0.75</v>
          </cell>
          <cell r="AJ130">
            <v>1517727258</v>
          </cell>
          <cell r="AK130">
            <v>1479654046</v>
          </cell>
          <cell r="AL130">
            <v>0.9749143254828464</v>
          </cell>
          <cell r="AM130">
            <v>947552254</v>
          </cell>
          <cell r="AN130">
            <v>0.64038770181553639</v>
          </cell>
          <cell r="AO130">
            <v>595532277.70000005</v>
          </cell>
          <cell r="AP130">
            <v>579658811.70000005</v>
          </cell>
          <cell r="AQ130">
            <v>547120865.70000005</v>
          </cell>
          <cell r="AR130">
            <v>0.94386707258952207</v>
          </cell>
          <cell r="AS130">
            <v>1521481821</v>
          </cell>
          <cell r="AT130">
            <v>1471893701</v>
          </cell>
          <cell r="AU130">
            <v>0.96740801019403044</v>
          </cell>
          <cell r="AV130">
            <v>932416385</v>
          </cell>
          <cell r="AW130">
            <v>0.63348079033595917</v>
          </cell>
          <cell r="AX130">
            <v>539477316</v>
          </cell>
          <cell r="AY130">
            <v>539477316</v>
          </cell>
          <cell r="AZ130">
            <v>529761122</v>
          </cell>
          <cell r="BA130">
            <v>0.98198961529644746</v>
          </cell>
          <cell r="BB130">
            <v>2142034243</v>
          </cell>
          <cell r="BC130">
            <v>1977151199</v>
          </cell>
          <cell r="BD130">
            <v>0.92302501953980198</v>
          </cell>
          <cell r="BE130">
            <v>827363981</v>
          </cell>
        </row>
        <row r="131">
          <cell r="A131" t="str">
            <v>SACT 8.3.1</v>
          </cell>
          <cell r="B131" t="str">
            <v>8.3.1</v>
          </cell>
          <cell r="C131" t="str">
            <v>Seguimiento a los Planes de Gestión Integral de Residuos Sólidos (PGIRS) con metas de aprovechamiento</v>
          </cell>
          <cell r="D131" t="str">
            <v>% de Planes de Gestión Integral de Residuos Sólidos (PGIRS) con seguimiento a metas de aprovechamiento</v>
          </cell>
          <cell r="E131" t="str">
            <v>Porcentaje</v>
          </cell>
          <cell r="F131">
            <v>0.5</v>
          </cell>
          <cell r="G131">
            <v>1</v>
          </cell>
          <cell r="H131">
            <v>1</v>
          </cell>
          <cell r="I131">
            <v>1</v>
          </cell>
          <cell r="J131">
            <v>1</v>
          </cell>
          <cell r="K131">
            <v>1</v>
          </cell>
          <cell r="L131">
            <v>0</v>
          </cell>
          <cell r="M131">
            <v>0</v>
          </cell>
          <cell r="N131">
            <v>0</v>
          </cell>
          <cell r="O131">
            <v>1</v>
          </cell>
          <cell r="P131">
            <v>1</v>
          </cell>
          <cell r="Q131">
            <v>1</v>
          </cell>
          <cell r="R131">
            <v>0</v>
          </cell>
          <cell r="S131" t="str">
            <v xml:space="preserve">Se realizaron dos mesas regionales de PGIRS en las cuales el programa de aprovechamiento de los PGIRS, reporte y soporte de las metas anuales de aprovechamiento y cifras trimestrales de generación, aprovechamiento y disposición final de los residuos, el programa de inclusión a los recicladores y consideraciones generales para la instalación de las Estaciones de Clasificación y Aprovechamiento (ECA). Se realizaron requerimientos a los municipios frente a la necesidad de actualizar los PGIRS incluyendo las respectivas metas de aprovechamiento de manera anualizada, así como la obligatoriedad de reportarlas trimestralmente, para u consolidado anual; en conjunto con las oficinas territoriales se han hecho labores para requerir los municipios. </v>
          </cell>
          <cell r="T131" t="str">
            <v>Para el cumplimiento de la meta se tiene contemplado el acompañar directamente a los municipios en el marco de varios convenios (Municipios provincias San Juan y Cartama; Municipios del valle de Aburrá y triangulo turístico de occidente; Puerto Nare, San José de la Montaña, Valdivia y Concordia); los demás municipios faltantes serán acompañados directamente por el personal de la subdirección en visitas presenciales o mediante reuniones virtuales. Se realizará además la actualización de la directriz de control y seguimiento a las metas de aprovechamiento de los PGIRS en asocio con las Oficinas Territoriales y en la participación de la Mesa Regional del Valle de Aburrá.</v>
          </cell>
          <cell r="U131" t="str">
            <v>Se lograron impactar con asesorías directas o mediante mesas regionales a la totalidad de municipios, frente a los PGIRS municipales y sus metas de aprovechamiento.</v>
          </cell>
          <cell r="X131" t="str">
            <v>contract</v>
          </cell>
          <cell r="Y131" t="str">
            <v>No aplica</v>
          </cell>
          <cell r="AF131">
            <v>1</v>
          </cell>
          <cell r="AG131">
            <v>1</v>
          </cell>
          <cell r="AH131">
            <v>1</v>
          </cell>
          <cell r="AJ131">
            <v>698850777</v>
          </cell>
          <cell r="AK131">
            <v>670070039</v>
          </cell>
          <cell r="AL131">
            <v>0.9588170480062298</v>
          </cell>
          <cell r="AM131">
            <v>561105039</v>
          </cell>
          <cell r="AN131">
            <v>0.83738267097777219</v>
          </cell>
          <cell r="AO131">
            <v>153500000</v>
          </cell>
          <cell r="AP131">
            <v>148535000</v>
          </cell>
          <cell r="AQ131">
            <v>148535000</v>
          </cell>
          <cell r="AR131">
            <v>1</v>
          </cell>
          <cell r="AS131">
            <v>721481821</v>
          </cell>
          <cell r="AT131">
            <v>671893701</v>
          </cell>
          <cell r="AU131">
            <v>0.93126906519797126</v>
          </cell>
          <cell r="AV131">
            <v>501364664</v>
          </cell>
          <cell r="AW131">
            <v>0.74619640466014725</v>
          </cell>
          <cell r="AX131">
            <v>170529037</v>
          </cell>
          <cell r="AY131">
            <v>170529037</v>
          </cell>
          <cell r="AZ131">
            <v>170362537</v>
          </cell>
          <cell r="BA131">
            <v>0.99902362669179912</v>
          </cell>
          <cell r="BB131">
            <v>334156055</v>
          </cell>
          <cell r="BC131">
            <v>324960717</v>
          </cell>
          <cell r="BD131">
            <v>0.9724819051984559</v>
          </cell>
          <cell r="BE131">
            <v>324960717</v>
          </cell>
        </row>
        <row r="132">
          <cell r="A132" t="str">
            <v>SACT 8.3.2</v>
          </cell>
          <cell r="B132" t="str">
            <v>8.3.2</v>
          </cell>
          <cell r="C132" t="str">
            <v>Seguimiento a las metas de aprovechamiento contempladas en los PGIRS</v>
          </cell>
          <cell r="D132" t="str">
            <v>% de seguimiento a las metas de aprovechamiento contempladas en los PGIRS</v>
          </cell>
          <cell r="E132" t="str">
            <v>Porcentaje</v>
          </cell>
          <cell r="F132">
            <v>0.7</v>
          </cell>
          <cell r="G132">
            <v>1</v>
          </cell>
          <cell r="H132">
            <v>1</v>
          </cell>
          <cell r="I132">
            <v>1</v>
          </cell>
          <cell r="J132">
            <v>1</v>
          </cell>
          <cell r="K132">
            <v>1</v>
          </cell>
          <cell r="L132">
            <v>0</v>
          </cell>
          <cell r="M132">
            <v>0</v>
          </cell>
          <cell r="N132">
            <v>0</v>
          </cell>
          <cell r="O132">
            <v>1</v>
          </cell>
          <cell r="P132">
            <v>1</v>
          </cell>
          <cell r="Q132">
            <v>1</v>
          </cell>
          <cell r="R132">
            <v>0</v>
          </cell>
          <cell r="S132" t="str">
            <v xml:space="preserve">Se socializó a la totalidad de los municipios el nuevo formato de reporte de metas de aprovechamiento, así como dar directriz frente a diligenciamiento trimestral; frente a reporte de información de 2019 se acopió información de 56 municipios y para 2020 de 44 municipios. Estas acciones se realizan en conjunto con cada una de las oficinas territoriales. </v>
          </cell>
          <cell r="T132" t="str">
            <v>Para el cumplimiento de la meta se tiene contemplado el acompañar directamente a los municipios en el marco de varios convenios (Municipios provincias San Juan y Cartama; Municipios del valle de Aburrá y triangulo turístico de occidente; Puerto Nare, San José de la Montaña, Valdivia y Concordia); los demás municipios faltantes serán acompañados directamente por el personal de la subdirección en visitas presenciales o mediante reuniones virtuales. Se realizará además la actualización de la directriz de control y seguimiento a las metas de aprovechamiento de los PGIRS en asocio con las Oficinas Territoriales y en la participación de la Mesa Regional del Valle de Aburrá.</v>
          </cell>
          <cell r="U132" t="str">
            <v>Se lograron impactar con asesorías directas o mediante mesas regionales a la totalidad de municipios, frente a los PGIRS municipales y sus cifras de aprovechamiento de material reciclable y orgánico.</v>
          </cell>
          <cell r="X132" t="str">
            <v>contract</v>
          </cell>
          <cell r="Y132" t="str">
            <v>No aplica</v>
          </cell>
          <cell r="AF132">
            <v>1</v>
          </cell>
          <cell r="AG132">
            <v>1</v>
          </cell>
          <cell r="AH132">
            <v>1</v>
          </cell>
          <cell r="AJ132">
            <v>563672300</v>
          </cell>
          <cell r="AK132">
            <v>554379826</v>
          </cell>
          <cell r="AL132">
            <v>0.98351440367035958</v>
          </cell>
          <cell r="AM132">
            <v>268124199</v>
          </cell>
          <cell r="AN132">
            <v>0.48364710695659408</v>
          </cell>
          <cell r="AO132">
            <v>305033292</v>
          </cell>
          <cell r="AP132">
            <v>305033292</v>
          </cell>
          <cell r="AQ132">
            <v>277891320</v>
          </cell>
          <cell r="AR132">
            <v>0.91101964043977202</v>
          </cell>
          <cell r="AS132">
            <v>400000000</v>
          </cell>
          <cell r="AT132">
            <v>400000000</v>
          </cell>
          <cell r="AU132">
            <v>1</v>
          </cell>
          <cell r="AV132">
            <v>157174088</v>
          </cell>
          <cell r="AW132">
            <v>0.39293521999999997</v>
          </cell>
          <cell r="AX132">
            <v>242825912</v>
          </cell>
          <cell r="AY132">
            <v>242825912</v>
          </cell>
          <cell r="AZ132">
            <v>239474017</v>
          </cell>
          <cell r="BA132">
            <v>0.98619630428897553</v>
          </cell>
          <cell r="BB132">
            <v>0</v>
          </cell>
          <cell r="BC132">
            <v>0</v>
          </cell>
          <cell r="BD132">
            <v>0</v>
          </cell>
          <cell r="BE132">
            <v>0</v>
          </cell>
        </row>
        <row r="133">
          <cell r="A133" t="str">
            <v>SACT 8.3.3</v>
          </cell>
          <cell r="B133" t="str">
            <v>8.3.3</v>
          </cell>
          <cell r="C133" t="str">
            <v>Implementación de campañas para la disminución en la generación de residuos</v>
          </cell>
          <cell r="D133" t="str">
            <v>% de implementación de campañas para la disminución en la generación de residuos</v>
          </cell>
          <cell r="E133" t="str">
            <v>Porcentaje</v>
          </cell>
          <cell r="F133">
            <v>0.5</v>
          </cell>
          <cell r="G133">
            <v>1</v>
          </cell>
          <cell r="H133">
            <v>1</v>
          </cell>
          <cell r="I133">
            <v>1</v>
          </cell>
          <cell r="J133">
            <v>1</v>
          </cell>
          <cell r="K133">
            <v>1</v>
          </cell>
          <cell r="L133">
            <v>0</v>
          </cell>
          <cell r="M133">
            <v>0</v>
          </cell>
          <cell r="N133">
            <v>0</v>
          </cell>
          <cell r="O133">
            <v>1</v>
          </cell>
          <cell r="P133">
            <v>1</v>
          </cell>
          <cell r="Q133">
            <v>1</v>
          </cell>
          <cell r="R133">
            <v>0</v>
          </cell>
          <cell r="S133" t="str">
            <v>Se realizaron campañas asociadas a los 15 procesos contractuales desarrollados por el grupo de residuos, así como una campaña en conjunto con la Oficina de Comunicaciones para difusión a la totalidad de los municipios de la jurisdicción y otra mediante acercamiento comunitari</v>
          </cell>
          <cell r="T133" t="str">
            <v>Para terminar de dar cumplimiento a la meta anual se tiene pendiente la ejecución de los componentes de comunicaciones de los convenios en ejecución, así como implementar una campaña directamente con la Oficina de comunicaciones, con el fin de impactar a los 80 municipios con piezas comunicacionales enfocadas principalmente en la reducción en la generación de residuos.</v>
          </cell>
          <cell r="U133" t="str">
            <v>Se realizaron dos campañas globales para promover la disminución en la generación de los residuos y en general el manejo adecuado de los mismos (participación en eventos, material audiovisual, gráfico, entre otros)</v>
          </cell>
          <cell r="X133" t="str">
            <v>contract</v>
          </cell>
          <cell r="Y133" t="str">
            <v>No aplica</v>
          </cell>
          <cell r="AF133">
            <v>1</v>
          </cell>
          <cell r="AG133">
            <v>0.75</v>
          </cell>
          <cell r="AH133">
            <v>0.75</v>
          </cell>
          <cell r="AJ133">
            <v>255204181</v>
          </cell>
          <cell r="AK133">
            <v>255204181</v>
          </cell>
          <cell r="AL133">
            <v>1</v>
          </cell>
          <cell r="AM133">
            <v>118323016</v>
          </cell>
          <cell r="AN133">
            <v>0.46364058588836365</v>
          </cell>
          <cell r="AO133">
            <v>136998985.69999999</v>
          </cell>
          <cell r="AP133">
            <v>126090519.7</v>
          </cell>
          <cell r="AQ133">
            <v>120694545.7</v>
          </cell>
          <cell r="AR133">
            <v>0.95720555349570824</v>
          </cell>
          <cell r="AS133">
            <v>400000000</v>
          </cell>
          <cell r="AT133">
            <v>400000000</v>
          </cell>
          <cell r="AU133">
            <v>1</v>
          </cell>
          <cell r="AV133">
            <v>273877633</v>
          </cell>
          <cell r="AW133">
            <v>0.68469408249999997</v>
          </cell>
          <cell r="AX133">
            <v>126122367</v>
          </cell>
          <cell r="AY133">
            <v>126122367</v>
          </cell>
          <cell r="AZ133">
            <v>119924568</v>
          </cell>
          <cell r="BA133">
            <v>0.95085884330096659</v>
          </cell>
          <cell r="BB133">
            <v>1807878188</v>
          </cell>
          <cell r="BC133">
            <v>1652190482</v>
          </cell>
          <cell r="BD133">
            <v>0.91388374115391446</v>
          </cell>
          <cell r="BE133">
            <v>502403264</v>
          </cell>
        </row>
        <row r="134">
          <cell r="A134" t="str">
            <v>ACT 8.4</v>
          </cell>
          <cell r="B134" t="str">
            <v>8.4</v>
          </cell>
          <cell r="C134" t="str">
            <v>Fomentar hábitos ciudadanos sostenibles, con enfoque diferencial</v>
          </cell>
          <cell r="E134" t="str">
            <v>Porcentaje</v>
          </cell>
          <cell r="F134">
            <v>1</v>
          </cell>
          <cell r="G134">
            <v>1</v>
          </cell>
          <cell r="H134">
            <v>1</v>
          </cell>
          <cell r="I134">
            <v>1</v>
          </cell>
          <cell r="J134">
            <v>1</v>
          </cell>
          <cell r="K134">
            <v>1</v>
          </cell>
          <cell r="L134">
            <v>0</v>
          </cell>
          <cell r="M134">
            <v>0</v>
          </cell>
          <cell r="N134">
            <v>0</v>
          </cell>
          <cell r="O134">
            <v>1</v>
          </cell>
          <cell r="P134">
            <v>1</v>
          </cell>
          <cell r="Q134">
            <v>1</v>
          </cell>
          <cell r="R134">
            <v>0</v>
          </cell>
          <cell r="AF134">
            <v>1</v>
          </cell>
          <cell r="AG134">
            <v>0.75</v>
          </cell>
          <cell r="AH134">
            <v>0.75</v>
          </cell>
          <cell r="AJ134">
            <v>4472906</v>
          </cell>
          <cell r="AK134">
            <v>0</v>
          </cell>
          <cell r="AL134">
            <v>0</v>
          </cell>
          <cell r="AM134">
            <v>0</v>
          </cell>
          <cell r="AN134">
            <v>0</v>
          </cell>
          <cell r="AO134">
            <v>0</v>
          </cell>
          <cell r="AP134">
            <v>0</v>
          </cell>
          <cell r="AQ134">
            <v>0</v>
          </cell>
          <cell r="AR134" t="str">
            <v>0%</v>
          </cell>
          <cell r="AS134">
            <v>4200000</v>
          </cell>
          <cell r="AT134">
            <v>4047000</v>
          </cell>
          <cell r="AU134">
            <v>0.96357142857142852</v>
          </cell>
          <cell r="AV134">
            <v>4047000</v>
          </cell>
          <cell r="AW134">
            <v>1</v>
          </cell>
          <cell r="AX134">
            <v>0</v>
          </cell>
          <cell r="AY134">
            <v>0</v>
          </cell>
          <cell r="AZ134">
            <v>0</v>
          </cell>
          <cell r="BA134" t="str">
            <v>0%</v>
          </cell>
          <cell r="BB134">
            <v>65000000</v>
          </cell>
          <cell r="BC134">
            <v>64484000</v>
          </cell>
          <cell r="BD134">
            <v>0.99206153846153844</v>
          </cell>
          <cell r="BE134">
            <v>49484000</v>
          </cell>
        </row>
        <row r="135">
          <cell r="A135" t="str">
            <v>SACT 8.4.1</v>
          </cell>
          <cell r="B135" t="str">
            <v>8.4.1</v>
          </cell>
          <cell r="C135" t="str">
            <v>Implementación de prácticas ambientales sostenibles desde el reconocimiento de sus derechos, deberes y el fortalecimiento de lo cultural</v>
          </cell>
          <cell r="D135" t="str">
            <v>Número de prácticas ambientales sostenibles implementadas desde el reconocimiento de sus derechos, deberes y el fortalecimiento de lo cultural</v>
          </cell>
          <cell r="E135" t="str">
            <v>Número</v>
          </cell>
          <cell r="F135">
            <v>3</v>
          </cell>
          <cell r="G135">
            <v>3</v>
          </cell>
          <cell r="H135">
            <v>3</v>
          </cell>
          <cell r="I135">
            <v>3</v>
          </cell>
          <cell r="J135">
            <v>3</v>
          </cell>
          <cell r="K135">
            <v>3</v>
          </cell>
          <cell r="L135">
            <v>0</v>
          </cell>
          <cell r="M135">
            <v>0</v>
          </cell>
          <cell r="N135">
            <v>0</v>
          </cell>
          <cell r="O135">
            <v>1</v>
          </cell>
          <cell r="P135">
            <v>1</v>
          </cell>
          <cell r="Q135">
            <v>1</v>
          </cell>
          <cell r="R135">
            <v>0</v>
          </cell>
          <cell r="S135" t="str">
            <v xml:space="preserve">Se priorizaron e impulsaron 3 prácticas ambientales sostenibles: 1. Hogares Ecológicos, 2. Mercados Verdes y 3. Reforestación. El desarrollo de estas prácticas implico el trabajo mancomunado de varias dependencias de la entidad y la articulación territorial con actores de diferentes municipios de la jurisdicción de la Corporación. </v>
          </cell>
          <cell r="T135" t="str">
            <v xml:space="preserve"> Se cumple con un 100% en el despliegue el proceso desde la Educación, la educomunicación, la participación y la diversidad cultural en el marco de la Estrategia de Gestión de la Cultura y la Educación Ambiental apropiada por Corantioquia, de las 3 prácticas ambientales sostenibles: conservación y restauración de suelos con Hogares Ecológicos, consumo responsable con Mercados Verdes, y Reforestación; desde la implementación del convenio con el PMA con la instauración de hogares ecológicos nuevos y fortalecimiento, convenios con Municipios y Juntas de Acción Comunal con Bioviveros, sello Ecouniversidades, Negocios Verdes, Sello de Sostenibilidad, Ecoescuelas, Aula Móvil de Educación Ambiental, Sembratón, Cada Uno Un Árbol, Un Árbol por Millón, convenios y contratos de Restauración Ecológica.</v>
          </cell>
          <cell r="U135" t="str">
            <v>Durante el periodo correspondiente del 14 de octubre al 5 de diciembre del año 2022, bajo el alcance 2, actividad 1, se desarrollaron 24 encuentros en municipios priorizados pertenecientes y no pertenecientes de la jurisdicción de Corantioquia, donde se contó la participación de 1.353 actores y se desarrollaron 69 acciones de educación ambiental.</v>
          </cell>
          <cell r="X135" t="str">
            <v>contract</v>
          </cell>
          <cell r="Y135" t="str">
            <v>No aplica</v>
          </cell>
          <cell r="AF135">
            <v>3</v>
          </cell>
          <cell r="AG135">
            <v>2.25</v>
          </cell>
          <cell r="AH135">
            <v>0.75</v>
          </cell>
          <cell r="AJ135">
            <v>4472906</v>
          </cell>
          <cell r="AL135">
            <v>0</v>
          </cell>
          <cell r="AM135">
            <v>0</v>
          </cell>
          <cell r="AN135">
            <v>0</v>
          </cell>
          <cell r="AO135">
            <v>0</v>
          </cell>
          <cell r="AP135">
            <v>0</v>
          </cell>
          <cell r="AQ135">
            <v>0</v>
          </cell>
          <cell r="AR135" t="str">
            <v>0%</v>
          </cell>
          <cell r="AS135">
            <v>4200000</v>
          </cell>
          <cell r="AT135">
            <v>4047000</v>
          </cell>
          <cell r="AU135">
            <v>0.96357142857142852</v>
          </cell>
          <cell r="AV135">
            <v>4047000</v>
          </cell>
          <cell r="AW135">
            <v>1</v>
          </cell>
          <cell r="AX135">
            <v>0</v>
          </cell>
          <cell r="AY135">
            <v>0</v>
          </cell>
          <cell r="AZ135">
            <v>0</v>
          </cell>
          <cell r="BA135" t="str">
            <v>0%</v>
          </cell>
          <cell r="BB135">
            <v>65000000</v>
          </cell>
          <cell r="BC135">
            <v>64484000</v>
          </cell>
          <cell r="BD135">
            <v>0.99206153846153844</v>
          </cell>
          <cell r="BE135">
            <v>49484000</v>
          </cell>
        </row>
        <row r="136">
          <cell r="A136" t="str">
            <v>ACT 8.5</v>
          </cell>
          <cell r="B136" t="str">
            <v>8.5</v>
          </cell>
          <cell r="C136" t="str">
            <v>Promover prácticas ciudadanas de consumo sostenibles</v>
          </cell>
          <cell r="E136" t="str">
            <v>Porcentaje</v>
          </cell>
          <cell r="F136">
            <v>1</v>
          </cell>
          <cell r="G136">
            <v>1</v>
          </cell>
          <cell r="H136">
            <v>1</v>
          </cell>
          <cell r="I136">
            <v>1</v>
          </cell>
          <cell r="J136">
            <v>1</v>
          </cell>
          <cell r="K136">
            <v>1</v>
          </cell>
          <cell r="L136">
            <v>0</v>
          </cell>
          <cell r="M136">
            <v>0</v>
          </cell>
          <cell r="N136">
            <v>0</v>
          </cell>
          <cell r="O136">
            <v>1</v>
          </cell>
          <cell r="P136">
            <v>1</v>
          </cell>
          <cell r="Q136">
            <v>1</v>
          </cell>
          <cell r="R136">
            <v>0</v>
          </cell>
          <cell r="AF136">
            <v>1</v>
          </cell>
          <cell r="AG136">
            <v>0.75</v>
          </cell>
          <cell r="AH136">
            <v>0.75</v>
          </cell>
          <cell r="AJ136">
            <v>485107989</v>
          </cell>
          <cell r="AK136">
            <v>466875108</v>
          </cell>
          <cell r="AL136">
            <v>0.96241479956331955</v>
          </cell>
          <cell r="AM136">
            <v>168986108</v>
          </cell>
          <cell r="AN136">
            <v>0.36195141935046149</v>
          </cell>
          <cell r="AO136">
            <v>297889000</v>
          </cell>
          <cell r="AP136">
            <v>297889000</v>
          </cell>
          <cell r="AQ136">
            <v>297889000</v>
          </cell>
          <cell r="AR136">
            <v>1</v>
          </cell>
          <cell r="AS136">
            <v>786390600</v>
          </cell>
          <cell r="AT136">
            <v>785861562</v>
          </cell>
          <cell r="AU136">
            <v>0.99932725798095756</v>
          </cell>
          <cell r="AV136">
            <v>649987512</v>
          </cell>
          <cell r="AW136">
            <v>0.82710179938791817</v>
          </cell>
          <cell r="AX136">
            <v>135874050</v>
          </cell>
          <cell r="AY136">
            <v>135874050</v>
          </cell>
          <cell r="AZ136">
            <v>135151650</v>
          </cell>
          <cell r="BA136">
            <v>0.99468331149325429</v>
          </cell>
          <cell r="BB136">
            <v>1574000000</v>
          </cell>
          <cell r="BC136">
            <v>1518017135</v>
          </cell>
          <cell r="BD136">
            <v>0.96443274142312574</v>
          </cell>
          <cell r="BE136">
            <v>704935066</v>
          </cell>
        </row>
        <row r="137">
          <cell r="A137" t="str">
            <v>SACT 8.5.1</v>
          </cell>
          <cell r="B137" t="str">
            <v>8.5.1</v>
          </cell>
          <cell r="C137" t="str">
            <v>Fortalecimiento de hogares ecológicos</v>
          </cell>
          <cell r="D137" t="str">
            <v>Número de hogares ecológicos fortalecidos</v>
          </cell>
          <cell r="E137" t="str">
            <v>Número</v>
          </cell>
          <cell r="F137">
            <v>400</v>
          </cell>
          <cell r="G137">
            <v>400</v>
          </cell>
          <cell r="H137">
            <v>400</v>
          </cell>
          <cell r="I137">
            <v>400</v>
          </cell>
          <cell r="J137">
            <v>809</v>
          </cell>
          <cell r="K137">
            <v>400</v>
          </cell>
          <cell r="L137">
            <v>0</v>
          </cell>
          <cell r="M137">
            <v>0</v>
          </cell>
          <cell r="N137">
            <v>0</v>
          </cell>
          <cell r="O137">
            <v>1</v>
          </cell>
          <cell r="P137">
            <v>1</v>
          </cell>
          <cell r="Q137">
            <v>1</v>
          </cell>
          <cell r="R137">
            <v>0</v>
          </cell>
          <cell r="S137" t="str">
            <v xml:space="preserve">Fortalecimiento de 470 Hogares Ecológicos en etapa 1, 368 en etapa 2 y 219 en etapa 3.| 
Gestión directa en el territorio: 231 Hogares Ecológicos. 
Convenio interadministrativo 040-COV2009-114, 91 Hogares.  
Contrato interadministrativo 140-CNT2010-145, 309 Hogares. 
Alianza WFP – Corantioquia, 040-ACU2010-8, 426 Hogares. </v>
          </cell>
          <cell r="T137" t="str">
            <v xml:space="preserve">Tiene como objetivo Contribuir a la construcción de territorios sostenibles con comunidades campesinas, étnicas, rurales y urbanas, para el cuidado del patrimonio ambiental mediante el proceso de hogares ecológicos., la cual en el siguiente informe se hace un reporte de cumplimiento del 100% a la meta estipulada en el plan de acción 2020 - 2023.
El cumplimiento de este indicador se evidencia en: 
1.	Mediante el convenio 040-COV2106-35 que se está ejecutando con el Programa Mundial de alimentos. 
2.	Proyección metodológica y coordinación que se realiza desde la capacidad instalada de la Subdireccion de participación y cultura ambiental.
3.	Apoyo a la coordinación mediante el contrato de prestación de servicios No 140-CNT2101-22 para el accionar de los hogares ecológicos en 57 municipios de la jurisdicción de CORANTIOQUIA. 
</v>
          </cell>
          <cell r="U137" t="str">
            <v xml:space="preserve">El Fortalecimiento de hogares ecológicos tiene como objetivo Contribuir a la construcción de territorios sostenibles con comunidades campesinas, étnicas, rurales y urbanas, para el cuidado del patrimonio ambiental. Se tiene para el 2022  un cumplimiento del 100% a la meta estipulada en el plan de acción 2020 – 2023. El cumplimiento de este indicador se evidencia en: 
1.	Mediante el convenio 040-COV2212-136 que se ejecuta actualmente con La Universidad de Antioquia (UdeA) 
2.	Proyección metodológica y coordinación que se realiza desde la capacidad instalada de la Subdirección de participación y cultura ambiental.
3.	Apoyo a la coordinación mediante el contrato de prestación de servicios No 140-CNT2201-53 para el accionar de los hogares ecológicos en los 80 municipios de la jurisdicción de CORANTIOQUIA. 
1.	La Universidad de Antioquia (UdeA) y CORANTIOQUIA en este trimestre terminan firman el convenio que tiene como objetivo los procesos productivos y el relacionamiento con el Patrimonio Ambiental, dentro del convenio “040-COV2212-136 construcción de territorios sostenibles desde la promoción de prácticas de producción y consumo responsables ambientalmente desde el proceso de Hogares Ecológicos”.
Con este proceso de educación ambiental la Corporación realizó fortalecimiento de la cultura ambiental y de las capacidades de los actores para la gestión conjunta y el logro de los resultados” con el objetivo de generar gobernanza para la consolidación de un escenario de sostenibilidad ambiental”, cuyo indicador es “Prácticas ambientales sostenibles implementadas desde el reconocimiento de sus derechos, deberes y el fortalecimiento de lo cultural.
2.	En la Proyección metodológica y coordinación que se realiza desde la capacidad instalada de la Subdirección de participación y cultura ambiental se adelantó con el equipo de funcionarios toda la propuesta pedagógica de la estrategia de educación ambiental hogares ecológicos, con su metodología y fichas técnicas para el accionar en campo con las familias de hogares Ecológicos.  
3.	En el Apoyo a la coordinación mediante el contrato de prestación de servicios No 140-CNT2201-53 para el accionar de los hogares ecológicos en los 80 municipios de la jurisdicción de CORANTIOQUIA, se realizó visitas a los núcleos de hogares ecológicos nuevos y los que se están desarrollando en fortalecimiento en las etapas 2 y 3, apoyando el fortalecimiento de la red de promotores y los mercados verdes realizados en el Área Metropolitana, en las instalaciones de la sede central de CORANTIOQUUIA y los diferentes municipios de la Jurisdicción.
</v>
          </cell>
          <cell r="X137" t="str">
            <v>contract</v>
          </cell>
          <cell r="Y137" t="str">
            <v>No aplica</v>
          </cell>
          <cell r="AF137">
            <v>1600</v>
          </cell>
          <cell r="AG137">
            <v>2266</v>
          </cell>
          <cell r="AH137">
            <v>1</v>
          </cell>
          <cell r="AJ137">
            <v>485107989</v>
          </cell>
          <cell r="AK137">
            <v>466875108</v>
          </cell>
          <cell r="AL137">
            <v>0.96241479956331955</v>
          </cell>
          <cell r="AM137">
            <v>168986108</v>
          </cell>
          <cell r="AN137">
            <v>0.36195141935046149</v>
          </cell>
          <cell r="AO137">
            <v>297889000</v>
          </cell>
          <cell r="AP137">
            <v>297889000</v>
          </cell>
          <cell r="AQ137">
            <v>297889000</v>
          </cell>
          <cell r="AR137">
            <v>1</v>
          </cell>
          <cell r="AS137">
            <v>786390600</v>
          </cell>
          <cell r="AT137">
            <v>785861562</v>
          </cell>
          <cell r="AU137">
            <v>0.99932725798095756</v>
          </cell>
          <cell r="AV137">
            <v>649987512</v>
          </cell>
          <cell r="AW137">
            <v>0.82710179938791817</v>
          </cell>
          <cell r="AX137">
            <v>135874050</v>
          </cell>
          <cell r="AY137">
            <v>135874050</v>
          </cell>
          <cell r="AZ137">
            <v>135151650</v>
          </cell>
          <cell r="BA137">
            <v>0.99468331149325429</v>
          </cell>
          <cell r="BB137">
            <v>1574000000</v>
          </cell>
          <cell r="BC137">
            <v>1518017135</v>
          </cell>
          <cell r="BD137">
            <v>0.96443274142312574</v>
          </cell>
          <cell r="BE137">
            <v>704935066</v>
          </cell>
        </row>
        <row r="138">
          <cell r="A138" t="str">
            <v>ACT 8.6</v>
          </cell>
          <cell r="B138" t="str">
            <v>8.6</v>
          </cell>
          <cell r="C138" t="str">
            <v>Realizar control y seguimiento a aspectos que afecten el hábitat sostenible (calidad del aire, suelos y residuos)</v>
          </cell>
          <cell r="E138" t="str">
            <v>Porcentaje</v>
          </cell>
          <cell r="F138">
            <v>1</v>
          </cell>
          <cell r="G138">
            <v>1</v>
          </cell>
          <cell r="H138">
            <v>1</v>
          </cell>
          <cell r="I138">
            <v>1</v>
          </cell>
          <cell r="J138">
            <v>1</v>
          </cell>
          <cell r="K138">
            <v>1</v>
          </cell>
          <cell r="L138">
            <v>0</v>
          </cell>
          <cell r="M138">
            <v>0</v>
          </cell>
          <cell r="N138">
            <v>0</v>
          </cell>
          <cell r="O138">
            <v>0.46300000000000002</v>
          </cell>
          <cell r="P138">
            <v>1</v>
          </cell>
          <cell r="Q138">
            <v>1</v>
          </cell>
          <cell r="R138">
            <v>0</v>
          </cell>
          <cell r="AF138">
            <v>1</v>
          </cell>
          <cell r="AG138">
            <v>0.61575000000000002</v>
          </cell>
          <cell r="AH138">
            <v>0.61575000000000002</v>
          </cell>
          <cell r="AJ138">
            <v>1154426807</v>
          </cell>
          <cell r="AK138">
            <v>976574672</v>
          </cell>
          <cell r="AL138">
            <v>0.84593901153232665</v>
          </cell>
          <cell r="AM138">
            <v>811477191</v>
          </cell>
          <cell r="AN138">
            <v>0.83094228661297909</v>
          </cell>
          <cell r="AO138">
            <v>165097481</v>
          </cell>
          <cell r="AP138">
            <v>165004956</v>
          </cell>
          <cell r="AQ138">
            <v>91095645</v>
          </cell>
          <cell r="AR138">
            <v>0.55207823575917325</v>
          </cell>
          <cell r="AS138">
            <v>471371177</v>
          </cell>
          <cell r="AT138">
            <v>466592529</v>
          </cell>
          <cell r="AU138">
            <v>0.98986223971008735</v>
          </cell>
          <cell r="AV138">
            <v>444458708</v>
          </cell>
          <cell r="AW138">
            <v>0.95256284740041353</v>
          </cell>
          <cell r="AX138">
            <v>22133821</v>
          </cell>
          <cell r="AY138">
            <v>22133821</v>
          </cell>
          <cell r="AZ138">
            <v>0</v>
          </cell>
          <cell r="BA138">
            <v>0</v>
          </cell>
          <cell r="BB138">
            <v>1803824654</v>
          </cell>
          <cell r="BC138">
            <v>1801636658</v>
          </cell>
          <cell r="BD138">
            <v>0.99878702400748987</v>
          </cell>
          <cell r="BE138">
            <v>890018009</v>
          </cell>
        </row>
        <row r="139">
          <cell r="A139" t="str">
            <v>SACT 8.6.1</v>
          </cell>
          <cell r="B139" t="str">
            <v>8.6.1</v>
          </cell>
          <cell r="C139" t="str">
            <v>Operación de redes y estaciones de monitoreo</v>
          </cell>
          <cell r="D139" t="str">
            <v>% de redes y estaciones de monitoreo en operación (recurso aire)
Nota: Resolución 667 de 2016</v>
          </cell>
          <cell r="E139" t="str">
            <v>Porcentaje</v>
          </cell>
          <cell r="F139">
            <v>0.9</v>
          </cell>
          <cell r="G139">
            <v>0.9</v>
          </cell>
          <cell r="H139">
            <v>0.9</v>
          </cell>
          <cell r="I139">
            <v>0.9</v>
          </cell>
          <cell r="J139">
            <v>1</v>
          </cell>
          <cell r="K139">
            <v>1</v>
          </cell>
          <cell r="L139">
            <v>0</v>
          </cell>
          <cell r="M139">
            <v>0</v>
          </cell>
          <cell r="N139">
            <v>0</v>
          </cell>
          <cell r="O139">
            <v>0.46333333333333332</v>
          </cell>
          <cell r="P139">
            <v>1</v>
          </cell>
          <cell r="Q139">
            <v>1</v>
          </cell>
          <cell r="R139">
            <v>0</v>
          </cell>
          <cell r="S139" t="str">
            <v xml:space="preserve">Las estaciones fijas de monitoreo de calidad del aire estuvieron en operación aproximadamente hasta mediados del mes de marzo, esto debido a que presentaron fallas técnicas o problemas en la telemetría, los cuales no fue posible atender en su momento debido a que el contrato con el operador, la Universidad Pontificia Bolivariana (Contrato 110-CNT1907-96), se encontraba suspendido a causa de la cuarentena obligatoria declarada por el Gobierno Nacional en el marco de la emergencia sanitaria por el COVID 19. El nuevo operador, la Universidad de Antioquia (Convenio 040-COV2008-75) inició actividades el 1 de septiembre de 2020. </v>
          </cell>
          <cell r="T139" t="str">
            <v xml:space="preserve">Durante el año 2021, estuvieron operativas las estaciones fijas o permanentes ubicadas en: Corregimiento de Altavista (Medellín), Envigado, Itagüí, Girardota y Caucasia. Es importante resaltar que se presentaron algunos cambios en estas estaciones, específicamente lo siguiente:
· La estación de Altavista (Medellín) empezó a monitorear el contaminante material particulado menor a 2.5 micras (PM2.5) desde el mes de febrero de 2021.
· Desde mediados del mes de octubre de 2021, la estación de Altavista (Medellín) se encuentra ubicada en la Institución Educativa Débora Arango.
· La estación de Caucasia desde mediados del mes de diciembre de 2020 se encuentra en una nueva ubicación: las instalaciones de la Administración municipal (Alcaldía).
Desde el mes de julio de 2020, la estación tipo tráiler que se encontraba en Envigado se trasladó para el municipio de Girardota, vereda El Totumo, y en dicho municipio se instaló una estación de monitoreo de material particulado PM2.5.
</v>
          </cell>
          <cell r="U139" t="str">
            <v>Se observa durante la vigencia que el indicador cumple con el % de redes y estaciones de monitoreo de la calidad del aire en operación, con un total de 8 estaciones operando. Estuvieron en operación las estaciones fijas o permanentes de monitoreo de calidad del aire de la Corporación, ubicadas en: Corregimiento de Altavista en Medellín (MED-ALTA2), Envigado (ENV-EIA), Itagüí (ITA-LGO), Girardota (2 estaciones: GIR-IGLE y GIR-TOT), Caucasia (CAU-ALC), Amagá (AMA-FER) y Yondó (YON-PARQ).</v>
          </cell>
          <cell r="X139" t="str">
            <v>contract</v>
          </cell>
          <cell r="Y139" t="str">
            <v>No aplica</v>
          </cell>
          <cell r="AF139">
            <v>0.9</v>
          </cell>
          <cell r="AG139">
            <v>0.60424999999999995</v>
          </cell>
          <cell r="AH139">
            <v>0.67138888888888881</v>
          </cell>
          <cell r="AJ139">
            <v>1154426807</v>
          </cell>
          <cell r="AK139">
            <v>976574672</v>
          </cell>
          <cell r="AL139">
            <v>0.84593901153232665</v>
          </cell>
          <cell r="AM139">
            <v>811477191</v>
          </cell>
          <cell r="AN139">
            <v>0.83094228661297909</v>
          </cell>
          <cell r="AO139">
            <v>165097481</v>
          </cell>
          <cell r="AP139">
            <v>165004956</v>
          </cell>
          <cell r="AQ139">
            <v>91095645</v>
          </cell>
          <cell r="AR139">
            <v>0.55207823575917325</v>
          </cell>
          <cell r="AS139">
            <v>471371177</v>
          </cell>
          <cell r="AT139">
            <v>466592529</v>
          </cell>
          <cell r="AU139">
            <v>0.98986223971008735</v>
          </cell>
          <cell r="AV139">
            <v>444458708</v>
          </cell>
          <cell r="AW139">
            <v>0.95256284740041353</v>
          </cell>
          <cell r="AX139">
            <v>22133821</v>
          </cell>
          <cell r="AY139">
            <v>22133821</v>
          </cell>
          <cell r="AZ139">
            <v>0</v>
          </cell>
          <cell r="BA139">
            <v>0</v>
          </cell>
          <cell r="BB139">
            <v>1803824654</v>
          </cell>
          <cell r="BC139">
            <v>1801636658</v>
          </cell>
          <cell r="BD139">
            <v>0.99878702400748987</v>
          </cell>
          <cell r="BE139">
            <v>890018009</v>
          </cell>
        </row>
        <row r="140">
          <cell r="A140" t="str">
            <v>PROG V</v>
          </cell>
          <cell r="B140" t="str">
            <v>V</v>
          </cell>
          <cell r="C140" t="str">
            <v xml:space="preserve">Programa V. Conectados por el ambiente </v>
          </cell>
          <cell r="E140" t="str">
            <v>Porcentaje</v>
          </cell>
          <cell r="F140">
            <v>1</v>
          </cell>
          <cell r="G140">
            <v>1</v>
          </cell>
          <cell r="H140">
            <v>1</v>
          </cell>
          <cell r="I140">
            <v>1</v>
          </cell>
          <cell r="J140">
            <v>0.96867799032563828</v>
          </cell>
          <cell r="K140">
            <v>0.97519325474738106</v>
          </cell>
          <cell r="L140">
            <v>0.13489210855282283</v>
          </cell>
          <cell r="M140">
            <v>4.3083333333333328E-2</v>
          </cell>
          <cell r="N140">
            <v>1.0539086042070071E-2</v>
          </cell>
          <cell r="O140">
            <v>0.90600000000000003</v>
          </cell>
          <cell r="P140">
            <v>0.96867799032563828</v>
          </cell>
          <cell r="Q140">
            <v>0.97519325474738106</v>
          </cell>
          <cell r="R140">
            <v>0.13489210855282283</v>
          </cell>
          <cell r="AF140">
            <v>1</v>
          </cell>
          <cell r="AG140">
            <v>0.71246781126825487</v>
          </cell>
          <cell r="AH140">
            <v>0.71246781126825487</v>
          </cell>
          <cell r="AJ140">
            <v>45777188898</v>
          </cell>
          <cell r="AK140">
            <v>40419164413</v>
          </cell>
          <cell r="AL140">
            <v>0.88295427015104255</v>
          </cell>
          <cell r="AM140">
            <v>36497625322</v>
          </cell>
          <cell r="AN140">
            <v>0.90297822461320554</v>
          </cell>
          <cell r="AO140">
            <v>3976164512.6100001</v>
          </cell>
          <cell r="AP140">
            <v>3868106043.4400005</v>
          </cell>
          <cell r="AQ140">
            <v>3278697003.25</v>
          </cell>
          <cell r="AR140">
            <v>0.84762335014325907</v>
          </cell>
          <cell r="AS140">
            <v>49115850154</v>
          </cell>
          <cell r="AT140">
            <v>44346542449.300003</v>
          </cell>
          <cell r="AU140">
            <v>0.90289676978518951</v>
          </cell>
          <cell r="AV140">
            <v>39637851682.669998</v>
          </cell>
          <cell r="AW140">
            <v>0.8938205662366282</v>
          </cell>
          <cell r="AX140">
            <v>4713139533</v>
          </cell>
          <cell r="AY140">
            <v>4713139533</v>
          </cell>
          <cell r="AZ140">
            <v>4014229135</v>
          </cell>
          <cell r="BA140">
            <v>0.85171022561364085</v>
          </cell>
          <cell r="BB140">
            <v>58876997335</v>
          </cell>
          <cell r="BC140">
            <v>54123477552</v>
          </cell>
          <cell r="BD140">
            <v>0.91926354946477162</v>
          </cell>
          <cell r="BE140">
            <v>45328149381</v>
          </cell>
        </row>
        <row r="141">
          <cell r="A141" t="str">
            <v>PROY 9</v>
          </cell>
          <cell r="B141">
            <v>9</v>
          </cell>
          <cell r="C141" t="str">
            <v>Proyecto 9. Promoviendo la legalidad ambiental</v>
          </cell>
          <cell r="E141" t="str">
            <v>Porcentaje</v>
          </cell>
          <cell r="F141">
            <v>1</v>
          </cell>
          <cell r="G141">
            <v>1</v>
          </cell>
          <cell r="H141">
            <v>1</v>
          </cell>
          <cell r="I141">
            <v>1</v>
          </cell>
          <cell r="J141">
            <v>0.96689025492497793</v>
          </cell>
          <cell r="K141">
            <v>0.94981285351702216</v>
          </cell>
          <cell r="L141">
            <v>5.1282051282051287E-2</v>
          </cell>
          <cell r="M141">
            <v>5.5000000000000007E-2</v>
          </cell>
          <cell r="N141">
            <v>1.6554872537511034E-2</v>
          </cell>
          <cell r="O141">
            <v>0.83499999999999996</v>
          </cell>
          <cell r="P141">
            <v>0.96689025492497793</v>
          </cell>
          <cell r="Q141">
            <v>0.94981285351702216</v>
          </cell>
          <cell r="R141">
            <v>5.1282051282051287E-2</v>
          </cell>
          <cell r="AF141">
            <v>1</v>
          </cell>
          <cell r="AG141">
            <v>0.68792577711049996</v>
          </cell>
          <cell r="AH141">
            <v>0.68792577711049996</v>
          </cell>
          <cell r="AJ141">
            <v>25930129425</v>
          </cell>
          <cell r="AK141">
            <v>23745679721</v>
          </cell>
          <cell r="AL141">
            <v>0.91575631312144912</v>
          </cell>
          <cell r="AM141">
            <v>22782204387</v>
          </cell>
          <cell r="AN141">
            <v>0.95942523670325053</v>
          </cell>
          <cell r="AO141">
            <v>965124333.99000001</v>
          </cell>
          <cell r="AP141">
            <v>895736421.99000001</v>
          </cell>
          <cell r="AQ141">
            <v>669728397.43000007</v>
          </cell>
          <cell r="AR141">
            <v>0.74768467708626551</v>
          </cell>
          <cell r="AS141">
            <v>27098156022</v>
          </cell>
          <cell r="AT141">
            <v>25084640464</v>
          </cell>
          <cell r="AU141">
            <v>0.92569547697764742</v>
          </cell>
          <cell r="AV141">
            <v>23335180625</v>
          </cell>
          <cell r="AW141">
            <v>0.93025772717329869</v>
          </cell>
          <cell r="AX141">
            <v>1749459839</v>
          </cell>
          <cell r="AY141">
            <v>1749459839</v>
          </cell>
          <cell r="AZ141">
            <v>1610883150</v>
          </cell>
          <cell r="BA141">
            <v>0.92078887099276818</v>
          </cell>
          <cell r="BB141">
            <v>30336626890</v>
          </cell>
          <cell r="BC141">
            <v>28671651965</v>
          </cell>
          <cell r="BD141">
            <v>0.94511667592322757</v>
          </cell>
          <cell r="BE141">
            <v>26320646034</v>
          </cell>
        </row>
        <row r="142">
          <cell r="A142" t="str">
            <v>ACT 9.1</v>
          </cell>
          <cell r="B142" t="str">
            <v>9.1</v>
          </cell>
          <cell r="C142" t="str">
            <v>Definir y adoptar el Modelo de Administración de los Recursos Naturales, con enfoque diferencial</v>
          </cell>
          <cell r="E142" t="str">
            <v>Porcentaje</v>
          </cell>
          <cell r="F142">
            <v>1</v>
          </cell>
          <cell r="G142">
            <v>1</v>
          </cell>
          <cell r="H142">
            <v>1</v>
          </cell>
          <cell r="I142">
            <v>1</v>
          </cell>
          <cell r="J142">
            <v>1</v>
          </cell>
          <cell r="K142">
            <v>1</v>
          </cell>
          <cell r="L142">
            <v>0</v>
          </cell>
          <cell r="M142">
            <v>0</v>
          </cell>
          <cell r="N142">
            <v>0</v>
          </cell>
          <cell r="O142">
            <v>0.75</v>
          </cell>
          <cell r="P142">
            <v>1</v>
          </cell>
          <cell r="Q142">
            <v>1</v>
          </cell>
          <cell r="R142">
            <v>0</v>
          </cell>
          <cell r="AF142">
            <v>1</v>
          </cell>
          <cell r="AG142">
            <v>0.6875</v>
          </cell>
          <cell r="AH142">
            <v>0.6875</v>
          </cell>
          <cell r="AJ142">
            <v>0</v>
          </cell>
          <cell r="AK142">
            <v>0</v>
          </cell>
          <cell r="AL142">
            <v>0</v>
          </cell>
          <cell r="AM142">
            <v>0</v>
          </cell>
          <cell r="AN142">
            <v>0</v>
          </cell>
          <cell r="AO142">
            <v>0</v>
          </cell>
          <cell r="AP142">
            <v>0</v>
          </cell>
          <cell r="AQ142">
            <v>0</v>
          </cell>
          <cell r="AR142" t="str">
            <v>0%</v>
          </cell>
          <cell r="AS142">
            <v>2227716608</v>
          </cell>
          <cell r="AT142">
            <v>2169129561</v>
          </cell>
          <cell r="AU142">
            <v>0.97370085279716156</v>
          </cell>
          <cell r="AV142">
            <v>1554161855</v>
          </cell>
          <cell r="AW142">
            <v>0.71649102153377553</v>
          </cell>
          <cell r="AX142">
            <v>614967706</v>
          </cell>
          <cell r="AY142">
            <v>614967706</v>
          </cell>
          <cell r="AZ142">
            <v>607678030</v>
          </cell>
          <cell r="BA142">
            <v>0.98814624584530619</v>
          </cell>
          <cell r="BB142">
            <v>1812394522</v>
          </cell>
          <cell r="BC142">
            <v>1511403895</v>
          </cell>
          <cell r="BD142">
            <v>0.8339265411882546</v>
          </cell>
          <cell r="BE142">
            <v>1131499917</v>
          </cell>
        </row>
        <row r="143">
          <cell r="A143" t="str">
            <v>SACT 9.1.1</v>
          </cell>
          <cell r="B143" t="str">
            <v>9.1.1</v>
          </cell>
          <cell r="C143" t="str">
            <v>Definición y adopción del Modelo de Administración de los Recursos Naturales, con enfoque diferencial</v>
          </cell>
          <cell r="D143" t="str">
            <v>% de adopción del Modelo de Administración de los Recursos Naturales, con enfoque diferencial.
Nota: PGAR 2020-2031. Modelo de atención con enfoque étnico diferencial en procedimientos de Corantioquia.</v>
          </cell>
          <cell r="E143" t="str">
            <v>Porcentaje</v>
          </cell>
          <cell r="F143">
            <v>1</v>
          </cell>
          <cell r="G143">
            <v>0</v>
          </cell>
          <cell r="H143">
            <v>0</v>
          </cell>
          <cell r="I143">
            <v>0</v>
          </cell>
          <cell r="J143">
            <v>0</v>
          </cell>
          <cell r="K143">
            <v>0</v>
          </cell>
          <cell r="L143">
            <v>0</v>
          </cell>
          <cell r="M143">
            <v>0</v>
          </cell>
          <cell r="N143">
            <v>0</v>
          </cell>
          <cell r="O143">
            <v>1</v>
          </cell>
          <cell r="P143">
            <v>0</v>
          </cell>
          <cell r="Q143">
            <v>0</v>
          </cell>
          <cell r="R143">
            <v>0</v>
          </cell>
          <cell r="S143" t="str">
            <v xml:space="preserve">Se formuló el modelo ejecutando  los siguientes pasos: Diagnóstico, Definición y diseño del modelo, Validación del modelo, Presentación del modelo, Adopción del modelo.  
El modelo se adoptó a través de Resolución No. 040-RES2012-7723 de diciembre 31 de 2020
La formulación del nuevo  modelo para administración de los recursos naturales, fue construido a partir de cuatro componentes o líneas estratégicas: permisos ambientales integrados; control y seguimiento integral; atención al ciudadano y sistema de reconocimiento, promoción e incentivos, rodeado por unos aspectos transversales a todos los componentes como son gestión del conocimiento incluyendo el uso de la tecnología, gobernanza y corresponsabilidad, visión total y flexible, rediseño de procesos y educación y comunicación para la cultura.  Su propósito principal es garantizar la sostenibilidad de los recursos naturales a partir de una administración integral y efectiva en el territorio, la interacción y acompañamiento permanente con los diferentes actores y usuarios, que contribuya la consolidación de los propósitos establecidos en la visión del PGAR 2020-2031. </v>
          </cell>
          <cell r="T143" t="str">
            <v>Sin meta programada para la vigencia</v>
          </cell>
          <cell r="U143" t="str">
            <v>Sin meta programada para la vigencia</v>
          </cell>
          <cell r="X143" t="str">
            <v>contract</v>
          </cell>
          <cell r="Y143" t="str">
            <v>No aplica</v>
          </cell>
          <cell r="AF143">
            <v>1</v>
          </cell>
          <cell r="AG143">
            <v>1</v>
          </cell>
          <cell r="AH143">
            <v>1</v>
          </cell>
          <cell r="AJ143">
            <v>0</v>
          </cell>
          <cell r="AL143">
            <v>0</v>
          </cell>
          <cell r="AM143">
            <v>0</v>
          </cell>
          <cell r="AN143">
            <v>0</v>
          </cell>
          <cell r="AO143">
            <v>0</v>
          </cell>
          <cell r="AP143">
            <v>0</v>
          </cell>
          <cell r="AQ143">
            <v>0</v>
          </cell>
          <cell r="AR143" t="str">
            <v>0%</v>
          </cell>
          <cell r="AS143">
            <v>2227716608</v>
          </cell>
          <cell r="AT143">
            <v>2169129561</v>
          </cell>
          <cell r="AU143">
            <v>0.97370085279716156</v>
          </cell>
          <cell r="AV143">
            <v>1554161855</v>
          </cell>
          <cell r="AW143">
            <v>0.71649102153377553</v>
          </cell>
          <cell r="AX143">
            <v>614967706</v>
          </cell>
          <cell r="AY143">
            <v>614967706</v>
          </cell>
          <cell r="AZ143">
            <v>607678030</v>
          </cell>
          <cell r="BA143">
            <v>0.98814624584530619</v>
          </cell>
          <cell r="BB143">
            <v>1812394522</v>
          </cell>
          <cell r="BC143">
            <v>1511403895</v>
          </cell>
          <cell r="BD143">
            <v>0.8339265411882546</v>
          </cell>
          <cell r="BE143">
            <v>1131499917</v>
          </cell>
        </row>
        <row r="144">
          <cell r="A144" t="str">
            <v>SACT 9.1.2</v>
          </cell>
          <cell r="B144" t="str">
            <v>9.1.2</v>
          </cell>
          <cell r="C144" t="str">
            <v>Adopción de la Metodología de Evaluación de Daños y Análisis de Necesidades Ambientales</v>
          </cell>
          <cell r="D144" t="str">
            <v>% de adopción de la Metodología de Evaluación de Daños y Análisis de Necesidades Ambientales
Nota: Indicador PND "Autoridades ambientales que adoptan la Metodología de Evaluación de Daños y Análisis de Necesidades Ambientales"</v>
          </cell>
          <cell r="E144" t="str">
            <v>Porcentaje</v>
          </cell>
          <cell r="F144">
            <v>1</v>
          </cell>
          <cell r="G144">
            <v>1</v>
          </cell>
          <cell r="H144">
            <v>1</v>
          </cell>
          <cell r="I144">
            <v>1</v>
          </cell>
          <cell r="J144">
            <v>1</v>
          </cell>
          <cell r="K144">
            <v>1</v>
          </cell>
          <cell r="L144">
            <v>0</v>
          </cell>
          <cell r="M144">
            <v>0</v>
          </cell>
          <cell r="N144">
            <v>0</v>
          </cell>
          <cell r="O144">
            <v>0.5</v>
          </cell>
          <cell r="P144">
            <v>1</v>
          </cell>
          <cell r="Q144">
            <v>1</v>
          </cell>
          <cell r="R144">
            <v>0</v>
          </cell>
          <cell r="S144" t="str">
            <v>Se priorizó el POMCA del río San Juan, del cual ya se tiene la Cartografía definitiva en un 98% y se priorizó el evento de avenida torrencial, exactamente el evento de mayo de 2015 en el municipio de Salgar, del cual ya se tiene mapeo. En el mes de diciembre de 2020 se realizó comunicación con el ministerio para iniciar con la Prueba piloto de implementación de la metodología del Ministerio,</v>
          </cell>
          <cell r="T144" t="str">
            <v xml:space="preserve">La Corporación realiza la implementación de la metodología desarrollada por el Ministerio de Ambiente, como una herramienta para la toma de decisiones que permita la recuperación de ecosistemas posterior a la materialización de un riesgo o evento como incendio forestal, movimiento en masa, avenida torrencial, inundación, creciente súbita, entre otros. En el inicio del proceso, se realizó un taller de validación de la metodología EDANA C y un ejercicio de enfoque Reducción de Riesgo de Desastre basado en Ecosistemas Eco-RRD con el Ministerio de Ambiente y Desarrollo Sostenible – MADS-, en el cual se avanzó en la evaluación de los resultados de una prueba piloto, analizando el fenómeno natural de Avenida Torrencial ocurrido en el año 2015 en la quebrada La Liboriana, enmarcada en la cuenca del Río San Juan, en el municipio de Salgar.  
Durante la vigencia 2021, se realizaron jornadas de trabajo con el equipo interno corporativo, acompañado del Ministerio de Ambiente y Desarrollo Sostenible – MADS, para ejecutar la etapa de priorización, validación de la metodología, selección y análisis del fenómeno natural de avenida torrencial en la microcuenca denominada Quebrada Ahitón en el municipio de Santa Rosa de Osos, logrando la selección de criterios de evaluación, calificación de variables, levantamiento y tratamiento de información cartográfica del área de estudio y análisis del modelo a implementar (ModelBuilder). 
Posteriormente, se evalúan los resultados obtenidos de la prueba piloto para la avenida torrencial en la microcuenca denominada Quebrada Ahitón en el municipio de Santa Rosa de Osos y se procede con la validación y adopcion a través del radicado No. 160-ACT2112-6984 del 31 de diciembre de 2021, para ser incorporado al Sistema de Gestión Ambiental   </v>
          </cell>
          <cell r="U144" t="str">
            <v>Durante la vigencia 2022, debido a las altas precipitaciones se presentaron eventos de movimientos en masa y otros, entre ello el ocurrido el 13 de julio de 2022, en el
corregimiento de San Antonio de Prado, vereda La Verde, en las instalaciones
de Pollo Coa.   Luego de la realización de visitas por parte de la Corporación que dió origen al informe técnico No 160-IT2208-2240 del 3 de agosto de 2022, y para complementar el mismo se inció la recopilación de información necesaria para aplicar la metodologia de Evaluación de Daños y Necesidades Ambiental-EDANA-, producto de esto se avanzó en la elaborión del informe respectivo y el diligenciamiento de la ficha respectiva.</v>
          </cell>
          <cell r="X144" t="str">
            <v>contract</v>
          </cell>
          <cell r="Y144" t="str">
            <v>No aplica</v>
          </cell>
          <cell r="AF144">
            <v>1</v>
          </cell>
          <cell r="AG144">
            <v>0.625</v>
          </cell>
          <cell r="AH144">
            <v>0.625</v>
          </cell>
          <cell r="AJ144">
            <v>0</v>
          </cell>
          <cell r="AL144">
            <v>0</v>
          </cell>
          <cell r="AM144">
            <v>0</v>
          </cell>
          <cell r="AN144">
            <v>0</v>
          </cell>
          <cell r="AO144">
            <v>0</v>
          </cell>
          <cell r="AP144">
            <v>0</v>
          </cell>
          <cell r="AQ144">
            <v>0</v>
          </cell>
          <cell r="AR144" t="str">
            <v>0%</v>
          </cell>
          <cell r="AS144">
            <v>0</v>
          </cell>
          <cell r="AT144">
            <v>0</v>
          </cell>
          <cell r="AU144">
            <v>0</v>
          </cell>
          <cell r="AV144">
            <v>0</v>
          </cell>
          <cell r="AW144">
            <v>0</v>
          </cell>
          <cell r="AX144">
            <v>0</v>
          </cell>
          <cell r="AY144">
            <v>0</v>
          </cell>
          <cell r="AZ144">
            <v>0</v>
          </cell>
          <cell r="BA144" t="str">
            <v>0%</v>
          </cell>
          <cell r="BB144">
            <v>0</v>
          </cell>
          <cell r="BC144">
            <v>0</v>
          </cell>
          <cell r="BD144">
            <v>0</v>
          </cell>
          <cell r="BE144">
            <v>0</v>
          </cell>
        </row>
        <row r="145">
          <cell r="A145" t="str">
            <v>ACT 9.2</v>
          </cell>
          <cell r="B145" t="str">
            <v>9.2</v>
          </cell>
          <cell r="C145" t="str">
            <v>Implementar el Modelo de Administración de los Recursos Naturales</v>
          </cell>
          <cell r="E145" t="str">
            <v>Porcentaje</v>
          </cell>
          <cell r="F145">
            <v>1</v>
          </cell>
          <cell r="G145">
            <v>1</v>
          </cell>
          <cell r="H145">
            <v>1</v>
          </cell>
          <cell r="I145">
            <v>1</v>
          </cell>
          <cell r="J145">
            <v>0.9006707647749338</v>
          </cell>
          <cell r="K145">
            <v>0.8494385605510667</v>
          </cell>
          <cell r="L145">
            <v>0.15384615384615385</v>
          </cell>
          <cell r="M145">
            <v>0</v>
          </cell>
          <cell r="N145">
            <v>4.9664617612533102E-2</v>
          </cell>
          <cell r="O145">
            <v>0.95499999999999996</v>
          </cell>
          <cell r="P145">
            <v>0.9006707647749338</v>
          </cell>
          <cell r="Q145">
            <v>0.8494385605510667</v>
          </cell>
          <cell r="R145">
            <v>0.15384615384615385</v>
          </cell>
          <cell r="AF145">
            <v>1</v>
          </cell>
          <cell r="AG145">
            <v>0.67627733133150014</v>
          </cell>
          <cell r="AH145">
            <v>0.67627733133150014</v>
          </cell>
          <cell r="AJ145">
            <v>25583372688</v>
          </cell>
          <cell r="AK145">
            <v>23400255039</v>
          </cell>
          <cell r="AL145">
            <v>0.91466654238188061</v>
          </cell>
          <cell r="AM145">
            <v>22471107844</v>
          </cell>
          <cell r="AN145">
            <v>0.9602932876820599</v>
          </cell>
          <cell r="AO145">
            <v>930796194.99000001</v>
          </cell>
          <cell r="AP145">
            <v>861408282.99000001</v>
          </cell>
          <cell r="AQ145">
            <v>646546347.43000007</v>
          </cell>
          <cell r="AR145">
            <v>0.75056899288894552</v>
          </cell>
          <cell r="AS145">
            <v>24525625480</v>
          </cell>
          <cell r="AT145">
            <v>22570696969</v>
          </cell>
          <cell r="AU145">
            <v>0.92029037087783172</v>
          </cell>
          <cell r="AV145">
            <v>21617258118</v>
          </cell>
          <cell r="AW145">
            <v>0.95775766905605475</v>
          </cell>
          <cell r="AX145">
            <v>953438851</v>
          </cell>
          <cell r="AY145">
            <v>953438851</v>
          </cell>
          <cell r="AZ145">
            <v>847438153</v>
          </cell>
          <cell r="BA145">
            <v>0.88882276205881183</v>
          </cell>
          <cell r="BB145">
            <v>28142232368</v>
          </cell>
          <cell r="BC145">
            <v>26806758848</v>
          </cell>
          <cell r="BD145">
            <v>0.95254557269882612</v>
          </cell>
          <cell r="BE145">
            <v>24841285765</v>
          </cell>
        </row>
        <row r="146">
          <cell r="A146" t="str">
            <v>SACT 9.2.1</v>
          </cell>
          <cell r="B146" t="str">
            <v>9.2.1</v>
          </cell>
          <cell r="C146" t="str">
            <v>Coordinación y articulación con las autoridades ambientales de la jurisdicción de mecanismos y respuesta en la administración de los recursos naturales</v>
          </cell>
          <cell r="D146" t="str">
            <v>Número de mecanismos y respuesta de administración de recursos naturales por parte de las autoridades ambientales en la jurisdicción bajo principios de coordinación y articulación</v>
          </cell>
          <cell r="E146" t="str">
            <v>Número</v>
          </cell>
          <cell r="F146">
            <v>0.5</v>
          </cell>
          <cell r="G146">
            <v>0.7</v>
          </cell>
          <cell r="H146">
            <v>0.9</v>
          </cell>
          <cell r="I146">
            <v>1</v>
          </cell>
          <cell r="J146">
            <v>2.3333333333333335</v>
          </cell>
          <cell r="K146">
            <v>2.5</v>
          </cell>
          <cell r="L146">
            <v>0</v>
          </cell>
          <cell r="M146">
            <v>0</v>
          </cell>
          <cell r="N146">
            <v>0</v>
          </cell>
          <cell r="O146">
            <v>1</v>
          </cell>
          <cell r="P146">
            <v>1</v>
          </cell>
          <cell r="Q146">
            <v>1</v>
          </cell>
          <cell r="R146">
            <v>0</v>
          </cell>
          <cell r="S146" t="str">
            <v xml:space="preserve">Construida la estrategia de articulación con las diferentes Autoridades Ambientales que tienen injerencia en la jurisdicción de Corantioquia, se logra la firma de dos memorandos de entendimiento con las siguientes autoridades:  Área Metropolita del Valle de Aburrá - AMVA, Corporación para el Desarrollo Sostenible del Urabá-Corpouraba, Corporación Autónoma Regional de las Cuencas de los ríos Negro y Nare-Cornare, Corporación Autónoma Regional de Santander- CAS, Corporación Autónoma Regional de Risaralda, Corporación Autónoma Regional del Quindío CRQ, Corporación Autónoma Regional para el Desarrollo de Caldas, Corpocaldas, Corporación Autónoma Regional de los Valles del Sinú y del San Jorge CVS, Corporación Autónoma Regional para el Desarrollo Sostenible del Chocó, Área Metropolitana el Valle De Aburrá, Departamento de Antioquia y Terminales de Transporte de Medellín S.A.  
En el marco de estos acuerdos se ha trabajado el tema de Puestos de Control Ambiental para el control del tráfico ilegal de flora y fauna.  
Con el ANLA se han ajustados las siguientes líneas de acción:Licencias Ambientales, quejas y reclamos relacionados con licencias ambientales, transferencia de conocimiento, 
 </v>
          </cell>
          <cell r="T146" t="str">
            <v xml:space="preserve">Se continúa realizando la planeación, ejecución y seguimiento de acciones estratégicas, como parte de los mecanismos de articulación entre las diferentes autoridades ambientales. Con la ANLA, se impulsan tres líneas de acción encaminadas a los procesos de licenciamiento ambiental, desarrollo de jornadas de transferencia de conocimiento en aplicaciones para el manejo de información geográfica, procesos de evaluación y seguimiento a licencias ambientales, procesos de participación ciudadana, socialización de competencias ambientales con ente territorial y presencia en el territorio articulada a través de la unidad móvil. Con las Autoridades Ambientales del Departamento de Antioquia, se suscribe el memorando de entendimiento 040-ACU2011-594, con el fin de continuar articulando y coordinando acciones de protección ambiental en temas estratégicos para el territorio como control y seguimiento al territorio, en especial al tráfico ilegal de fauna y flora, educación ambiental, difusión de conocimiento en trámites ambientales y análisis de situaciones ambientales comunes. Con el AMVA y Terminales de Transporte de Medellín, se suscribe memorando de entendimiento 040-ACU2011-595, en el cual se viene promoviendo procesos de educación ambiental a través de la estrategia de dinamizadores ambientales, así como la gestión para promoción del sello de sostenibilidad de empresas transportadoras de pasajeros. Adicionalmente, con el AMVA, se vienen articulando acciones en la implementación de instrumentos de planificación hidrológica, a través del convenio 040-COV2012-226, asociado a proceso de reglamentación de los cuerpos de agua de La Valeria y El Salado, así mismo acciones de atención a contingencias ambientales ocasionadas por contaminación atmosférica, asociadas a PIGECA Y POECA. Se establece la alianza con el Nodo Occidental de Corporaciones Ambientales y otros actores para unificar los conceptos de Autoridad Ambiental en el territorio y reforzar el control del tráfico de fauna y flora.	</v>
          </cell>
          <cell r="U146" t="str">
            <v>Durante el 2022, se pueden evidenciar diferentes mecanismos de articulación con otras autoridades ambientales. Dichas acciones se encaminan al trabajo articulado en procesos de prevención del uso de palma de cera durante la semana santa, operativos y campañas contra el tráfico de fauna silvestre durante temporadas altas en todo el 2022. Adicionalmente el trabajo con comisiones conjuntas en cuencas como las del río Cauca. Así mismo se mantienen procesos de traslados de información por competencias y procesos legales conjuntos. Además, se evidencia el trabajo conjunto de realización de visitas e informes técnicos en proyectos licenciados en la jurisdicción.</v>
          </cell>
          <cell r="X146" t="str">
            <v>contract</v>
          </cell>
          <cell r="Y146" t="str">
            <v>No aplica</v>
          </cell>
          <cell r="AF146">
            <v>1</v>
          </cell>
          <cell r="AG146">
            <v>2.5</v>
          </cell>
          <cell r="AH146">
            <v>1</v>
          </cell>
          <cell r="AJ146">
            <v>0</v>
          </cell>
          <cell r="AL146">
            <v>0</v>
          </cell>
          <cell r="AM146">
            <v>0</v>
          </cell>
          <cell r="AN146">
            <v>0</v>
          </cell>
          <cell r="AO146">
            <v>0</v>
          </cell>
          <cell r="AP146">
            <v>0</v>
          </cell>
          <cell r="AQ146">
            <v>0</v>
          </cell>
          <cell r="AR146" t="str">
            <v>0%</v>
          </cell>
          <cell r="AS146">
            <v>0</v>
          </cell>
          <cell r="AT146">
            <v>0</v>
          </cell>
          <cell r="AU146">
            <v>0</v>
          </cell>
          <cell r="AV146">
            <v>0</v>
          </cell>
          <cell r="AW146">
            <v>0</v>
          </cell>
          <cell r="AX146">
            <v>0</v>
          </cell>
          <cell r="AY146">
            <v>0</v>
          </cell>
          <cell r="AZ146">
            <v>0</v>
          </cell>
          <cell r="BA146" t="str">
            <v>0%</v>
          </cell>
          <cell r="BB146">
            <v>0</v>
          </cell>
          <cell r="BC146">
            <v>0</v>
          </cell>
          <cell r="BD146">
            <v>0</v>
          </cell>
          <cell r="BE146">
            <v>0</v>
          </cell>
        </row>
        <row r="147">
          <cell r="A147" t="str">
            <v>SACT 9.2.2</v>
          </cell>
          <cell r="B147" t="str">
            <v>9.2.2</v>
          </cell>
          <cell r="C147" t="str">
            <v>Coordinación y articulación de mecanismos de gestión territorial ambiental concertados con las autoridades internas de administración de los pueblos étnicos desde su modelo de gestión con enfoque étnico</v>
          </cell>
          <cell r="D147" t="str">
            <v xml:space="preserve">Número de mecanismos de coordinación y articulación de la gestión territorial ambiental concertados entre las autoridades internas de administración de los pueblos étnicos y la autoridad ambiental desde su modelo de gestión con enfoque étnico, en funcionamiento </v>
          </cell>
          <cell r="E147" t="str">
            <v>Número</v>
          </cell>
          <cell r="F147">
            <v>0.5</v>
          </cell>
          <cell r="G147">
            <v>1</v>
          </cell>
          <cell r="H147">
            <v>1.5</v>
          </cell>
          <cell r="I147">
            <v>2</v>
          </cell>
          <cell r="J147">
            <v>1.48</v>
          </cell>
          <cell r="K147">
            <v>1.74</v>
          </cell>
          <cell r="L147">
            <v>0</v>
          </cell>
          <cell r="M147">
            <v>0</v>
          </cell>
          <cell r="N147">
            <v>0</v>
          </cell>
          <cell r="O147">
            <v>1</v>
          </cell>
          <cell r="P147">
            <v>1</v>
          </cell>
          <cell r="Q147">
            <v>1</v>
          </cell>
          <cell r="R147">
            <v>0</v>
          </cell>
          <cell r="S147" t="str">
            <v xml:space="preserve">Se realizaron reuniones de articulación y concertación con los Consejeros y Expertos Comunitarios Afro y con la Asociación de Cabildos Indígenas de Antioquia -OIA- en representación de las autoridades de la jurisdicción, con el fin de establecer dos mecanismos de coordinación y articulación de gestión territorial con cada uno de los pueblos étnicos (afrodescendientes e indígenas), que resaltara la identidad cultural y diversidad étnica presente en el territorio, contribuya al fortalecimiento mutuo y se coordinen acciones para la gestión ambiental territorial.   
Se realizó la construcción del Esquema de Coordinación y Articulación con las comunidades indígenas, adoptado mediante resolución N°040-RES2012-7335. 
A través del convenio N°040-COV2010-214 con la Unión Temporal Afroambiental se deberá diseñar el esquema de coordinación entre las comunidades afrocolombianas y la corporación, y avanzar en el año 2021 con su validación, adopción y operación. </v>
          </cell>
          <cell r="T147" t="str">
            <v xml:space="preserve">En la vigencia 2021 se realizó un proceso participativo para la validación y reglamentación del Esquema de Coordinación  esquema de coordinación entre la Corporación Autónoma Regional Del Centro De Antioquia - CORANTIOQUIA y, las autoridades de los pueblos indígenas que habitan en la jurisdicción, para el desarrollo del capítulo étnico contenido en el Plan De Gestión Ambiental Regional -PGAR 2020-2031, el cual fue adoptado mediante resolución N°040-RES2012-7335.  Con las comunidades afrocolombianas se avanzó durante esta vigencia en la construcción y validación del Modelo de Coordinación con las autoridades afrocolombianas, expertos comunitarios y Corantioquia en espacios a escala jurisdiccional, territorial y local propiciados por el convenio 040-COV2010-214, con el propósito de reconocer y salvaguardar la identidad cultural y diversidad étnica presente en el territorio, contribuir al fortalecimiento mutuo y se coordinen acciones para la gestión ambiental territorial.   </v>
          </cell>
          <cell r="U147" t="str">
            <v xml:space="preserve">En la vigencia 2022 se desarrollaron espacios de concertación con los pueblos indígenas Senú y Embera Chamí para elegir los representantes que integraran el Espacio Directivo del Esquema de Coordinación entre CORANTIOQUIA y las autoridades de los pueblos indígenas que habitan en la jurisdicción, el cual fue adoptado mediante resolución N°040-RES2012-7335; y diseñar la estrategia para su operación la cual se desarrollará mediante los convenios N°040-COV2212-139 y 040-COV2212-146, de conformidad con el proceso de revisión y validación realizado con las autoridades indígenas en los años 2020 y 2021 y documentado en el convenio N°040-COV2010-182.
Con las comunidades afrocolombianas se avanzó durante esta vigencia en la construcción y validación del Modelo de Coordinación con las autoridades afrocolombianas, expertos comunitarios y Corantioquia en espacios a escala jurisdiccional, territorial y local propiciados por el convenio 040-COV2010-214, con el propósito de reconocer y salvaguardar la identidad cultural y diversidad étnica presente en el territorio, contribuir al fortalecimiento mutuo y se coordinen acciones para la gestión ambiental territorial.  
</v>
          </cell>
          <cell r="X147" t="str">
            <v>contract</v>
          </cell>
          <cell r="Y147" t="str">
            <v>No aplica</v>
          </cell>
          <cell r="AF147">
            <v>2</v>
          </cell>
          <cell r="AG147">
            <v>1.74</v>
          </cell>
          <cell r="AH147">
            <v>0.87</v>
          </cell>
          <cell r="AJ147">
            <v>0</v>
          </cell>
          <cell r="AL147">
            <v>0</v>
          </cell>
          <cell r="AM147">
            <v>0</v>
          </cell>
          <cell r="AN147">
            <v>0</v>
          </cell>
          <cell r="AO147">
            <v>0</v>
          </cell>
          <cell r="AP147">
            <v>0</v>
          </cell>
          <cell r="AQ147">
            <v>0</v>
          </cell>
          <cell r="AR147" t="str">
            <v>0%</v>
          </cell>
          <cell r="AS147">
            <v>0</v>
          </cell>
          <cell r="AT147">
            <v>0</v>
          </cell>
          <cell r="AU147">
            <v>0</v>
          </cell>
          <cell r="AV147">
            <v>0</v>
          </cell>
          <cell r="AW147">
            <v>0</v>
          </cell>
          <cell r="AX147">
            <v>0</v>
          </cell>
          <cell r="AY147">
            <v>0</v>
          </cell>
          <cell r="AZ147">
            <v>0</v>
          </cell>
          <cell r="BA147" t="str">
            <v>0%</v>
          </cell>
          <cell r="BB147">
            <v>0</v>
          </cell>
          <cell r="BC147">
            <v>0</v>
          </cell>
          <cell r="BD147">
            <v>0</v>
          </cell>
          <cell r="BE147">
            <v>0</v>
          </cell>
        </row>
        <row r="148">
          <cell r="A148" t="str">
            <v>SACT 9.2.3</v>
          </cell>
          <cell r="B148" t="str">
            <v>9.2.3</v>
          </cell>
          <cell r="C148" t="str">
            <v>Definición de rutas de gestión de conflictos ambientales</v>
          </cell>
          <cell r="D148" t="str">
            <v>% de conflictos ambientales con rutas de gestión</v>
          </cell>
          <cell r="E148" t="str">
            <v>Porcentaje</v>
          </cell>
          <cell r="F148">
            <v>0.05</v>
          </cell>
          <cell r="G148">
            <v>0.1</v>
          </cell>
          <cell r="H148">
            <v>0.15</v>
          </cell>
          <cell r="I148">
            <v>0.25</v>
          </cell>
          <cell r="J148">
            <v>7.5000000000000011E-2</v>
          </cell>
          <cell r="K148">
            <v>0.15</v>
          </cell>
          <cell r="L148">
            <v>0</v>
          </cell>
          <cell r="M148">
            <v>0</v>
          </cell>
          <cell r="N148">
            <v>2.5000000000000001E-2</v>
          </cell>
          <cell r="O148">
            <v>1</v>
          </cell>
          <cell r="P148">
            <v>0.75000000000000011</v>
          </cell>
          <cell r="Q148">
            <v>1</v>
          </cell>
          <cell r="R148">
            <v>0</v>
          </cell>
          <cell r="S148" t="str">
            <v xml:space="preserve">Durante este año se trabajó en la definición de gestión de dos conflictos ambientales que significa el 100% de cumplimiento a esta subactividad. Uno, relacionado con el tema de Calidad del Aire en el municipio de Itagüí. El otro, relacionado con el tema de megaproyectos en el municipio de Jericó. Ambos conflictos, llevaron la siguiente ruta: 
Identificación, Sistematización y análisis de la información primaria y Generación de rutas de conflicto. Esta última, una vez se comprendieron a fondo los conflictos y se identificaron los actores y los motivos de la tensión en el territorios, se pasó a describir una serie de acciones que constituyen las rutas que debe asumir la corporación y otras entidades para promover la transformación del conflicto. </v>
          </cell>
          <cell r="T148" t="str">
            <v xml:space="preserve">Durante la vigencia 2021, se logró la definición de una ruta de gestión de un conflicto ambiental al uso del bosque, lo cual representa un avance físico del 75% de cumplimiento de esta subactividad.  El conflicto analizado realizado en los Municipios de Puerto Berrío, Puerto Nare y Caracolí, conllevó a una ruta para efectuar el cumplimiento del indicador y se incorporó al Observatorio de Conflictos Socioambientales, desde donde se diseñará un plan de seguimiento permanente y atención oportuna.  </v>
          </cell>
          <cell r="U148" t="str">
            <v>En el año 2022, se llegó a un acumulado de 5 rutas de gestión a los conflictos socioambientales: 
•	Proyecto Minero Quebradona en el municipio de Jericó
•	Calidad del aire: Empresas Ladrilleras y pequeños tejares en el municipio de Itagüí.
•	Problema ambiental asociado a la interacción negativa entre humanos y felinos, en los municipios de Puerto Nare, Puerto Berrio y Caracolí.
•	Deforestación en la jurisdicción de Corantioquia, en los municipios de Remedios y Segovia.
•	Olores Ofensivos en Amagá.</v>
          </cell>
          <cell r="X148" t="str">
            <v>contract</v>
          </cell>
          <cell r="Y148" t="str">
            <v>No aplica</v>
          </cell>
          <cell r="AF148">
            <v>0.25</v>
          </cell>
          <cell r="AG148">
            <v>0.15</v>
          </cell>
          <cell r="AH148">
            <v>0.6</v>
          </cell>
          <cell r="AJ148">
            <v>0</v>
          </cell>
          <cell r="AL148">
            <v>0</v>
          </cell>
          <cell r="AM148">
            <v>0</v>
          </cell>
          <cell r="AN148">
            <v>0</v>
          </cell>
          <cell r="AO148">
            <v>0</v>
          </cell>
          <cell r="AP148">
            <v>0</v>
          </cell>
          <cell r="AQ148">
            <v>0</v>
          </cell>
          <cell r="AR148" t="str">
            <v>0%</v>
          </cell>
          <cell r="AS148">
            <v>0</v>
          </cell>
          <cell r="AT148">
            <v>0</v>
          </cell>
          <cell r="AU148">
            <v>0</v>
          </cell>
          <cell r="AV148">
            <v>0</v>
          </cell>
          <cell r="AW148">
            <v>0</v>
          </cell>
          <cell r="AX148">
            <v>0</v>
          </cell>
          <cell r="AY148">
            <v>0</v>
          </cell>
          <cell r="AZ148">
            <v>0</v>
          </cell>
          <cell r="BA148" t="str">
            <v>0%</v>
          </cell>
          <cell r="BB148">
            <v>200000000</v>
          </cell>
          <cell r="BC148">
            <v>44705882</v>
          </cell>
          <cell r="BD148">
            <v>0.22352941000000001</v>
          </cell>
          <cell r="BE148">
            <v>44705882</v>
          </cell>
        </row>
        <row r="149">
          <cell r="A149" t="str">
            <v>SACT 9.2.4</v>
          </cell>
          <cell r="B149" t="str">
            <v>9.2.4</v>
          </cell>
          <cell r="C149" t="str">
            <v>Coordinación de acciones con autoridades étnicas</v>
          </cell>
          <cell r="D149" t="str">
            <v>% de acciones coordinadas efectivamente con autoridades étnicas.
Nota: Indicador PGAR con fórmula "Acciones coordinadas efectivamente con autoridades étnicas/acciones identificadas para la coordinación".</v>
          </cell>
          <cell r="E149" t="str">
            <v>Porcentaje</v>
          </cell>
          <cell r="F149">
            <v>0.2</v>
          </cell>
          <cell r="G149">
            <v>0.3</v>
          </cell>
          <cell r="H149">
            <v>0.4</v>
          </cell>
          <cell r="I149">
            <v>0.5</v>
          </cell>
          <cell r="J149">
            <v>1</v>
          </cell>
          <cell r="K149">
            <v>0.79245283018867929</v>
          </cell>
          <cell r="L149">
            <v>0</v>
          </cell>
          <cell r="M149">
            <v>0</v>
          </cell>
          <cell r="N149">
            <v>0</v>
          </cell>
          <cell r="O149">
            <v>0.81499999999999995</v>
          </cell>
          <cell r="P149">
            <v>1</v>
          </cell>
          <cell r="Q149">
            <v>1</v>
          </cell>
          <cell r="R149">
            <v>0</v>
          </cell>
          <cell r="S149" t="str">
            <v xml:space="preserve">se realizó la formulación de estudios previos y la firma del convenio N°040-COV2010-182 entre la Asociación de Cabildos Indígenas de Antioquia -OIA y la Gerencia Indígena del Departamento de Antioquia  para el desarrollo de acciones encaminadas al fortalecimiento de capacidades y una eficiente coordinación y cooperación con las autoridades indígenas presentes en la jurisdicción de Corantioquia en el ejercicio de la gestión ambiental que incluye el saneamiento hídrico, la educación, la participación y la gestión integral y sostenible de la biodiversidad.   
De igual manera, se realizó la formulación de estudios previos y la firma del convenio N°040-COV2010-214 con la Unión Temporal Afroambiental para promocionar y fortalecer la diversidad étnica ambiental, cultural, organizacional y territorial de los consejos comunitarios de las comunidades afrocolombianas de la jurisdicción de Corantioquia, mediante el desarrollo de las acciones concertadas y establecidas en el PGAR 2020- 2031 y la ejecución de los programas y proyectos del Plan de Acción Institucional 2020 -2023. </v>
          </cell>
          <cell r="T149" t="str">
            <v xml:space="preserve">En la vigencia 2021 se realizaron reuniones de articulación y concertación con los Consejeros Étnicos, autoridades de los Consejos Comunitarios, Resguardos indígenas, y la Asociación de Cabildos Indígenas de Antioquia -OIA- en representación de las autoridades de la jurisdicción, con el fin de garantizar que la coordinación de estas acciones se establecieran con idoneidad e inclusión de las comunidades étnicas, tanto desde su definición, como desde la ejecución de las mismas, a través de la incidencia en estudios previos y en los criterios técnicos para definir la forma de contratación. 
Producto de este ejercicio de concertación y coordinación de acciones, se realizó la formulación de estudios previos y la firma de los convenios 040-COV2109-92, 040-COV2109-100, 040-COV2110-94, 040-COV2110-123, 040-COV2110-117. De igual forma,  se continuó con el proceso desarrollado a través del convenio N°040-COV2010-214 suscrito con la Unión Temporal Afroambiental para promocionar y fortalecer la diversidad étnica ambiental, cultural, alimentaria, organizacional y territorial de los consejos comunitarios de las comunidades afrocolombianas de la jurisdicción de Corantioquia, mediante el desarrollo de las acciones concertadas y establecidas en el PGAR 2020- 2031 y la ejecución de los programas y proyectos del Plan de Acción Institucional 2020 -2023. 
 </v>
          </cell>
          <cell r="U149" t="str">
            <v xml:space="preserve">Durante la vigencia 2022, se pudo avanzar en el prototipo del sistema de información para las comunidades étnicas que corresponde a las acciones A.I.39 y A.A.21 concertadas con comunidades indígenas y afrocolombianas.  
Con lo anterior, se logra un avance en 42 acciones de las concertadas con las comunidades afro e indígenas para el PA 2020-2023. 
Adicionalmente, se hicieron distintos encuentros con las comunidades étnicas para la coordinación de distintas actividades. Lo anterior, asociado principalmente a procesos de consulta previa y a los convenios o contratos en los cuales se esperan desarrollar las distintas acciones para el pueblo afro y el pueblo indígena. </v>
          </cell>
          <cell r="X149" t="str">
            <v>contract</v>
          </cell>
          <cell r="Y149" t="str">
            <v>No aplica</v>
          </cell>
          <cell r="AF149">
            <v>0.5</v>
          </cell>
          <cell r="AG149">
            <v>0.48886320754716983</v>
          </cell>
          <cell r="AH149">
            <v>0.97772641509433966</v>
          </cell>
          <cell r="AJ149">
            <v>0</v>
          </cell>
          <cell r="AL149">
            <v>0</v>
          </cell>
          <cell r="AM149">
            <v>0</v>
          </cell>
          <cell r="AN149">
            <v>0</v>
          </cell>
          <cell r="AO149">
            <v>0</v>
          </cell>
          <cell r="AP149">
            <v>0</v>
          </cell>
          <cell r="AQ149">
            <v>0</v>
          </cell>
          <cell r="AR149" t="str">
            <v>0%</v>
          </cell>
          <cell r="AS149">
            <v>0</v>
          </cell>
          <cell r="AT149">
            <v>0</v>
          </cell>
          <cell r="AU149">
            <v>0</v>
          </cell>
          <cell r="AV149">
            <v>0</v>
          </cell>
          <cell r="AW149">
            <v>0</v>
          </cell>
          <cell r="AX149">
            <v>0</v>
          </cell>
          <cell r="AY149">
            <v>0</v>
          </cell>
          <cell r="AZ149">
            <v>0</v>
          </cell>
          <cell r="BA149" t="str">
            <v>0%</v>
          </cell>
          <cell r="BB149">
            <v>0</v>
          </cell>
          <cell r="BC149">
            <v>0</v>
          </cell>
          <cell r="BD149">
            <v>0</v>
          </cell>
          <cell r="BE149">
            <v>0</v>
          </cell>
        </row>
        <row r="150">
          <cell r="A150" t="str">
            <v>SACT 9.2.5</v>
          </cell>
          <cell r="B150" t="str">
            <v>9.2.5</v>
          </cell>
          <cell r="C150" t="str">
            <v>Atención efectiva de situaciones críticas en lo ambiental mediante acciones de control articuladas</v>
          </cell>
          <cell r="D150" t="str">
            <v>% de situaciones críticas en lo ambiental atendidas efectivamente mediante acciones de control articuladas</v>
          </cell>
          <cell r="E150" t="str">
            <v>Porcentaje</v>
          </cell>
          <cell r="F150">
            <v>0.2</v>
          </cell>
          <cell r="G150">
            <v>0.4</v>
          </cell>
          <cell r="H150">
            <v>0.6</v>
          </cell>
          <cell r="I150">
            <v>1</v>
          </cell>
          <cell r="J150">
            <v>0.4</v>
          </cell>
          <cell r="K150">
            <v>0.6</v>
          </cell>
          <cell r="L150">
            <v>0</v>
          </cell>
          <cell r="M150">
            <v>0</v>
          </cell>
          <cell r="N150">
            <v>0</v>
          </cell>
          <cell r="O150">
            <v>1</v>
          </cell>
          <cell r="P150">
            <v>1</v>
          </cell>
          <cell r="Q150">
            <v>1</v>
          </cell>
          <cell r="R150">
            <v>0</v>
          </cell>
          <cell r="S150" t="str">
            <v xml:space="preserve">Minería: la Corrporación continúa aunando esfuerzos con la institucionalidad minera, la Agencia Nacional de Minería, la Secretaría de Minas de la Gobernación Antioquia y el Ministerio de Minas y Energía, con el fin de apoyar los procesos de formalización, conscientes que es un mecanismo para atender la ilegalidad del sector. Igualmente, se trabaja con las administraciones municipales, como aliados para el logro de la sostenibilidad y legalidad minera, en temas de competencia y estado de los procesos de formalización minera de su jurisdicción. De otra parte, con los mineros se les capacita en temas de legalización de la actividad. 
Especies Invasoras: Caracol Gigante africano - Acatina fulica. Se han realizado dos reuniones en la Mesa Interinstitucional de tratamiento del caracol gigante africano - MITCA. Sumado a lo anterior, se diseñó material didáctico que permite aprender a identificar la especie de caracol gigante africano y a diferenciarla de las especies nativas de caracoles.  
Episodios Contaminación Atmosférica: Luego de la atención al primer episodio de contaminación atmosférica ocurrido en el Valle de Aburrá entre los meses de marzo y abril, entre los meses mayo y septiembre, se realiza toda la fase de aprestamiento como preparación de lo que fue la atención al segundo episodio de contaminación atmosférica que se presentó en el valle de Aburrá principalmente durante el mes de octubre.  
Deforestación: Como gestión inicial en atención a esta situación crítica, se actualizó base de datos de las industrias forestales con base en las visitas y gestión documental realizada obteniéndose 121 registradas y 257 no registradas, permitiendo tener un panorama claro para la priorización en los controles y seguimientos correspondientes. Por otro lado, se viene construyendo el documento propuesta de directriz para adoptar el libro de operaciones en línea con base en la resolución 1971 de 2019 y la socialización del procedimiento brindada por el MADS y ASOCARS el cual, se encuentra en revisión y aprobación por parte de Corantioquia. De igual manera, en el mes noviembre se realizaron talleres dirigidos a industrias forestales y actores principales en los aprovechamientos forestales, ubicados en los municipios de Segovia, Puerto Berrio, Puerto Nare, Guadalupe, y Carolina del Príncipe; en el mes de diciembre se adelantaron los talleres con la misma temática en los municipios de Ituango y Anorí (13). Así mismo se realizaron visitas de control y seguimiento (15) y Puestos de Control Ambiental-PCA (22). </v>
          </cell>
          <cell r="T150" t="str">
            <v>1. MINERIA ILEGAL: Atención permanente en minería ilegal, Capacitación a pequeños mineros sobre el trámite de licencia ambiental temporal, puesto de mando unificado en bajo cauca, articulación con PONAL, avances en alianza con PNUD para acompañar minería de oro artesanal.
2. CONTINGENCIA ATMOSFÉRICA: Se logran atender las dos contingencias atmosféricas en el valle de aburrá. Se intensificaron los controles y seguimientos a las fuentes fijas y móviles de contaminación.  
3. ESPECIES INVASORAS: Aprestamiento y atenciones a especies de fauna invasora en el magdalena medio (Hipopótamo, Rana Toro y Caracol Africano y garzas). 
4. DEFORESTACIÓN: Avances en estrategia para, implementar libro de operaciones en línea y reconocimiento a empresas forestales.
5. DERRAME HIDROCARBUROS: Se logra realizar entrenamiento de funcionarios para atención de derrames, mediante curso/taller que se realizó entre los meses de noviembre y diciembre.</v>
          </cell>
          <cell r="U150" t="str">
            <v>De conformidad con el plan de acción 2020-2023 y los diferentes instrumentos de planificación ambiental de la jurisdicción de Corantioquia, se han desarrollado diferentes acciones de control articuladas para la atención de situaciones críticas que generan impactos ambientales negativos en la jurisdicción, como lo son las actividades mineras, especies invasoras, contingencias atmosféricas, contingencias por derrames de sustancias peligrosas y focos de deforestación que se presentan en el territorio en el marco de los usos y aprovechamientos de los recursos naturales renovables (RNR).</v>
          </cell>
          <cell r="X150" t="str">
            <v>contract</v>
          </cell>
          <cell r="Y150" t="str">
            <v>No aplica</v>
          </cell>
          <cell r="AF150">
            <v>1</v>
          </cell>
          <cell r="AG150">
            <v>0.6</v>
          </cell>
          <cell r="AH150">
            <v>0.6</v>
          </cell>
          <cell r="AL150">
            <v>0</v>
          </cell>
          <cell r="AM150">
            <v>0</v>
          </cell>
          <cell r="AN150">
            <v>0</v>
          </cell>
          <cell r="AO150">
            <v>0</v>
          </cell>
          <cell r="AP150">
            <v>0</v>
          </cell>
          <cell r="AQ150">
            <v>0</v>
          </cell>
          <cell r="AR150" t="str">
            <v>0%</v>
          </cell>
          <cell r="AS150">
            <v>0</v>
          </cell>
          <cell r="AT150">
            <v>0</v>
          </cell>
          <cell r="AU150">
            <v>0</v>
          </cell>
          <cell r="AV150">
            <v>0</v>
          </cell>
          <cell r="AW150">
            <v>0</v>
          </cell>
          <cell r="AX150">
            <v>0</v>
          </cell>
          <cell r="AY150">
            <v>0</v>
          </cell>
          <cell r="AZ150">
            <v>0</v>
          </cell>
          <cell r="BA150" t="str">
            <v>0%</v>
          </cell>
          <cell r="BB150">
            <v>0</v>
          </cell>
          <cell r="BC150">
            <v>0</v>
          </cell>
          <cell r="BD150">
            <v>0</v>
          </cell>
          <cell r="BE150">
            <v>0</v>
          </cell>
        </row>
        <row r="151">
          <cell r="A151" t="str">
            <v>SACT 9.2.6</v>
          </cell>
          <cell r="B151" t="str">
            <v>9.2.6</v>
          </cell>
          <cell r="C151" t="str">
            <v>Acompañamiento en la formalización de sectores estratégicos</v>
          </cell>
          <cell r="D151" t="str">
            <v>Número de sectores estratégicos con procesos de acompañamiento para su formalización</v>
          </cell>
          <cell r="E151" t="str">
            <v>Número</v>
          </cell>
          <cell r="F151">
            <v>1</v>
          </cell>
          <cell r="G151">
            <v>2</v>
          </cell>
          <cell r="H151">
            <v>2</v>
          </cell>
          <cell r="I151">
            <v>3</v>
          </cell>
          <cell r="J151">
            <v>6</v>
          </cell>
          <cell r="K151">
            <v>8</v>
          </cell>
          <cell r="L151">
            <v>0</v>
          </cell>
          <cell r="M151">
            <v>0</v>
          </cell>
          <cell r="N151">
            <v>0</v>
          </cell>
          <cell r="O151">
            <v>1</v>
          </cell>
          <cell r="P151">
            <v>1</v>
          </cell>
          <cell r="Q151">
            <v>1</v>
          </cell>
          <cell r="R151">
            <v>0</v>
          </cell>
          <cell r="S151" t="str">
            <v>En el marco de los procesos de acompañamiento para la formalización del uso y aprovechamiento de los recursos naturales renovables, cuyo propósito es buscar estrategias para garantizar el desarrollo sostenible del territorio y promover la corresponsabilidad, identidad y pertenencia por el territorio en el marco de la legalidad y el cumplimiento normativo, la Corporación realizó acciones  con los sectores priorizados, entre ellos el sector agrícola (cafetero, aguacatero y tomateros), constructor, hidroeléctrico, infraestructura, institucional, ladrillero, maderero, minero, pecuario (ganadero, acuícola, avícola y/o porcicultura) y textil::::ojo son 10</v>
          </cell>
          <cell r="T151" t="str">
            <v xml:space="preserve">Durante la vigencia 2021, realizó diferentes acciones de acompañamiento a los sectores estratégicos, tales como sector institucional, minero, hidroeléctrico, infraestructura, constructor, maderero, pecuario (porcícola y ganadero de leche) y agrícola (aguacatero).   </v>
          </cell>
          <cell r="U151" t="str">
            <v xml:space="preserve">Durante el cuarto trimestre del 2022, se avanzó en el acompañamiento a los diferentes sectores productivos con atención especialiazada, fimas de acuerdos de voluntades, reuniones y acompañamiento desde las oficinas territoriales, GIT de Licencias y trámites especiales y demas dependencias de la corporación. Como sectores a resaltar podemos encontrar el porcicultor, el constructor, infraestructura, PCH y el industrial. 
Con las evidencias relacionadas se puede ver que la corporación continua en relacion directa y constante con los usuarios y sectores productivos, promoviendo la legalidad y el autocontrol. 
Se puede resaltar ademas, el acompañamiento a las mesas PINES que fortalecen las relaciones institucionales y así mismo los acuerdos cero deforestación que son un paso a la legalidad y formalización del sector ganadero y panelero. </v>
          </cell>
          <cell r="X151" t="str">
            <v>contract</v>
          </cell>
          <cell r="Y151" t="str">
            <v>No aplica</v>
          </cell>
          <cell r="AF151">
            <v>8</v>
          </cell>
          <cell r="AG151">
            <v>22</v>
          </cell>
          <cell r="AH151">
            <v>1</v>
          </cell>
          <cell r="AJ151">
            <v>940929798</v>
          </cell>
          <cell r="AK151">
            <v>901366666</v>
          </cell>
          <cell r="AL151">
            <v>0.9579531522074296</v>
          </cell>
          <cell r="AM151">
            <v>662431470</v>
          </cell>
          <cell r="AN151">
            <v>0.73491897913162896</v>
          </cell>
          <cell r="AO151">
            <v>238935196</v>
          </cell>
          <cell r="AP151">
            <v>227256571</v>
          </cell>
          <cell r="AQ151">
            <v>222513511</v>
          </cell>
          <cell r="AR151">
            <v>0.97912905233442071</v>
          </cell>
          <cell r="AS151">
            <v>0</v>
          </cell>
          <cell r="AT151">
            <v>0</v>
          </cell>
          <cell r="AU151">
            <v>0</v>
          </cell>
          <cell r="AV151">
            <v>0</v>
          </cell>
          <cell r="AW151">
            <v>0</v>
          </cell>
          <cell r="AX151">
            <v>0</v>
          </cell>
          <cell r="AY151">
            <v>0</v>
          </cell>
          <cell r="AZ151">
            <v>0</v>
          </cell>
          <cell r="BA151" t="str">
            <v>0%</v>
          </cell>
          <cell r="BB151">
            <v>0</v>
          </cell>
          <cell r="BC151">
            <v>0</v>
          </cell>
          <cell r="BD151">
            <v>0</v>
          </cell>
          <cell r="BE151">
            <v>0</v>
          </cell>
        </row>
        <row r="152">
          <cell r="A152" t="str">
            <v>SACT 9.2.7</v>
          </cell>
          <cell r="B152" t="str">
            <v>9.2.7</v>
          </cell>
          <cell r="C152" t="str">
            <v>Implementación del Modelo de Administración de los Recursos Naturales</v>
          </cell>
          <cell r="D152" t="str">
            <v>% de implementación del Modelo de Administración de los Recursos Naturales</v>
          </cell>
          <cell r="E152" t="str">
            <v>Porcentaje</v>
          </cell>
          <cell r="F152">
            <v>0</v>
          </cell>
          <cell r="G152">
            <v>0.5</v>
          </cell>
          <cell r="H152">
            <v>0.7</v>
          </cell>
          <cell r="I152">
            <v>1</v>
          </cell>
          <cell r="J152">
            <v>0.49585000000000012</v>
          </cell>
          <cell r="K152">
            <v>0.55971000000000004</v>
          </cell>
          <cell r="L152">
            <v>0</v>
          </cell>
          <cell r="M152">
            <v>0</v>
          </cell>
          <cell r="N152">
            <v>4.1000000000000003E-3</v>
          </cell>
          <cell r="O152">
            <v>0</v>
          </cell>
          <cell r="P152">
            <v>0.99170000000000025</v>
          </cell>
          <cell r="Q152">
            <v>0.79958571428571434</v>
          </cell>
          <cell r="R152">
            <v>0</v>
          </cell>
          <cell r="S152" t="str">
            <v>Sin meta programada para la vigencia 2020.</v>
          </cell>
          <cell r="T152" t="str">
            <v>El Modelo de Administración de los Recursos Naturales fue formulado y adoptado por la Corporación mediante Resolución 040- RES2012-7723 del 31 de diciembre de 2020, incorporando cuatro líneas de gestión denominadas Línea de gestión de permisos integrados, Línea de gestión de atención al ciudadano, Línea de gestión de control y seguimiento integral y participativo y Línea de gestión de Sistemas de incentivos y reconocimientos. Igualmente, incorpora aspectos transversales como Gobernanza, Estudio de estructura, planta de personal y funciones, Tecnología robusta, Redefinición de procesos y Definición del proceso de seguimiento y evaluación a la implementación del Modelo, los cuales corresponden a los componentes establecidos desde el Plan de Gestión Ambiental Regional.  
Durante la vigencia 2021, se logró un avance importante en la implementación del modelo de administración de los recursos naturales, principalmente en las líneas de gestión de atención al ciudadano, control y seguimiento integral y participativo, permisos integrados y sistemas de incentivos y reconocimientos, igualmente en el componente estratégico que aborda la definición del seguimiento y evaluación a la implementación del modelo</v>
          </cell>
          <cell r="U152" t="str">
            <v xml:space="preserve">En el 2023 debemos avanzar en:
•Plan de formación usuario externo
•Implementación permisos ambientales integrados
•Conformación equipos de trabajo
•Depuración y espacialización de bases de datos
•Análisis Territoriales
•Articulación modelos administración de RNR, Áreas protegidas y Participación GOTA
•Tecnología robusta
•Procesos y procedimientos 
•Consolidación de la estrategia de control y seguimiento (Unidades Territoriales, Autogestión y usuarios estratégicos)
•Formación del Talento Humano
</v>
          </cell>
          <cell r="X152" t="str">
            <v>contract</v>
          </cell>
          <cell r="Y152" t="str">
            <v>No aplica</v>
          </cell>
          <cell r="AF152">
            <v>1</v>
          </cell>
          <cell r="AG152">
            <v>0.55971000000000004</v>
          </cell>
          <cell r="AH152">
            <v>0.55971000000000004</v>
          </cell>
          <cell r="AJ152">
            <v>0</v>
          </cell>
          <cell r="AL152">
            <v>0</v>
          </cell>
          <cell r="AM152">
            <v>0</v>
          </cell>
          <cell r="AN152">
            <v>0</v>
          </cell>
          <cell r="AO152">
            <v>0</v>
          </cell>
          <cell r="AP152">
            <v>0</v>
          </cell>
          <cell r="AQ152">
            <v>0</v>
          </cell>
          <cell r="AR152" t="str">
            <v>0%</v>
          </cell>
          <cell r="AS152">
            <v>111000863</v>
          </cell>
          <cell r="AT152">
            <v>110671032</v>
          </cell>
          <cell r="AU152">
            <v>0</v>
          </cell>
          <cell r="AV152">
            <v>0</v>
          </cell>
          <cell r="AW152">
            <v>0</v>
          </cell>
          <cell r="AX152">
            <v>110671032</v>
          </cell>
          <cell r="AY152">
            <v>110671032</v>
          </cell>
          <cell r="AZ152">
            <v>110671032</v>
          </cell>
          <cell r="BA152">
            <v>1</v>
          </cell>
          <cell r="BB152">
            <v>1478307956</v>
          </cell>
          <cell r="BC152">
            <v>1433437416</v>
          </cell>
          <cell r="BD152">
            <v>0.96964736622171033</v>
          </cell>
          <cell r="BE152">
            <v>1433437412</v>
          </cell>
        </row>
        <row r="153">
          <cell r="A153" t="str">
            <v>SACT 9.2.8</v>
          </cell>
          <cell r="B153" t="str">
            <v>9.2.8</v>
          </cell>
          <cell r="C153" t="str">
            <v>Formalización de actores</v>
          </cell>
          <cell r="D153" t="str">
            <v>% de formalización de actores</v>
          </cell>
          <cell r="E153" t="str">
            <v>Porcentaje</v>
          </cell>
          <cell r="F153">
            <v>0.25</v>
          </cell>
          <cell r="G153">
            <v>0.25</v>
          </cell>
          <cell r="H153">
            <v>0.25</v>
          </cell>
          <cell r="I153">
            <v>0.25</v>
          </cell>
          <cell r="J153">
            <v>0.625</v>
          </cell>
          <cell r="K153">
            <v>1</v>
          </cell>
          <cell r="L153">
            <v>0</v>
          </cell>
          <cell r="M153">
            <v>0</v>
          </cell>
          <cell r="N153">
            <v>0</v>
          </cell>
          <cell r="O153">
            <v>1</v>
          </cell>
          <cell r="P153">
            <v>1</v>
          </cell>
          <cell r="Q153">
            <v>1</v>
          </cell>
          <cell r="R153">
            <v>0</v>
          </cell>
          <cell r="S153" t="str">
            <v>Se logró la legalización del uso y aprovechamiento de los recursos naturales renovables de algunos de los actores que hacen parte de los sectores cafeteros, institucional y minero, en la obtención de los trámites ambientales requeridos para el desarrollo de sus actividades, con el fin de garantizar su uso sostenible</v>
          </cell>
          <cell r="T153" t="str">
            <v>Durante el año 2021, se logró la legalización del uso y aprovechamiento de los recursos naturales renovables de algunos de los actores que hacen parte de los sectores priorizados, como el sector institucional especialmente de centros educativos rurales con las administraciones municipales, así como de actores de sectores productivos minero, cafetero, hidroeléctrico e infraestructura.</v>
          </cell>
          <cell r="U153" t="str">
            <v>En la vigencia 2022, en el primer semestre del año 2022, se logró la legalización del uso y aprovechamiento de los recursos naturales renovables de algunos de los actores que hacen parte de los sectores priorizados, como son el sector institucional, minero, hidroeléctrico, constructor, pecuario y agrícola, específicamente en trámites de licencias ambientales, concesiones de aguas, permisos de vertimientos, ocupaciones de cauce y aprovechamientos forestales. Por lo anterior, se logra un avance del 100% de cumplimiento de la subactividad asociada a la formalización de actores en seis (6) de los ocho (8) sectores priorizados. En el segundo semestre, se avanzó en la legalización de usuarios de los sectores energéticos y comercial y de servicios.</v>
          </cell>
          <cell r="X153" t="str">
            <v>contract</v>
          </cell>
          <cell r="Y153" t="str">
            <v>No aplica</v>
          </cell>
          <cell r="AF153">
            <v>1</v>
          </cell>
          <cell r="AG153">
            <v>2</v>
          </cell>
          <cell r="AH153">
            <v>1</v>
          </cell>
          <cell r="AJ153">
            <v>400000000</v>
          </cell>
          <cell r="AK153">
            <v>334808964</v>
          </cell>
          <cell r="AL153">
            <v>0.83702240999999999</v>
          </cell>
          <cell r="AM153">
            <v>287136026</v>
          </cell>
          <cell r="AN153">
            <v>0.85761152440351029</v>
          </cell>
          <cell r="AO153">
            <v>47672938</v>
          </cell>
          <cell r="AP153">
            <v>47672938</v>
          </cell>
          <cell r="AQ153">
            <v>14664896</v>
          </cell>
          <cell r="AR153">
            <v>0.30761468907160705</v>
          </cell>
          <cell r="AS153">
            <v>0</v>
          </cell>
          <cell r="AT153">
            <v>0</v>
          </cell>
          <cell r="AU153">
            <v>0</v>
          </cell>
          <cell r="AV153">
            <v>0</v>
          </cell>
          <cell r="AW153">
            <v>0</v>
          </cell>
          <cell r="AX153">
            <v>0</v>
          </cell>
          <cell r="AY153">
            <v>0</v>
          </cell>
          <cell r="AZ153">
            <v>0</v>
          </cell>
          <cell r="BA153" t="str">
            <v>0%</v>
          </cell>
          <cell r="BB153">
            <v>0</v>
          </cell>
          <cell r="BC153">
            <v>0</v>
          </cell>
          <cell r="BD153">
            <v>0</v>
          </cell>
          <cell r="BE153">
            <v>0</v>
          </cell>
        </row>
        <row r="154">
          <cell r="A154" t="str">
            <v>SACT 9.2.9</v>
          </cell>
          <cell r="B154" t="str">
            <v>9.2.9</v>
          </cell>
          <cell r="C154" t="str">
            <v>Implementación del Plan Acción sectorial Ambiental de Mercurio </v>
          </cell>
          <cell r="D154" t="str">
            <v>% de avance del Plan de Acción sectorial Ambiental de Mercurio </v>
          </cell>
          <cell r="E154" t="str">
            <v>Porcentaje</v>
          </cell>
          <cell r="F154">
            <v>0.3</v>
          </cell>
          <cell r="G154">
            <v>0.6</v>
          </cell>
          <cell r="H154">
            <v>1</v>
          </cell>
          <cell r="I154">
            <v>1</v>
          </cell>
          <cell r="J154">
            <v>1</v>
          </cell>
          <cell r="K154">
            <v>1</v>
          </cell>
          <cell r="L154">
            <v>0</v>
          </cell>
          <cell r="M154">
            <v>0</v>
          </cell>
          <cell r="N154">
            <v>0</v>
          </cell>
          <cell r="O154">
            <v>1</v>
          </cell>
          <cell r="P154">
            <v>1</v>
          </cell>
          <cell r="Q154">
            <v>1</v>
          </cell>
          <cell r="R154">
            <v>0</v>
          </cell>
          <cell r="S154" t="str">
            <v xml:space="preserve">Con el propósito de tener una mayor claridad sobre la calidad del compartimiento ambiental asociado a la calidad de aire en la Oficina Territorial Hevéxicos se realizó el estudio para evaluar la concentración de vapores de Mercurio (Hg) debido al auge minero, en el municipio de Buriticá. 
el total de mediciones validas, solo 4 puntos superan la barrera de 1µg Hg/m3, estos resultados confirman la presencia de Hg en el aire en la zona urbana del municipio de Buritica, a pesar de que no todos los puntos superan los límites máximos permisibles de los contaminantes tóxicos en el aire, los resultados evidencian la necesidad de un monitoreo regular que permita establecer la tendencia temporal de los niveles de Hg en el aire. 
Teniendo en cuenta que no toda la población es consciente de los impactos que se generan con la liberación de Hg al ambiente, se requiere propiciar campañas y jornadas de concienciación a los distintos grupos poblacionales de los daños a la salud ambiental y en especial a la salud de la población joven y adulta ante la exposición de Hg. 
 </v>
          </cell>
          <cell r="T154" t="str">
            <v>A nivel sectorial se brindan espacios tendientes al fortalecimiento de la cultura al no uso de mercurio, con el fin de gestionar la eliminación del mercurio y contribuir a la disminución de riesgos y afectaciones a la salud humana, buscando sinergias con el fin de generar una mayor eficiencia en los resultados. La Corporación participa activamente en el Plan de Acción Sectorial Ambiental de Mercurio del Sistema Nacional Ambiental (PASAHg), participando en la mesa de trabajo de Mercurio SINA, “Plan Sectorial Ambiental de Mercurio 2021, en la que intervienen los institutos Humboldt, Sinchi, Ideam, Anla, MADS, INVEMAR y Corantioquia. .Considerando que aún persiste la utilización del Mercurio en las actividades no licitas de beneficio de oro en algunos territorios en la jurisdicción de la Corporación, se realizaran algunos monitoreos en el territorio rural de los municipios de Buritica, Zaragoza y Segovia, con el fin de rastrear emisiones fugitivas al ambiente del mercurio gaseoso, que pueda a coaccionar daño a los grupos poblacionales a la salud ambiental y en especial a la salud de la población joven y adulta ante la exposición de Hg.</v>
          </cell>
          <cell r="U154" t="str">
            <v xml:space="preserve">En el mes de diciembre, específicamente el día 21 de diciembre de 2022, se llevó a cabo el evento “Estrategias para la eliminación del uso de mercurio en los procesos de beneficio de oro” para el cual fueron convocados funcionarios de 20 municipios de la jurisdicción de la Corporación con el fin de fortalecer los equipos técnicos que se encargan del sector minero. En este espacio se abordaron temas como: beneficio del oro sin el uso del mercurio, cálculo de huella hídrica en el sector minero, formalización minera, protocolo para manejo y decomiso de mercurio. </v>
          </cell>
          <cell r="X154" t="str">
            <v>contract</v>
          </cell>
          <cell r="Y154" t="str">
            <v>No aplica</v>
          </cell>
          <cell r="AF154">
            <v>1</v>
          </cell>
          <cell r="AG154">
            <v>1</v>
          </cell>
          <cell r="AH154">
            <v>1</v>
          </cell>
          <cell r="AJ154">
            <v>300000000</v>
          </cell>
          <cell r="AK154">
            <v>257917143</v>
          </cell>
          <cell r="AL154">
            <v>0.85972380999999998</v>
          </cell>
          <cell r="AM154">
            <v>58552333</v>
          </cell>
          <cell r="AN154">
            <v>0.227019934847836</v>
          </cell>
          <cell r="AO154">
            <v>199364810</v>
          </cell>
          <cell r="AP154">
            <v>175183794</v>
          </cell>
          <cell r="AQ154">
            <v>175183794</v>
          </cell>
          <cell r="AR154">
            <v>1</v>
          </cell>
          <cell r="AS154">
            <v>0</v>
          </cell>
          <cell r="AT154">
            <v>0</v>
          </cell>
          <cell r="AU154">
            <v>0</v>
          </cell>
          <cell r="AV154">
            <v>0</v>
          </cell>
          <cell r="AW154">
            <v>0</v>
          </cell>
          <cell r="AX154">
            <v>0</v>
          </cell>
          <cell r="AY154">
            <v>0</v>
          </cell>
          <cell r="AZ154">
            <v>0</v>
          </cell>
          <cell r="BA154" t="str">
            <v>0%</v>
          </cell>
          <cell r="BB154">
            <v>104162645</v>
          </cell>
          <cell r="BC154">
            <v>103745994</v>
          </cell>
          <cell r="BD154">
            <v>0.99599999596784428</v>
          </cell>
          <cell r="BE154">
            <v>41749840</v>
          </cell>
        </row>
        <row r="155">
          <cell r="A155" t="str">
            <v>SACT 9.2.10</v>
          </cell>
          <cell r="B155" t="str">
            <v>9.2.10</v>
          </cell>
          <cell r="C155" t="str">
            <v>Resolución de solicitudes de licencias ambientales dentro de los tiempos establecidos en la normatividad vigente</v>
          </cell>
          <cell r="D155" t="str">
            <v>% de las solicitudes de licencias ambientales competencia de Corantioquia resueltas dentro de los tiempos establecidos en la normatividad vigente</v>
          </cell>
          <cell r="E155" t="str">
            <v>Porcentaje</v>
          </cell>
          <cell r="F155">
            <v>0.6</v>
          </cell>
          <cell r="G155">
            <v>0.7</v>
          </cell>
          <cell r="H155">
            <v>0.75</v>
          </cell>
          <cell r="I155">
            <v>0.8</v>
          </cell>
          <cell r="J155">
            <v>0.56521739130434778</v>
          </cell>
          <cell r="K155">
            <v>0.30909090909090908</v>
          </cell>
          <cell r="L155">
            <v>0</v>
          </cell>
          <cell r="M155">
            <v>0</v>
          </cell>
          <cell r="N155">
            <v>0</v>
          </cell>
          <cell r="O155">
            <v>1</v>
          </cell>
          <cell r="P155">
            <v>0.80745341614906829</v>
          </cell>
          <cell r="Q155">
            <v>0.41212121212121211</v>
          </cell>
          <cell r="R155">
            <v>0</v>
          </cell>
          <cell r="S155" t="str">
            <v xml:space="preserve">A la fecha de corte han ingresado 27 trámites de solicitud y modificación de licencia ambientales con acto de inicio, de las cuales se han decidido 17.
 </v>
          </cell>
          <cell r="T155" t="str">
            <v xml:space="preserve">En la vigencia 2021 ingresaron 23 trámites de solicitud y modificación de licencias ambientales con acto de inicio (incluyendo las ingresadas en el último trimestre del año 2020), de las cuales trece (13) se decidieron en los tiempos de ley, lo que equivale al 56.52% de las solicitudes, alcanzando así, el 80.75% de la meta estipulada para la vigencia 2021. </v>
          </cell>
          <cell r="U155" t="str">
            <v xml:space="preserve">De las 55 solicitudes de licenciamiento nuevas para el 2022, se decidieron 28 trámites, lo cual corresponde a un 50,90 % de las mismas. Igualmente, de dicho número de solicitudes, 17 fueron decididas en el tiempo de ley, lo cual corresponde con un porcentaje del 30,91 % para la vigencia del año 2022. </v>
          </cell>
          <cell r="X155" t="str">
            <v>contract</v>
          </cell>
          <cell r="Y155" t="str">
            <v>No aplica</v>
          </cell>
          <cell r="AF155">
            <v>0.8</v>
          </cell>
          <cell r="AG155">
            <v>0.63</v>
          </cell>
          <cell r="AH155">
            <v>0.78749999999999998</v>
          </cell>
          <cell r="AJ155">
            <v>0</v>
          </cell>
          <cell r="AL155">
            <v>0</v>
          </cell>
          <cell r="AM155">
            <v>0</v>
          </cell>
          <cell r="AN155">
            <v>0</v>
          </cell>
          <cell r="AO155">
            <v>0</v>
          </cell>
          <cell r="AP155">
            <v>0</v>
          </cell>
          <cell r="AQ155">
            <v>0</v>
          </cell>
          <cell r="AR155" t="str">
            <v>0%</v>
          </cell>
          <cell r="AS155">
            <v>300000000</v>
          </cell>
          <cell r="AT155">
            <v>300000000</v>
          </cell>
          <cell r="AU155">
            <v>0</v>
          </cell>
          <cell r="AV155">
            <v>0</v>
          </cell>
          <cell r="AW155">
            <v>0</v>
          </cell>
          <cell r="AX155">
            <v>300000000</v>
          </cell>
          <cell r="AY155">
            <v>300000000</v>
          </cell>
          <cell r="AZ155">
            <v>216979161</v>
          </cell>
          <cell r="BA155">
            <v>0.72326387000000003</v>
          </cell>
          <cell r="BB155">
            <v>0</v>
          </cell>
          <cell r="BC155">
            <v>0</v>
          </cell>
          <cell r="BD155">
            <v>0</v>
          </cell>
          <cell r="BE155">
            <v>0</v>
          </cell>
        </row>
        <row r="156">
          <cell r="A156" t="str">
            <v>SACT 9.2.11</v>
          </cell>
          <cell r="B156" t="str">
            <v>9.2.11</v>
          </cell>
          <cell r="C156" t="str">
            <v>Atención de los tramites ambientales en los tiempos establecidos</v>
          </cell>
          <cell r="D156" t="str">
            <v>Tiempo promedio de trámite para la resolución de autorizaciones ambientales otorgadas por la Corporación (días).</v>
          </cell>
          <cell r="E156" t="str">
            <v>Número</v>
          </cell>
          <cell r="F156">
            <v>90</v>
          </cell>
          <cell r="G156">
            <v>90</v>
          </cell>
          <cell r="H156">
            <v>90</v>
          </cell>
          <cell r="I156">
            <v>90</v>
          </cell>
          <cell r="J156">
            <v>36.30512469716961</v>
          </cell>
          <cell r="K156">
            <v>58.470928200761371</v>
          </cell>
          <cell r="L156">
            <v>0</v>
          </cell>
          <cell r="M156">
            <v>0</v>
          </cell>
          <cell r="N156">
            <v>0</v>
          </cell>
          <cell r="O156">
            <v>1</v>
          </cell>
          <cell r="P156">
            <v>1</v>
          </cell>
          <cell r="Q156">
            <v>1</v>
          </cell>
          <cell r="R156">
            <v>0</v>
          </cell>
          <cell r="S156" t="str">
            <v>Se aperturaron 1835 trámites ambientales (Licencia Ambiental, Concesión de Agua, Permiso de Vertimiento, Aprovechamiento Forestal, Permiso de Emisiones, Permisos de Estudio y Permisos de Ocupación de Cauce), de los cuales se han resuelto 881 en un tiempo promedio de 67 días</v>
          </cell>
          <cell r="T156" t="str">
            <v>Durante el año 2021, ingresasron 1.717 trámites ambientales, de los cuales, se decidieron 1.435 y de este total se decidieron sin superar el tiempo establecido.</v>
          </cell>
          <cell r="U156" t="str">
            <v>Durante el año 2022, se decidieron 1.582 trámites ambientales de los asuntos concesiones de aguas, permisos de estudio, licencias ambientales, aprovechamiento forestal, permisos de emisiones, permisos de vertimientos y permisos de ocupación de cause, y en promedio se decidieron en un tiempo de 58.6 días, logrando así el cumplimiento de la meta en un 100%.</v>
          </cell>
          <cell r="X156" t="str">
            <v>contract</v>
          </cell>
          <cell r="Y156" t="str">
            <v>No aplica</v>
          </cell>
          <cell r="AF156">
            <v>90</v>
          </cell>
          <cell r="AG156">
            <v>40.001513224482743</v>
          </cell>
          <cell r="AH156">
            <v>0.44446125804980824</v>
          </cell>
          <cell r="AJ156">
            <v>23942442890</v>
          </cell>
          <cell r="AK156">
            <v>21906162266</v>
          </cell>
          <cell r="AL156">
            <v>0.91495100840981891</v>
          </cell>
          <cell r="AM156">
            <v>21462988015</v>
          </cell>
          <cell r="AN156">
            <v>0.97976942535079092</v>
          </cell>
          <cell r="AO156">
            <v>444823250.99000001</v>
          </cell>
          <cell r="AP156">
            <v>411294979.99000001</v>
          </cell>
          <cell r="AQ156">
            <v>234184146.43000001</v>
          </cell>
          <cell r="AR156">
            <v>0.56938245741704363</v>
          </cell>
          <cell r="AS156">
            <v>23814624617</v>
          </cell>
          <cell r="AT156">
            <v>21860025937</v>
          </cell>
          <cell r="AU156">
            <v>0.91792443880871777</v>
          </cell>
          <cell r="AV156">
            <v>21490023708</v>
          </cell>
          <cell r="AW156">
            <v>0.98307402607543393</v>
          </cell>
          <cell r="AX156">
            <v>370002229</v>
          </cell>
          <cell r="AY156">
            <v>370002229</v>
          </cell>
          <cell r="AZ156">
            <v>357754279</v>
          </cell>
          <cell r="BA156">
            <v>0.96689763185183408</v>
          </cell>
          <cell r="BB156">
            <v>25483472371</v>
          </cell>
          <cell r="BC156">
            <v>24348580160</v>
          </cell>
          <cell r="BD156">
            <v>0.95546555844204739</v>
          </cell>
          <cell r="BE156">
            <v>22797267066</v>
          </cell>
        </row>
        <row r="157">
          <cell r="A157" t="str">
            <v>SACT 9.2.12</v>
          </cell>
          <cell r="B157" t="str">
            <v>9.2.12</v>
          </cell>
          <cell r="C157" t="str">
            <v>Atención de procesos sancionatorios (Modificado por el acuerdo del consejo directivo 625 del 2021)</v>
          </cell>
          <cell r="D157" t="str">
            <v>% de procesos sancionatorios resueltos</v>
          </cell>
          <cell r="E157" t="str">
            <v>Porcentaje</v>
          </cell>
          <cell r="F157">
            <v>0.2</v>
          </cell>
          <cell r="G157">
            <v>1</v>
          </cell>
          <cell r="H157">
            <v>1</v>
          </cell>
          <cell r="I157">
            <v>1</v>
          </cell>
          <cell r="J157">
            <v>0.16078218359587182</v>
          </cell>
          <cell r="K157">
            <v>0.20579360289680146</v>
          </cell>
          <cell r="L157">
            <v>1</v>
          </cell>
          <cell r="M157" t="str">
            <v>0%</v>
          </cell>
          <cell r="N157">
            <v>0</v>
          </cell>
          <cell r="O157">
            <v>0.69500000000000006</v>
          </cell>
          <cell r="P157">
            <v>0.16078218359587182</v>
          </cell>
          <cell r="Q157">
            <v>0.20579360289680146</v>
          </cell>
          <cell r="R157">
            <v>1</v>
          </cell>
          <cell r="S157" t="str">
            <v xml:space="preserve">Se tuvo un total de 245 expedientes de procesos sancionatorios ambientales resueltos, incluyendo dentro de estos 6 expedientes que fueron archivados y se encontraban dentro de la línea base. </v>
          </cell>
          <cell r="T157" t="str">
            <v>Para el año 2021 se inicio con un total de expediente sancionatorios con acto de inicio de 1.694 y durante el año 2021 se elaboraron 141 acto de inicio de procesos sancionatorios, para un total de 1.841 expedientes y de estse total se decidieron 296, equivalente al 16%.</v>
          </cell>
          <cell r="U157" t="str">
            <v>Del total de expedientes, los cuales ascienden a un total de 1.657, se decidieron 341.</v>
          </cell>
          <cell r="X157" t="str">
            <v>contract</v>
          </cell>
          <cell r="Y157" t="str">
            <v>No aplica</v>
          </cell>
          <cell r="AF157">
            <v>1</v>
          </cell>
          <cell r="AG157">
            <v>1</v>
          </cell>
          <cell r="AH157">
            <v>1</v>
          </cell>
          <cell r="AJ157">
            <v>0</v>
          </cell>
          <cell r="AL157">
            <v>0</v>
          </cell>
          <cell r="AM157">
            <v>0</v>
          </cell>
          <cell r="AN157">
            <v>0</v>
          </cell>
          <cell r="AO157">
            <v>0</v>
          </cell>
          <cell r="AP157">
            <v>0</v>
          </cell>
          <cell r="AQ157">
            <v>0</v>
          </cell>
          <cell r="AR157" t="str">
            <v>0%</v>
          </cell>
          <cell r="AS157">
            <v>300000000</v>
          </cell>
          <cell r="AT157">
            <v>300000000</v>
          </cell>
          <cell r="AU157">
            <v>0</v>
          </cell>
          <cell r="AV157">
            <v>127234410</v>
          </cell>
          <cell r="AW157">
            <v>0.42411470000000001</v>
          </cell>
          <cell r="AX157">
            <v>172765590</v>
          </cell>
          <cell r="AY157">
            <v>172765590</v>
          </cell>
          <cell r="AZ157">
            <v>162033681</v>
          </cell>
          <cell r="BA157">
            <v>0.93788167539612488</v>
          </cell>
          <cell r="BB157">
            <v>800000000</v>
          </cell>
          <cell r="BC157">
            <v>800000000</v>
          </cell>
          <cell r="BD157">
            <v>1</v>
          </cell>
          <cell r="BE157">
            <v>447836169</v>
          </cell>
        </row>
        <row r="158">
          <cell r="A158" t="str">
            <v>SACT 9.2.13</v>
          </cell>
          <cell r="B158" t="str">
            <v>9.2.13</v>
          </cell>
          <cell r="C158" t="str">
            <v>Seguimiento a autorizaciones ambientales</v>
          </cell>
          <cell r="D158" t="str">
            <v>% de autorizaciones ambientales con seguimiento</v>
          </cell>
          <cell r="E158" t="str">
            <v>Porcentaje</v>
          </cell>
          <cell r="F158">
            <v>1</v>
          </cell>
          <cell r="G158">
            <v>1</v>
          </cell>
          <cell r="H158">
            <v>1</v>
          </cell>
          <cell r="I158">
            <v>1</v>
          </cell>
          <cell r="J158">
            <v>0.9987843423292001</v>
          </cell>
          <cell r="K158">
            <v>0.97552377785167943</v>
          </cell>
          <cell r="L158">
            <v>0</v>
          </cell>
          <cell r="M158">
            <v>0</v>
          </cell>
          <cell r="N158">
            <v>0</v>
          </cell>
          <cell r="O158">
            <v>0.94399999999999995</v>
          </cell>
          <cell r="P158">
            <v>0.9987843423292001</v>
          </cell>
          <cell r="Q158">
            <v>0.97552377785167943</v>
          </cell>
          <cell r="R158">
            <v>0</v>
          </cell>
          <cell r="S158" t="str">
            <v xml:space="preserve">El Ministerio de Ambiente y Desarrollo Territorial definió, dentro del indicador “Índice de Evaluación del Desempeño Institucional – IDEI”, para las Corporaciones que la meta para el control y seguimiento; específicamente en los trámites ambientales Concesión de Aguas, Licencias Ambientales, Aprovechamientos Forestales y Vertimientos, sería del 100% de los trámites decididos, vigentes y en firme. Situación que llevó a desarrollar nuevas estrategias que contribuyeran al logro de las nuevas metas que implicaban mayor número de actuaciones. </v>
          </cell>
          <cell r="T158" t="str">
            <v>Durante el año 2021, se realizaron acciones de control y seguimiento a los trámites ambientales de los asuntos Concesión de aguas, Permisos de Estudios, Licencias Ambientales, Aprovechamientos Forestales, Permisos de Emisiones, Permisos de Vertimientos y Permisos de Ocupación de Cauce que al 31 de diciembre de 2020 se encontrasen otorgados, vigentes y en firme. Logrando así, un cumplimiento de acciones control y seguimientos del 100% en todos los trámites identificados excepto en los permisos de ocupación de cauce, donde se alcanzó una ejecución del 98%</v>
          </cell>
          <cell r="U158" t="str">
            <v>Del total de expedientes, los cuales ascienden a un total de 15.034, tienen acciones de control y seguimiento durante el año 2022 un total de 14.667, equivalente a un 97.6%</v>
          </cell>
          <cell r="X158" t="str">
            <v>contract</v>
          </cell>
          <cell r="Y158" t="str">
            <v>No aplica</v>
          </cell>
          <cell r="AF158">
            <v>1</v>
          </cell>
          <cell r="AG158">
            <v>0.7295770300452199</v>
          </cell>
          <cell r="AH158">
            <v>0.7295770300452199</v>
          </cell>
          <cell r="AJ158">
            <v>0</v>
          </cell>
          <cell r="AL158">
            <v>0</v>
          </cell>
          <cell r="AM158">
            <v>0</v>
          </cell>
          <cell r="AN158">
            <v>0</v>
          </cell>
          <cell r="AO158">
            <v>0</v>
          </cell>
          <cell r="AP158">
            <v>0</v>
          </cell>
          <cell r="AQ158">
            <v>0</v>
          </cell>
          <cell r="AR158" t="str">
            <v>0%</v>
          </cell>
          <cell r="AS158">
            <v>0</v>
          </cell>
          <cell r="AT158">
            <v>0</v>
          </cell>
          <cell r="AU158">
            <v>0</v>
          </cell>
          <cell r="AV158">
            <v>0</v>
          </cell>
          <cell r="AW158">
            <v>0</v>
          </cell>
          <cell r="AX158">
            <v>0</v>
          </cell>
          <cell r="AY158">
            <v>0</v>
          </cell>
          <cell r="AZ158">
            <v>0</v>
          </cell>
          <cell r="BA158" t="str">
            <v>0%</v>
          </cell>
          <cell r="BB158">
            <v>76289396</v>
          </cell>
          <cell r="BC158">
            <v>76289396</v>
          </cell>
          <cell r="BD158">
            <v>1</v>
          </cell>
          <cell r="BE158">
            <v>76289396</v>
          </cell>
        </row>
        <row r="159">
          <cell r="A159" t="str">
            <v>ACT 9.3</v>
          </cell>
          <cell r="B159" t="str">
            <v>9.3</v>
          </cell>
          <cell r="C159" t="str">
            <v>Implementar estrategia de apropiación y colaboración social en la administración ambiental a partir de procesos educativos, de reconocimiento del territorio, monitoreo participativo y sensibilización de actores</v>
          </cell>
          <cell r="E159" t="str">
            <v>Porcentaje</v>
          </cell>
          <cell r="F159">
            <v>1</v>
          </cell>
          <cell r="G159">
            <v>1</v>
          </cell>
          <cell r="H159">
            <v>1</v>
          </cell>
          <cell r="I159">
            <v>1</v>
          </cell>
          <cell r="J159">
            <v>1</v>
          </cell>
          <cell r="K159">
            <v>1</v>
          </cell>
          <cell r="L159">
            <v>0</v>
          </cell>
          <cell r="M159">
            <v>0.19999999999999996</v>
          </cell>
          <cell r="N159">
            <v>0</v>
          </cell>
          <cell r="O159">
            <v>0.8</v>
          </cell>
          <cell r="P159">
            <v>1</v>
          </cell>
          <cell r="Q159">
            <v>1</v>
          </cell>
          <cell r="R159">
            <v>0</v>
          </cell>
          <cell r="AF159">
            <v>1</v>
          </cell>
          <cell r="AG159">
            <v>0.7</v>
          </cell>
          <cell r="AH159">
            <v>0.7</v>
          </cell>
          <cell r="AJ159">
            <v>346756737</v>
          </cell>
          <cell r="AK159">
            <v>345424682</v>
          </cell>
          <cell r="AL159">
            <v>0.99615853173748148</v>
          </cell>
          <cell r="AM159">
            <v>311096543</v>
          </cell>
          <cell r="AN159">
            <v>0.90062048027013886</v>
          </cell>
          <cell r="AO159">
            <v>34328139</v>
          </cell>
          <cell r="AP159">
            <v>34328139</v>
          </cell>
          <cell r="AQ159">
            <v>23182050</v>
          </cell>
          <cell r="AR159">
            <v>0.67530750793103</v>
          </cell>
          <cell r="AS159">
            <v>344813934</v>
          </cell>
          <cell r="AT159">
            <v>344813934</v>
          </cell>
          <cell r="AU159">
            <v>1</v>
          </cell>
          <cell r="AV159">
            <v>163760652</v>
          </cell>
          <cell r="AW159">
            <v>0.47492469373351948</v>
          </cell>
          <cell r="AX159">
            <v>181053282</v>
          </cell>
          <cell r="AY159">
            <v>181053282</v>
          </cell>
          <cell r="AZ159">
            <v>155766967</v>
          </cell>
          <cell r="BA159">
            <v>0.86033771539142823</v>
          </cell>
          <cell r="BB159">
            <v>382000000</v>
          </cell>
          <cell r="BC159">
            <v>353489222</v>
          </cell>
          <cell r="BD159">
            <v>0.92536445549738222</v>
          </cell>
          <cell r="BE159">
            <v>347860352</v>
          </cell>
        </row>
        <row r="160">
          <cell r="A160" t="str">
            <v>SACT 9.3.1</v>
          </cell>
          <cell r="B160" t="str">
            <v>9.3.1</v>
          </cell>
          <cell r="C160" t="str">
            <v>Implementación de la estrategia de apropiación y colaboración social en la administración ambiental a partir de procesos educativos, de reconocimiento del territorio, monitoreo participativo y sensibilización de actores</v>
          </cell>
          <cell r="D160" t="str">
            <v>% de implementación de la estrategia de apropiación y colaboración social en la administración ambiental</v>
          </cell>
          <cell r="E160" t="str">
            <v>Porcentaje</v>
          </cell>
          <cell r="F160">
            <v>0.25</v>
          </cell>
          <cell r="G160">
            <v>0.5</v>
          </cell>
          <cell r="H160">
            <v>0.75</v>
          </cell>
          <cell r="I160">
            <v>1</v>
          </cell>
          <cell r="J160">
            <v>0.52674999999999994</v>
          </cell>
          <cell r="K160">
            <v>0.75</v>
          </cell>
          <cell r="L160">
            <v>0.52674999999999994</v>
          </cell>
          <cell r="M160">
            <v>0.05</v>
          </cell>
          <cell r="N160">
            <v>0</v>
          </cell>
          <cell r="O160">
            <v>0.8</v>
          </cell>
          <cell r="P160">
            <v>1</v>
          </cell>
          <cell r="Q160">
            <v>1</v>
          </cell>
          <cell r="R160">
            <v>0.52674999999999994</v>
          </cell>
          <cell r="S160" t="str">
            <v xml:space="preserve">Se realizó la revisión y sistematización de información como: normatividad étnica, capítulo étnico PGAR 2020-2031, acciones étnicas afro e indígenas, planes de etnodesarrollo y planes de vida  y cartografía de Consejos Comunitarios Afrocolombianos y comunidades, cabildos y resguardos Indígenas para la formulación de la estrategia; y la construcción de la línea base mediante el diseño, aplicación, tabulación y  análisis de encuestas con representantes legales, presidentes, miembros de juntas de gobierno o promotores de 93 Consejos Comunitarios y con gobernadores indígenas, miembros del cabildo o líderes de 36 comunidades indígenas. 
Se realizaron reuniones de articulación con la Gerencia de Afrodescendientes y la Gerencia Indígena de la Gobernación de Antioquia para revisar posibilidades de coordinación y aunar de recursos y esfuerzos para la realización de acciones conjuntas con estos grupos étnicos; y se realizaron reuniones semanales durante el segundo semestre con los Consejeros y Expertos Comunitarios Afro y con la Asociación de Cabildos Indígenas de Antioquia para el diseño del proceso a realizar en el año 2020 y construcción de criterios e instancia de coordinación y relacionamientos  y también para la caracterización, focalización y análisis de información territorial, poblacional y dinámicas comunitarias.
Se realizó la formulación de estudios previos para el desarrollo de la estrategia de administración ambiental y colaboración social con comunidades indígenas y afrocolombianas, lo cual se materializó con la firma de los convenios N°040-COV2010-182 con la Asociación de Cabildos Indígenas de Antioquia -OIA y la Gerencia Indígena del Departamento de Antioquia; y el convenio N°040-COV2010-214 con la Unión Temporal Afroambiental.  </v>
          </cell>
          <cell r="T160" t="str">
            <v xml:space="preserve">En la vigencia 2021 se realizó el levantamiento de la línea base de comunidades indígenas y se presentan avances en la recolección de información comunidades afrocolombianas cuyo ejercicio fue desarrollado a través del diligenciamiento de un instrumento en 65 cabildos y 80 consejos comunitarios para establecer el estado actual de las comunidades étnicas en materia de fortalecimiento organizativo y capacidades para la apropiación y colaboración social en la administración ambiental.  Asimismo, como parte de la estrategia, se construyó el marco político y normativo para la participación de autoridades étnicas en la administración ambiental y en el marco del proceso de desarrollado con la Organización Indígena de Antioquia se elaboró un documento como parte de la sistematización de la estrategia. Como parte de la implementación de la estrategia, se desarrolló un ejercicio de capacitación e implementación de encuentros educativos y de participación a escala local, zonal, territorial y jurisdiccional con comunidades indígenas y afrocolombianas a través de los convenios N°040-COV2010-182, 040-COV2010-214 para la formación de autoridades y construcción, validación y operación del esquema o mecanismo de coordinación entre las autoridades de los pueblos étnicos y Corantioquia para el desarrollo del capítulo étnico contenido en el Plan De Gestión Ambiental Regional -PGAR 2020-2031. Finalmente, se informa que durante esta vigencia se desarrollaron acciones para el fortalecimiento de la corresponsabilidad ambiental, la cultura, la participación y comunicación; el control y el seguimiento ambiental entre otros actores estratégicos de las territoriales de Aburrá Norte, Aburrá Sur, Panzenú Tahamies, Zenufaná, Cartama, Citará y Hevéxicos 
Mediante el  Convenio 040-COV2108-62, celebrado entre CORANTIOQUIA y el Instituto de Estudios Regionales de la Universidad de Antioquia, se avanzó en el fortalecimiento de capacidades para la apropiación y colaboración social en la administración ambiental desde el cumplimiento de tres alcances que tenían como propósito educar ambientalmente a integrantes de juntas de acción comunal, acueductos comuntarios  y actores participantes de los procesos de formulación y aprobación de planes de ordenamiento territorial en temáticas asociadas con la participación en la planificación hídrica y en el ordenamiento territorial, como elementos fundamemtales de la administración ambiental. En los tres alcances mencionados se logró realizar caracterización y diagnósticos de actores, construcción e implementación de estrategias educativas y se avanzó en procesos de sistematización. 
 </v>
          </cell>
          <cell r="U160" t="str">
            <v xml:space="preserve">Durante esta vigencia se mantuvieron las acciones para el fortalecimiento de la corresponsabilidad ambiental, la cultura, la participación y comunicación; el control y el seguimiento ambiental (120 informes técnicos) entre otros actores estratégicos de las territoriales de Aburrá Norte y Aburrá Sur, Panzenú, Tahamies, Zenufaná, Cartama, Citará y Hevéxicos, ejecutadas por los enlaces territoriales mediante los contratos 140–CNT2201– 69, 140–CNT2201–76, 140–CNT2201–77, 140–CNT2201–81, 140-CNT2209-128, 140–CNT2201–84 y 140–CNT2201–83, acompañamiento, asesoría, actividades, capacitaciones y encuentros con diferentes actores territoriales, mesas ambientales, generación BIO +,  Guardianes de la naturaleza, PRAES, ECOESCUELAS, CIDEAM, grupos ecológicos, comunidades afrocolombianas, ASOCOMUNALES, mujeres, tierra y vida, organizaciones campesinas, ONG, Hogares ecológicos, bomberos voluntarios, administraciones municipales, Articulación Policía Nacional, Ejército Nacional, Medios de comunicación, Empresas de servicios públicos, Juntas de Acueducto, Viveros, estudiantes universitarios, sector público y sector privado.  </v>
          </cell>
          <cell r="X160" t="str">
            <v>contract</v>
          </cell>
          <cell r="Y160" t="str">
            <v>No aplica</v>
          </cell>
          <cell r="AF160">
            <v>1</v>
          </cell>
          <cell r="AG160">
            <v>0.75</v>
          </cell>
          <cell r="AH160">
            <v>0.75</v>
          </cell>
          <cell r="AJ160">
            <v>346756737</v>
          </cell>
          <cell r="AK160">
            <v>345424682</v>
          </cell>
          <cell r="AL160">
            <v>0.99615853173748148</v>
          </cell>
          <cell r="AM160">
            <v>311096543</v>
          </cell>
          <cell r="AN160">
            <v>0.90062048027013886</v>
          </cell>
          <cell r="AO160">
            <v>34328139</v>
          </cell>
          <cell r="AP160">
            <v>34328139</v>
          </cell>
          <cell r="AQ160">
            <v>23182050</v>
          </cell>
          <cell r="AR160">
            <v>0.67530750793103</v>
          </cell>
          <cell r="AS160">
            <v>344813934</v>
          </cell>
          <cell r="AT160">
            <v>344813934</v>
          </cell>
          <cell r="AU160">
            <v>1</v>
          </cell>
          <cell r="AV160">
            <v>163760652</v>
          </cell>
          <cell r="AW160">
            <v>0.47492469373351948</v>
          </cell>
          <cell r="AX160">
            <v>181053282</v>
          </cell>
          <cell r="AY160">
            <v>181053282</v>
          </cell>
          <cell r="AZ160">
            <v>155766967</v>
          </cell>
          <cell r="BA160">
            <v>0.86033771539142823</v>
          </cell>
          <cell r="BB160">
            <v>382000000</v>
          </cell>
          <cell r="BC160">
            <v>353489222</v>
          </cell>
          <cell r="BD160">
            <v>0.92536445549738222</v>
          </cell>
          <cell r="BE160">
            <v>347860352</v>
          </cell>
        </row>
        <row r="161">
          <cell r="A161" t="str">
            <v>PROY 10</v>
          </cell>
          <cell r="B161">
            <v>10</v>
          </cell>
          <cell r="C161" t="str">
            <v>Proyecto 10. Fortaleciendo los actores para la gestión</v>
          </cell>
          <cell r="E161" t="str">
            <v>Porcentaje</v>
          </cell>
          <cell r="F161">
            <v>1</v>
          </cell>
          <cell r="G161">
            <v>1</v>
          </cell>
          <cell r="H161">
            <v>1</v>
          </cell>
          <cell r="I161">
            <v>1</v>
          </cell>
          <cell r="J161">
            <v>0.93914371605193669</v>
          </cell>
          <cell r="K161">
            <v>0.97576691072512112</v>
          </cell>
          <cell r="L161">
            <v>0.24228316326530613</v>
          </cell>
          <cell r="M161">
            <v>0</v>
          </cell>
          <cell r="N161">
            <v>5.7755084974025948E-2</v>
          </cell>
          <cell r="O161">
            <v>0.88400000000000001</v>
          </cell>
          <cell r="P161">
            <v>0.93914371605193669</v>
          </cell>
          <cell r="Q161">
            <v>0.97576691072512112</v>
          </cell>
          <cell r="R161">
            <v>0.24228316326530613</v>
          </cell>
          <cell r="AF161">
            <v>1</v>
          </cell>
          <cell r="AG161">
            <v>0.69972765669426451</v>
          </cell>
          <cell r="AH161">
            <v>0.69972765669426451</v>
          </cell>
          <cell r="AJ161">
            <v>19219594635</v>
          </cell>
          <cell r="AK161">
            <v>16224501548</v>
          </cell>
          <cell r="AL161">
            <v>0.8441646068046742</v>
          </cell>
          <cell r="AM161">
            <v>13396332624</v>
          </cell>
          <cell r="AN161">
            <v>0.82568531207982598</v>
          </cell>
          <cell r="AO161">
            <v>2881145345.6199999</v>
          </cell>
          <cell r="AP161">
            <v>2842485375.4500003</v>
          </cell>
          <cell r="AQ161">
            <v>2498939376.8199997</v>
          </cell>
          <cell r="AR161">
            <v>0.87913886854189605</v>
          </cell>
          <cell r="AS161">
            <v>21101704253</v>
          </cell>
          <cell r="AT161">
            <v>18445103408.299999</v>
          </cell>
          <cell r="AU161">
            <v>0.87410491527847489</v>
          </cell>
          <cell r="AV161">
            <v>15655911928.67</v>
          </cell>
          <cell r="AW161">
            <v>0.84878417768181724</v>
          </cell>
          <cell r="AX161">
            <v>2793640246</v>
          </cell>
          <cell r="AY161">
            <v>2793640246</v>
          </cell>
          <cell r="AZ161">
            <v>2233434316</v>
          </cell>
          <cell r="BA161">
            <v>0.79947098385265747</v>
          </cell>
          <cell r="BB161">
            <v>27936370446</v>
          </cell>
          <cell r="BC161">
            <v>24927689344</v>
          </cell>
          <cell r="BD161">
            <v>0.89230236233387328</v>
          </cell>
          <cell r="BE161">
            <v>18485223079</v>
          </cell>
        </row>
        <row r="162">
          <cell r="A162" t="str">
            <v>ACT 10.1</v>
          </cell>
          <cell r="B162" t="str">
            <v>10.1</v>
          </cell>
          <cell r="C162" t="str">
            <v>Consolidar los sistemas de información integrados e interconectados con los sistemas de información de otras instituciones, con enfoque diferencial</v>
          </cell>
          <cell r="E162" t="str">
            <v>Porcentaje</v>
          </cell>
          <cell r="F162">
            <v>1</v>
          </cell>
          <cell r="G162">
            <v>1</v>
          </cell>
          <cell r="H162">
            <v>1</v>
          </cell>
          <cell r="I162">
            <v>1</v>
          </cell>
          <cell r="J162">
            <v>0.72796710084811977</v>
          </cell>
          <cell r="K162">
            <v>1</v>
          </cell>
          <cell r="L162">
            <v>0.5</v>
          </cell>
          <cell r="M162">
            <v>0.22099999999999997</v>
          </cell>
          <cell r="N162">
            <v>6.8008224787970056E-2</v>
          </cell>
          <cell r="O162">
            <v>0.55800000000000005</v>
          </cell>
          <cell r="P162">
            <v>0.72796710084811977</v>
          </cell>
          <cell r="Q162">
            <v>1</v>
          </cell>
          <cell r="R162">
            <v>0.5</v>
          </cell>
          <cell r="AF162">
            <v>1</v>
          </cell>
          <cell r="AG162">
            <v>0.57149177521202998</v>
          </cell>
          <cell r="AH162">
            <v>0.57149177521202998</v>
          </cell>
          <cell r="AJ162">
            <v>1064692984</v>
          </cell>
          <cell r="AK162">
            <v>782521339</v>
          </cell>
          <cell r="AL162">
            <v>0.73497369735649543</v>
          </cell>
          <cell r="AM162">
            <v>775965427</v>
          </cell>
          <cell r="AN162">
            <v>0.99162206616834514</v>
          </cell>
          <cell r="AO162">
            <v>6555912</v>
          </cell>
          <cell r="AP162">
            <v>6555912</v>
          </cell>
          <cell r="AQ162">
            <v>4881447</v>
          </cell>
          <cell r="AR162">
            <v>0.7445870231327083</v>
          </cell>
          <cell r="AS162">
            <v>867118709</v>
          </cell>
          <cell r="AT162">
            <v>769395919</v>
          </cell>
          <cell r="AU162">
            <v>0.88730171660959978</v>
          </cell>
          <cell r="AV162">
            <v>711415639</v>
          </cell>
          <cell r="AW162">
            <v>0.92464181500292053</v>
          </cell>
          <cell r="AX162">
            <v>57980280</v>
          </cell>
          <cell r="AY162">
            <v>57980280</v>
          </cell>
          <cell r="AZ162">
            <v>56025966</v>
          </cell>
          <cell r="BA162">
            <v>0.96629347081455974</v>
          </cell>
          <cell r="BB162">
            <v>1168598611</v>
          </cell>
          <cell r="BC162">
            <v>623578326</v>
          </cell>
          <cell r="BD162">
            <v>0.53361207186990234</v>
          </cell>
          <cell r="BE162">
            <v>610041106</v>
          </cell>
        </row>
        <row r="163">
          <cell r="A163" t="str">
            <v>SACT 10.1.1</v>
          </cell>
          <cell r="B163" t="str">
            <v>10.1.1</v>
          </cell>
          <cell r="C163" t="str">
            <v>Promoción de desarrollos tecnológicos del manejo de información que soporte la gestión ambiental con enfoque étnico</v>
          </cell>
          <cell r="D163" t="str">
            <v>Número de desarrollos tecnológicos para el manejo de información que soporte la gestión ambiental con enfoque étnico</v>
          </cell>
          <cell r="E163" t="str">
            <v>Número</v>
          </cell>
          <cell r="F163">
            <v>0</v>
          </cell>
          <cell r="G163">
            <v>2</v>
          </cell>
          <cell r="H163">
            <v>0</v>
          </cell>
          <cell r="I163">
            <v>0</v>
          </cell>
          <cell r="J163">
            <v>0.4</v>
          </cell>
          <cell r="K163">
            <v>0.2</v>
          </cell>
          <cell r="L163">
            <v>0</v>
          </cell>
          <cell r="M163">
            <v>0</v>
          </cell>
          <cell r="N163">
            <v>0.4</v>
          </cell>
          <cell r="O163">
            <v>0</v>
          </cell>
          <cell r="P163">
            <v>0.2</v>
          </cell>
          <cell r="Q163">
            <v>0</v>
          </cell>
          <cell r="R163">
            <v>0</v>
          </cell>
          <cell r="S163" t="str">
            <v>Sin meta programada para la vigencia 2020</v>
          </cell>
          <cell r="T163" t="str">
            <v>En estos desarrollos se tienen los siguientes avances: La Fase de levantamiento y análisis de requerimientos tiene un avance del 12% sobre un 20%, y la Fase de Diseño tiene un avance del 8% sobre un 20%.
De acuerdo a los anterior se podría decir que tenemos un avance del 20%, esto equivale a 0.4 de la meta.
1.	Se tiene una primera versión del informe de levantamiento de requerimientos, producto del análisis realizado con los servidores públicos de Corantioquia, y de las necesidades expuestas por las comunidades Afrocolombianas (18 de noviembre 2021) e Indígena (23 de noviembre de 2021). Este informe ha sido revisado y ajustado con la subdirección de Participación y Cultura Ambiental. Si bien se tiene un significativo avance en esta etapa, se considera que este ejercicio está sujeto a mejora en la medida que se concrete el alcance del desarrollo. Por lo anterior se estima un avance del 12% en esta fase
2.	En adición a lo anterior, se ha avanzado el diseño del prototipo del sistema. Con base en el análisis de los requerimientos se han generado ilustraciones o vistas de la interfaz del sistema, lo que permita concretar con los usuarios e interesados la versión final del desarrollo. Se estima que el avance en esta fase es del 8%.</v>
          </cell>
          <cell r="U163" t="str">
            <v xml:space="preserve">En las fases comprendidas para esta solución tecnológica, con respecto a la fase de análisis de levantamiento de requerimientos de software y prototipado del producto, se tiene lo siguiente: 
Se avanzó en el análisis de la información suministrada en los encuentros por parte de las comunidades Indígena y Afrodescendientes y con las subdirecciones por medio de entrevistas cortas, realizadas en 2021. Se elabora un documento consolidado con los requerimientos identificados, y la construye prototipo interactivo, es decir, una versión inicial de lo que se proyecta desarrollar. 
En un espacio concertado con la Sub. Participación y Cultura y la Sub. Administrativa y financiera, se expuso el prototipo para evaluar y validar si lo proyectado a la fecha cumple los objetivos de las partes interesadas. En esto espacio se recibió retroalimentación respecto a nuevas funcionalidades y la presentación de la solución, los cuales ya se tuvieron encuentra en esta última versión del prototipo. 
Se tenía previsto realizar este desarrollo mediante un convenio con el Politecnico Jaime Isaza Cadavid, no obstante, después de varias sesiones de trabajo no se logró perfeccionar el convenio. </v>
          </cell>
          <cell r="X163" t="str">
            <v>contract</v>
          </cell>
          <cell r="Y163" t="str">
            <v>No aplica</v>
          </cell>
          <cell r="AF163">
            <v>2</v>
          </cell>
          <cell r="AG163">
            <v>0.60000000000000009</v>
          </cell>
          <cell r="AH163">
            <v>0.30000000000000004</v>
          </cell>
          <cell r="AJ163">
            <v>0</v>
          </cell>
          <cell r="AL163">
            <v>0</v>
          </cell>
          <cell r="AM163">
            <v>0</v>
          </cell>
          <cell r="AN163">
            <v>0</v>
          </cell>
          <cell r="AO163">
            <v>0</v>
          </cell>
          <cell r="AP163">
            <v>0</v>
          </cell>
          <cell r="AQ163">
            <v>0</v>
          </cell>
          <cell r="AR163" t="str">
            <v>0%</v>
          </cell>
          <cell r="AS163">
            <v>332935141</v>
          </cell>
          <cell r="AT163">
            <v>307541377</v>
          </cell>
          <cell r="AU163">
            <v>0.92372759473894051</v>
          </cell>
          <cell r="AV163">
            <v>249561097</v>
          </cell>
          <cell r="AW163">
            <v>0.81147161215968677</v>
          </cell>
          <cell r="AX163">
            <v>57980280</v>
          </cell>
          <cell r="AY163">
            <v>57980280</v>
          </cell>
          <cell r="AZ163">
            <v>56025966</v>
          </cell>
          <cell r="BA163">
            <v>0.96629347081455974</v>
          </cell>
          <cell r="BB163">
            <v>193000000</v>
          </cell>
          <cell r="BC163">
            <v>168421716</v>
          </cell>
          <cell r="BD163">
            <v>0.87265137823834193</v>
          </cell>
          <cell r="BE163">
            <v>154884496</v>
          </cell>
        </row>
        <row r="164">
          <cell r="A164" t="str">
            <v>SACT 10.1.2</v>
          </cell>
          <cell r="B164" t="str">
            <v>10.1.2</v>
          </cell>
          <cell r="C164" t="str">
            <v xml:space="preserve">Integración e interconexión de Sistemas de información </v>
          </cell>
          <cell r="D164" t="str">
            <v xml:space="preserve">% de integración e interconexión de los sistemas de información </v>
          </cell>
          <cell r="E164" t="str">
            <v>Porcentaje</v>
          </cell>
          <cell r="F164">
            <v>0.25</v>
          </cell>
          <cell r="G164">
            <v>0.5</v>
          </cell>
          <cell r="H164">
            <v>0.75</v>
          </cell>
          <cell r="I164">
            <v>1</v>
          </cell>
          <cell r="J164">
            <v>1</v>
          </cell>
          <cell r="K164">
            <v>1</v>
          </cell>
          <cell r="L164">
            <v>1</v>
          </cell>
          <cell r="M164">
            <v>0.125</v>
          </cell>
          <cell r="N164">
            <v>0</v>
          </cell>
          <cell r="O164">
            <v>0.5</v>
          </cell>
          <cell r="P164">
            <v>1</v>
          </cell>
          <cell r="Q164">
            <v>1</v>
          </cell>
          <cell r="R164">
            <v>1</v>
          </cell>
          <cell r="S164" t="str">
            <v xml:space="preserve">En el aplicativo sirena, se ajustó el trámite de concesión de aguas y se levanta el requerimiento con prototipo para el trámite vertimiento con la información requerida por el IDEAM para luego terminar su integración a través de web de services. </v>
          </cell>
          <cell r="T164" t="str">
            <v>En la vigencia 2021, se desarrollaron los siguientes aplicativos Web integrados con la aplicación SIRENA: Autogestión de Trámites en Línea y el tablero de control de Trámites Ambientales. El aplicativo Web de Fauna está integrado con  el aplicativo Sembratón.
Adicionalmente, se desarrollaron los siguientes tableros de control integrados con las aplicaciones SAFIX y PGAR: Plan de Acción y Procesos Contractuales.</v>
          </cell>
          <cell r="U164" t="str">
            <v xml:space="preserve">Se han diseñado los siguientes tableros de control para la visualización de información corporativa de proyectos estratégicos, los cuales están integrados con el Sistema de Información Misional SIRENA, financiados con recursos propios y administrados por la Subdirección de Planeación de la corporación:  
1. Seguimiento a los tiempos (Trámites Ambientales) 
2. Trámites Ambientales 
3. Seguimiento a PQRSD 
4. Seguimiento a procesos contractuales
5. Indice de Evaluación del Desempeño Institucional -IEDI
6. Tablero de control Plan de Acción 2020-2023
7. Programa Protección de datos personales
8. Visor de proyectos Corantioquia BPC 
9. Alerta para los supervisores - Proceso contractual
10. Identificación problemáticas ambientales a partir de la percepción social
11. Línea base de riesgos y priorización de municipios a intervenir
</v>
          </cell>
          <cell r="X164" t="str">
            <v>contract</v>
          </cell>
          <cell r="Y164" t="str">
            <v>No aplica</v>
          </cell>
          <cell r="AF164">
            <v>1</v>
          </cell>
          <cell r="AG164">
            <v>1</v>
          </cell>
          <cell r="AH164">
            <v>1</v>
          </cell>
          <cell r="AJ164">
            <v>682659629</v>
          </cell>
          <cell r="AK164">
            <v>438304907</v>
          </cell>
          <cell r="AL164">
            <v>0.64205482260911606</v>
          </cell>
          <cell r="AM164">
            <v>431748995</v>
          </cell>
          <cell r="AN164">
            <v>0.985042576764946</v>
          </cell>
          <cell r="AO164">
            <v>6555912</v>
          </cell>
          <cell r="AP164">
            <v>6555912</v>
          </cell>
          <cell r="AQ164">
            <v>4881447</v>
          </cell>
          <cell r="AR164">
            <v>0.7445870231327083</v>
          </cell>
          <cell r="AS164">
            <v>169921112</v>
          </cell>
          <cell r="AT164">
            <v>120546366</v>
          </cell>
          <cell r="AU164">
            <v>0.7094254773944747</v>
          </cell>
          <cell r="AV164">
            <v>120546366</v>
          </cell>
          <cell r="AW164">
            <v>1</v>
          </cell>
          <cell r="AX164">
            <v>0</v>
          </cell>
          <cell r="AY164">
            <v>0</v>
          </cell>
          <cell r="AZ164">
            <v>0</v>
          </cell>
          <cell r="BA164" t="str">
            <v>0%</v>
          </cell>
          <cell r="BB164">
            <v>539410832</v>
          </cell>
          <cell r="BC164">
            <v>105335317</v>
          </cell>
          <cell r="BD164">
            <v>0.19527846077811059</v>
          </cell>
          <cell r="BE164">
            <v>105335317</v>
          </cell>
        </row>
        <row r="165">
          <cell r="A165" t="str">
            <v>SACT 10.1.3</v>
          </cell>
          <cell r="B165" t="str">
            <v>10.1.3</v>
          </cell>
          <cell r="C165" t="str">
            <v>Actualización y reporte de la información en el SIAC</v>
          </cell>
          <cell r="D165" t="str">
            <v>% de actualización y reporte de la información en el SIAC</v>
          </cell>
          <cell r="E165" t="str">
            <v>Porcentaje</v>
          </cell>
          <cell r="F165">
            <v>0.9</v>
          </cell>
          <cell r="G165">
            <v>0.92</v>
          </cell>
          <cell r="H165">
            <v>0.95</v>
          </cell>
          <cell r="I165">
            <v>1</v>
          </cell>
          <cell r="J165">
            <v>0.90518919834081091</v>
          </cell>
          <cell r="K165">
            <v>0.95966150212604362</v>
          </cell>
          <cell r="L165">
            <v>0</v>
          </cell>
          <cell r="M165">
            <v>0</v>
          </cell>
          <cell r="N165">
            <v>0</v>
          </cell>
          <cell r="O165">
            <v>0.6166666666666667</v>
          </cell>
          <cell r="P165">
            <v>0.98390130254435959</v>
          </cell>
          <cell r="Q165">
            <v>1</v>
          </cell>
          <cell r="R165">
            <v>0</v>
          </cell>
          <cell r="S165" t="str">
            <v xml:space="preserve">Los datos reportados son: 
•	RUA: 105 registros validados y transmitidos.
•	SIRH: 869 registros entre los que se encuentran fuente, usuarios, concesiones, vertimientos y PUEAA.
•	SISAIRE: 7.958 registros reportados.
•	SNIF: 148 registros reportado.
•	RESPEL: 372 registros validados.
Para el reporte del SISAIRE se presentaron dificultades toda ves que las estaciones estuvieron en operación aproximadamente hasta mediados del mes de marzo, esto debido a que presentaron fallas técnicas o problemas en la telemetría, los cuales no fue posible atender en su momento a causa de la cuarentena por COVID declarada por el Gobierno Nacional. 
En SIRH y SNIF se presentaron dificultades para el cargue de información. 
</v>
          </cell>
          <cell r="T165" t="str">
            <v xml:space="preserve">  Respecto a SNIF: Se han realizado 7 registros de incendios de la cobertura vegetal. En cuanto al módulo de aprovechamiento forestal se reportaron y validaron 96 registros. Es importante mencionar que persisten los problemas con la plataforma lo que dificulta el reporte de parte de la información. Cumplida la fecha de reporte se tiene que: RUA (mes de Julio) se han validado 104 registros y RESPEL (mes de agosto) se han validado 352 registros. Respecto a SISAIRE se registran y validan en el año 13348 registros. Con base en el reporte de septiembre de RURH, se realiza la diferencia de los registros reportados por Corantioquia entre diciembre 2020 y diciembre de 2021. Esta diferencia da como resultado 241 nuevos registros. Es importante indicar que la información SIRH, ha tenido dificultades para cargar, inicialmente por los ajustes que venía realizando IDEAM en la plataforma, y actualmente por el ajuste.</v>
          </cell>
          <cell r="U165" t="str">
            <v xml:space="preserve">En cuanto al módulo de aprovechamiento forestal y el módulo de incendios se reportaron 11 registros. Es importante mencionar que persisten los problemas con la plataforma SNIF lo que dificulta el reporte de parte de la información. Cumplida la fecha de reporte se tiene que: RUA (mes de Julio) se han validado 132 registros y RESPEL (mes de agosto) se han validado 414 registros. Respecto a SISAIRE se registran y validan hasta diciembre se tienen 14.271 registros. Al respecto es preciso mencionar que durante el mes de septiembre se presentaron algunas fallas técnicas en las estaciones de monitoreo de calidad del aire ubicadas en Caucasia y Yondó. Con base en el reporte mensual de RURH a diciembre 2022, se realiza la diferencia de los registros reportados por Corantioquia entre diciembre 2021 y noviembre de 2022 (pues a la fecha del presente informe aún no estaba disponible el boletín de diciembre 2022). Esta diferencia da como resultado 140 nuevos registros. Es importante indicar que la información SIRH, ha tenido dificultades para cargar, por los ajustes que venía realizando IDEAM en la plataforma.	</v>
          </cell>
          <cell r="X165" t="str">
            <v>contract</v>
          </cell>
          <cell r="Y165" t="str">
            <v>No aplica</v>
          </cell>
          <cell r="AF165">
            <v>1</v>
          </cell>
          <cell r="AG165">
            <v>0.95966150212604362</v>
          </cell>
          <cell r="AH165">
            <v>0.95966150212604362</v>
          </cell>
          <cell r="AJ165">
            <v>382033355</v>
          </cell>
          <cell r="AK165">
            <v>344216432</v>
          </cell>
          <cell r="AL165">
            <v>0.90101146272947819</v>
          </cell>
          <cell r="AM165">
            <v>344216432</v>
          </cell>
          <cell r="AN165">
            <v>1</v>
          </cell>
          <cell r="AO165">
            <v>0</v>
          </cell>
          <cell r="AP165">
            <v>0</v>
          </cell>
          <cell r="AQ165">
            <v>0</v>
          </cell>
          <cell r="AR165" t="str">
            <v>0%</v>
          </cell>
          <cell r="AS165">
            <v>364262456</v>
          </cell>
          <cell r="AT165">
            <v>341308176</v>
          </cell>
          <cell r="AU165">
            <v>0.93698422765809275</v>
          </cell>
          <cell r="AV165">
            <v>341308176</v>
          </cell>
          <cell r="AW165">
            <v>1</v>
          </cell>
          <cell r="AX165">
            <v>0</v>
          </cell>
          <cell r="AY165">
            <v>0</v>
          </cell>
          <cell r="AZ165">
            <v>0</v>
          </cell>
          <cell r="BA165" t="str">
            <v>0%</v>
          </cell>
          <cell r="BB165">
            <v>436187779</v>
          </cell>
          <cell r="BC165">
            <v>349821293</v>
          </cell>
          <cell r="BD165">
            <v>0.80199700643148919</v>
          </cell>
          <cell r="BE165">
            <v>349821293</v>
          </cell>
        </row>
        <row r="166">
          <cell r="A166" t="str">
            <v>ACT 10.2</v>
          </cell>
          <cell r="B166" t="str">
            <v>10.2</v>
          </cell>
          <cell r="C166" t="str">
            <v>Consolidar la Corporación como una organización moderna e innovadora</v>
          </cell>
          <cell r="E166" t="str">
            <v>Porcentaje</v>
          </cell>
          <cell r="F166">
            <v>1</v>
          </cell>
          <cell r="G166">
            <v>1</v>
          </cell>
          <cell r="H166">
            <v>1</v>
          </cell>
          <cell r="I166">
            <v>1</v>
          </cell>
          <cell r="J166">
            <v>0.94904061219570979</v>
          </cell>
          <cell r="K166">
            <v>0.96546952425346788</v>
          </cell>
          <cell r="L166">
            <v>0.11979166666666667</v>
          </cell>
          <cell r="M166">
            <v>0</v>
          </cell>
          <cell r="N166">
            <v>3.1327492502637437E-2</v>
          </cell>
          <cell r="O166">
            <v>0.94699999999999995</v>
          </cell>
          <cell r="P166">
            <v>0.94904061219570979</v>
          </cell>
          <cell r="Q166">
            <v>0.96546952425346788</v>
          </cell>
          <cell r="R166">
            <v>0.11979166666666667</v>
          </cell>
          <cell r="AF166">
            <v>1</v>
          </cell>
          <cell r="AG166">
            <v>0.71537753411229443</v>
          </cell>
          <cell r="AH166">
            <v>0.71537753411229443</v>
          </cell>
          <cell r="AJ166">
            <v>9730973556</v>
          </cell>
          <cell r="AK166">
            <v>7666602963</v>
          </cell>
          <cell r="AL166">
            <v>0.78785569798130484</v>
          </cell>
          <cell r="AM166">
            <v>6321427459</v>
          </cell>
          <cell r="AN166">
            <v>0.82454086764477197</v>
          </cell>
          <cell r="AO166">
            <v>1324655236.49</v>
          </cell>
          <cell r="AP166">
            <v>1322458385.47</v>
          </cell>
          <cell r="AQ166">
            <v>1150804721.24</v>
          </cell>
          <cell r="AR166">
            <v>0.87020108449840217</v>
          </cell>
          <cell r="AS166">
            <v>12540017294</v>
          </cell>
          <cell r="AT166">
            <v>10421773480.299999</v>
          </cell>
          <cell r="AU166">
            <v>0.83108126854709263</v>
          </cell>
          <cell r="AV166">
            <v>9189140240.1800003</v>
          </cell>
          <cell r="AW166">
            <v>0.88172519365825663</v>
          </cell>
          <cell r="AX166">
            <v>1232633240</v>
          </cell>
          <cell r="AY166">
            <v>1232633240</v>
          </cell>
          <cell r="AZ166">
            <v>1045346951</v>
          </cell>
          <cell r="BA166">
            <v>0.84806000445030993</v>
          </cell>
          <cell r="BB166">
            <v>18547531446</v>
          </cell>
          <cell r="BC166">
            <v>16650895837</v>
          </cell>
          <cell r="BD166">
            <v>0.89774188470730254</v>
          </cell>
          <cell r="BE166">
            <v>11925743592</v>
          </cell>
        </row>
        <row r="167">
          <cell r="A167" t="str">
            <v>SACT 10.2.1</v>
          </cell>
          <cell r="B167" t="str">
            <v>10.2.1</v>
          </cell>
          <cell r="C167" t="str">
            <v>Formulación e implementación del Plan Anticorrupción y de Atención al Ciudadano – PAAC</v>
          </cell>
          <cell r="D167" t="str">
            <v>% de formulación e implementación del Plan Anticorrupción y de Atención al Ciudadano – PAAC</v>
          </cell>
          <cell r="E167" t="str">
            <v>Porcentaje</v>
          </cell>
          <cell r="F167">
            <v>1</v>
          </cell>
          <cell r="G167">
            <v>1</v>
          </cell>
          <cell r="H167">
            <v>1</v>
          </cell>
          <cell r="I167">
            <v>1</v>
          </cell>
          <cell r="J167">
            <v>1</v>
          </cell>
          <cell r="K167">
            <v>0.97899999999999998</v>
          </cell>
          <cell r="L167">
            <v>0</v>
          </cell>
          <cell r="M167">
            <v>0</v>
          </cell>
          <cell r="N167">
            <v>0</v>
          </cell>
          <cell r="O167">
            <v>0.90300000000000002</v>
          </cell>
          <cell r="P167">
            <v>1</v>
          </cell>
          <cell r="Q167">
            <v>0.97899999999999998</v>
          </cell>
          <cell r="R167">
            <v>0</v>
          </cell>
          <cell r="S167" t="str">
            <v xml:space="preserve">Se resalta que: 1.  no hay fallos disciplinarios ni quejas asociados a riesgos de corrupción 2.La formalización del Comité de Gestión y Desempeño mediante la Resolución n.° 040-RES2012-7361  3. La inscripción de la totalidad de trámites en el SUIT, así como el registro de los datos de operación.   4. El tiempo promedio de resolución de trámites ambientales se encuentra en 67 días hábiles   5. a Audiencia Pública de Rendición de Cuentas 2019, desarrollada de manera virtual el 24 de marzo de 2020  6. Se avanzó en la actualización de las encuestas de satisfacción, incorporando a los viveros corporativos, y la inclusión de los canales virtuales de atención  7. se realizó el convenio °040-COV2010-182 con el propósito de contar con cartillas informativas en Emberá Chamí, Emberá Katío u otro idioma  8. El 71% equivalente a 315 funcionarios, que han cursado y obtenido la Certificación en el “Módulo de Fundamentos Generales del MIPG”. 
Se encuentra pendiente aplicar la metodología para priorización de trámites a racionalizar, y la publicación del plan de participación ciudadana, acciones que son tenidas en cuenta para la formulación del Plan Anticorrupción y Atención al Ciudadano 2021. 
 </v>
          </cell>
          <cell r="T167" t="str">
            <v xml:space="preserve">En el seguimiento a los controles y a las acciones para mitigar los riesgos de corrupción, se presentan las siguientes fortalezas: Al mes de diciembre de 2021 no se han proferido fallos disciplinarios relacionados con actos de corrupción. Se destaca la implementación de la declaración del compromiso con la independencia, imparcialidad y confidencialidad, a través de la firma del formato (F-PMA-04), el desarrollo 79 Comités Directivos de Contratación, con el objetivo de monitorear y asegurar la transparencia en los procesos contractuales, y el diseño de una pieza gráfica con el fin de socializar los controles orientados a prevenir la materialización de estos riesgos.
Las acciones a de mejora sugeridas por la Oficina de Control Interno en este componente, están asociadas a la revisión de controles propuestos, específicamente asociados a la gestión del talento humano y del laboratorio ambiental, acción desarrollada durante la formulación de este documento.
Con relación  la estrategia antitrámites, en el seguimiento y evaluación al PAAC (070-MEM2201-203, 2022), se destaca la campaña comunicacional "Cero intermediarios", con mensajes permanentes a la ciudadanía sobre el acceso directo y transparente a los servicios de Corantioquia, así mismo, el correo denunciacorrupcion@corantioquia.gov.co, a través del cual la ciudadanía  puede comunicar presuntos actos irregulares. 
La inscripción de la estrategia de racionalización de trámites, el seguimiento y monitoreo en el SUIT, permitió desarrollar una estrategia integral y trazable, como puede visualizarse en el  memorando (070–MEM2112–8743, 2021) por medio del cual la Oficina de Control Interno presentó los resultados de la evaluación a la estrategia de racionalización de trámites en el SUIT, con un valor ejecutado del 100 %. 
Sumado a lo anterior, asociado al componente de rendición de cuentas se hace reconocimiento del seguimiento periódico y oportuno al Plan de Acción 2020-2023, los eventos con transmisión de microprogramas por el canal Tele Antioquia, el plan de medios para difusión de mensajes ambientales e institucionales en emisoras regionales y locales y El Consultorio Ambiental, como mecanismo para dar a conocer los logros y retos corporativos. El informe de ejecución del Plan de Acción 2020-2023 fue aprobado en sesión ordinaria 325 del consejo directivo, llevada a cabo el día 29 de julio de 2021, se evidencia en (180-CON2107-2269, 2021).
El Modelo de participación ciudadana fue formulado y validado por los grupos de interés de la corporación y se realizaron ejercicios de rendición de cuentas por parte del SGI y la Oficina Asesora de Comunicaciones.
Adicionalmente, con respecto al componente de atención al ciudadano, es importante la estandarización a través del procedimiento de atención al ciudadano (P-PAC-01) del análisis de recurrencia de PQRSDIF y la generación del informe de caracterización de usuarios (090-MEM2112-8269, 2021). Se actualizó el módulo de PQRSDIF en el aplicativo Sirena, con el fin de mejorar el análisis de las solicitudes presentadas por el usuario. Se cuenta con el desarrollo de chatbots y asesores virtuales, los cuales están pendientes por incorporar en la página web.
El informe de seguimiento a PQRSDIF fue actualizado en el primer semestre de 2021, realizándose un análisis de tendencias comparativo con años anteriores (070-MEM2107-5185, 2021). Desde el Grupo Interno de Trabajo Servicio De Orientación al Ciudadano, se solicitó la designación formal de dos funcionarios responsables para el manejo de las PQRSDIF en el aplicativo E-Sirena, con el fin incrementar el autocontrol y monitoreo a estas solicitudes. 
Para el primer semestre de 2021, las dependencias que recibieron mayor proporción de PQRSDIF fueron: la Oficina Territorial Aburrá Norte (16,7 %), la Subdirección de Ecosistemas (11,7 %) y la Oficina Territorial de Tahamíes (9,7 %). Las peticiones son la tipología de PQRSDIF más interpuestas por los usuarios, seguida por solicitud de información. El tiempo promedio de respuesta fue de 12 días hábiles.
La recomendación general a las dependencias de la Oficina de Control Interno es priorizar la respuesta de la PQRSDIF teniendo en cuenta la temática, urgencia de la situación y la antigüedad en que fueron radicadas.
Por otro lado, en cuanto al componente transparencia y acceso a la información pública, se resalta el proceso de ajustes realizados en los contenidos publicados en el portal web, sección Ley de Transparencia, de acuerdo con la nueva estructura de publicación de contenidos indicados en el anexo 2 - Estándares de publicación y divulgación de información, de conformidad con lo indicado en los artículos 4 y 5 de la (Resolución 1519, 2020), así como la designación de enlaces por dependencias, responsables de aportar la información que se debe mantener actualizada en el portal web corporativo, botón de ley de transparencia y acceso a información pública, así como las acciones desarrolladas con el fin de realizar el rediseño y optimización del sitio web de Corantioquia, ajustándolo de acuerdo con los criterios de la normatividad vigente. 
De igual manera, se resalta la estrategia de publicación abierta en la página Web, dirigida a usuarios, personal de la corporación y comunidad interesada en temas ambientales, que se alimenta permanentemente con contenidos sobre la gestión institucional y las diversas acciones que se realizan en los 80 municipios que tiene como jurisdicción. 
Para facilitar la participación de la población rural en diferentes procesos se ha empleado la Red Social WhatsApp, la cual es de fácil acceso y permite tener mayor cercanía en el territorio. El CIA se ha fortalecido implementando estrategias de virtualidad como subir la información a la nube, de modo que los usuarios en cualquier momento puedan acceder a esta, adicionalmente se han implementado estrategias cómo miércoles del conocimiento y la atención al usuario de manera remota, como llamadas tanto a usuarios internos como externos.
Para concluir, desde el componente de otras iniciativas, el informe de la Oficina de Control Interno Respecto a la implementación de iniciativas adicionales, señala como logros la adopción del Código de Integridad Corporativo en la Corporación Autónoma Regional del Centro de Antioquia mediante (Resolución n.° 040-RES2112-9588, 2021) y la capacitación a 213 servidores públicos en materia de supervisión e interventoría y seguimiento contratos.
</v>
          </cell>
          <cell r="U167" t="str">
            <v xml:space="preserve">Mediante el informe n.° 070-MEM2301-110 la Oficina de Control Interno dio a conocer el informe de seguimiento al cuarto trimestre de 2022, conceptuando que el PAAC alcanzó en la vigencia un nivel de desempeño satisfactorio, con una calificación de satisfactorio, tanto en el componente de riesgos de corrupción (4.97), como en el de los demás componentes (4,89).
Para la prevención de la materialización de riesgos de corrupción, el informe destaca las conciliaciones bancarias realizadas mensualmente por El Grupo Interno de Trabajo de Contabilidad y Costos, adscrito a la Subdirección Administrativa y Financiera; de igual forma, las reuniones bimensuales del Comité de Conciliación, y la implementación de la evaluación de desempeño para personas en provisionalidad y libre nombramiento y remoción. Se resalta además que no se ha materializado ninguno de los riesgos identificados en la matriz, debido a la implementación de los controles establecidos.
Entre los principales logros alcanzados durante la vigencia, están la consolidación del equipo impulsor de la política de integridad, alcanzar el 100 % del inventario de trámites y OPAS inscritos en el SUIT, la implementación del tablero de seguimiento a PQRSD, el fortalecimiento de la atención al ciudadano a través de la consulta especializada y la unidad móvil de atención, el rediseño y optimización del sitio web de Corantioquia, el Plan de Gestión del Conocimiento y la Innovación 2022-2023, la publicación de información de interés en lenguas nativas con el apoyo de la Subdirección de Participación y Cultura Ambiental y la Oficina Asesora de Comunicaciones, y la solicitud de acceso a la ventanilla única de registro – VUR.
Teniendo en cuenta que mediante el artículo 31, parágrafo 3 de la Ley 2195 de 2022 se derogó el Plan Anticorrupción y de Atención al Ciudadano – PAAC y en su lugar se debe formular el Programa de Transparencia y Ética Pública -PTEP con un enfoque de riesgos y en articulación con el Modelo Integrado de Planeación y Gestión – MIPG, en noviembre se dio inicio a la formulación de éste, con participación de las dependencias (090-MEM2212-9155), y fue socializado al Comité Directivo en sesión del Comité de Gestión y Desempeño del 26 de diciembre de 2022.
</v>
          </cell>
          <cell r="X167" t="str">
            <v>contract</v>
          </cell>
          <cell r="Y167" t="str">
            <v>No aplica</v>
          </cell>
          <cell r="AF167">
            <v>1</v>
          </cell>
          <cell r="AG167">
            <v>0.72050000000000003</v>
          </cell>
          <cell r="AH167">
            <v>0.72050000000000003</v>
          </cell>
          <cell r="AJ167">
            <v>58920140</v>
          </cell>
          <cell r="AK167">
            <v>55184012</v>
          </cell>
          <cell r="AL167">
            <v>0.93658996736939182</v>
          </cell>
          <cell r="AM167">
            <v>55184012</v>
          </cell>
          <cell r="AN167">
            <v>1</v>
          </cell>
          <cell r="AO167">
            <v>0</v>
          </cell>
          <cell r="AP167">
            <v>0</v>
          </cell>
          <cell r="AQ167">
            <v>0</v>
          </cell>
          <cell r="AR167" t="str">
            <v>0%</v>
          </cell>
          <cell r="AS167">
            <v>61100192</v>
          </cell>
          <cell r="AT167">
            <v>59885241</v>
          </cell>
          <cell r="AU167">
            <v>0.98011543073383467</v>
          </cell>
          <cell r="AV167">
            <v>59885241</v>
          </cell>
          <cell r="AW167">
            <v>1</v>
          </cell>
          <cell r="AX167">
            <v>0</v>
          </cell>
          <cell r="AY167">
            <v>0</v>
          </cell>
          <cell r="AZ167">
            <v>0</v>
          </cell>
          <cell r="BA167" t="str">
            <v>0%</v>
          </cell>
          <cell r="BB167">
            <v>64569106</v>
          </cell>
          <cell r="BC167">
            <v>57088990</v>
          </cell>
          <cell r="BD167">
            <v>0.88415332868322505</v>
          </cell>
          <cell r="BE167">
            <v>57088990</v>
          </cell>
        </row>
        <row r="168">
          <cell r="A168" t="str">
            <v>SACT 10.2.2</v>
          </cell>
          <cell r="B168" t="str">
            <v>10.2.2</v>
          </cell>
          <cell r="C168" t="str">
            <v>Formulación e implementación del Plan Institucional de Archivos de la Entidad-PINAR</v>
          </cell>
          <cell r="D168" t="str">
            <v>% de formulación e implementación del Plan Institucional de Archivos de la Entidad-PINAR</v>
          </cell>
          <cell r="E168" t="str">
            <v>Porcentaje</v>
          </cell>
          <cell r="F168">
            <v>0.5</v>
          </cell>
          <cell r="G168">
            <v>0.7</v>
          </cell>
          <cell r="H168">
            <v>0.85</v>
          </cell>
          <cell r="I168">
            <v>1</v>
          </cell>
          <cell r="J168">
            <v>0.7</v>
          </cell>
          <cell r="K168">
            <v>0.85</v>
          </cell>
          <cell r="L168">
            <v>0</v>
          </cell>
          <cell r="M168">
            <v>0</v>
          </cell>
          <cell r="N168">
            <v>0</v>
          </cell>
          <cell r="O168">
            <v>1</v>
          </cell>
          <cell r="P168">
            <v>1</v>
          </cell>
          <cell r="Q168">
            <v>1</v>
          </cell>
          <cell r="R168">
            <v>0</v>
          </cell>
          <cell r="S168" t="str">
            <v>Se realizó la implementación de este Instrumento Archivístico, a través de la contratación de personal de apoyo y con la formulación del Plan Institucional de Archivo – PINAR, además se cumplió con el diagnóstico integral de archivos del Archivo General de la Nación, el cual fue reportado en abril de 2020; se construyó el instrumento SIC Sistema integrado de conservación documental, el cual se presentará al comité interno de archivo.</v>
          </cell>
          <cell r="T168" t="str">
            <v>En la vigencia 2021, se ejecutaron los contratos 190-CNT2101-13 y 190-CNT2101-16, dando continuidad a actividades propias en cumplimiento de las normas archivísticas que debemos implementar, socializar y cumplir en materia documental, así como el acompañamiento a las dependencias en aplicación y actualización de instrumentos archivísticos.  
Se adelanto el proceso de selección abreviada 190-SA2109-23 cuyo objeto “Prestar los servicios de almacenamiento, custodia y administración del archivo físico de la sede central y oficinas territoriales de la Corporación Autónoma Regional del Centro de Antioquia” suscribiendo contrato 190-CNT2111-140 con la empresa GRM COLOMBIA, se hizo entrega en custodia de 810 cajas con información de la Oficina Territorial Aburrá Sur (462), Oficina Territorial Aburrá Norte (130) y Procesos Contractuales (218).</v>
          </cell>
          <cell r="U168" t="str">
            <v>En la vigencia 2022, se ejecutaron los contratos 190-CNT2201-25 y 190-CNT2201-75, dando continuidad a actividades propias en cumplimiento de las normas archivísticas que debemos implementar, socializar y cumplir en materia documental, así como el acompañamiento a las dependencias y oficinas territoriales en aplicación y actualización de instrumentos archivísticos.</v>
          </cell>
          <cell r="X168" t="str">
            <v>contract</v>
          </cell>
          <cell r="Y168" t="str">
            <v>No aplica</v>
          </cell>
          <cell r="AF168">
            <v>1</v>
          </cell>
          <cell r="AG168">
            <v>0.85</v>
          </cell>
          <cell r="AH168">
            <v>0.85</v>
          </cell>
          <cell r="AJ168">
            <v>465216881</v>
          </cell>
          <cell r="AK168">
            <v>326951120</v>
          </cell>
          <cell r="AL168">
            <v>0.70279289800749944</v>
          </cell>
          <cell r="AM168">
            <v>326951120</v>
          </cell>
          <cell r="AN168">
            <v>1</v>
          </cell>
          <cell r="AO168">
            <v>0</v>
          </cell>
          <cell r="AP168">
            <v>0</v>
          </cell>
          <cell r="AQ168">
            <v>0</v>
          </cell>
          <cell r="AR168" t="str">
            <v>0%</v>
          </cell>
          <cell r="AS168">
            <v>616437282</v>
          </cell>
          <cell r="AT168">
            <v>603910912</v>
          </cell>
          <cell r="AU168">
            <v>0.97967940881291471</v>
          </cell>
          <cell r="AV168">
            <v>545507239</v>
          </cell>
          <cell r="AW168">
            <v>0.90329091288219676</v>
          </cell>
          <cell r="AX168">
            <v>58403673</v>
          </cell>
          <cell r="AY168">
            <v>58403673</v>
          </cell>
          <cell r="AZ168">
            <v>45882611</v>
          </cell>
          <cell r="BA168">
            <v>0.78561173712482091</v>
          </cell>
          <cell r="BB168">
            <v>1407080413</v>
          </cell>
          <cell r="BC168">
            <v>1379320300</v>
          </cell>
          <cell r="BD168">
            <v>0.98027112541435113</v>
          </cell>
          <cell r="BE168">
            <v>891309206</v>
          </cell>
        </row>
        <row r="169">
          <cell r="A169" t="str">
            <v>SACT 10.2.3</v>
          </cell>
          <cell r="B169" t="str">
            <v>10.2.3</v>
          </cell>
          <cell r="C169" t="str">
            <v>Formulación e implementación del Plan Anual de Adquisiciones</v>
          </cell>
          <cell r="D169" t="str">
            <v>% de formulación e implementación del Plan Anual de Adquisiciones</v>
          </cell>
          <cell r="E169" t="str">
            <v>Porcentaje</v>
          </cell>
          <cell r="F169">
            <v>1</v>
          </cell>
          <cell r="G169">
            <v>1</v>
          </cell>
          <cell r="H169">
            <v>1</v>
          </cell>
          <cell r="I169">
            <v>1</v>
          </cell>
          <cell r="J169">
            <v>1</v>
          </cell>
          <cell r="K169">
            <v>1</v>
          </cell>
          <cell r="L169">
            <v>0</v>
          </cell>
          <cell r="M169">
            <v>0</v>
          </cell>
          <cell r="N169">
            <v>0</v>
          </cell>
          <cell r="O169">
            <v>0.90500000000000003</v>
          </cell>
          <cell r="P169">
            <v>1</v>
          </cell>
          <cell r="Q169">
            <v>1</v>
          </cell>
          <cell r="R169">
            <v>0</v>
          </cell>
          <cell r="S169" t="str">
            <v>Se publicaron en el SECOP II, todos los procesos contractuales, de acuerdo con las necesidades de bienes, obras y servicios, requeridos por las diferentes dependencias y áreas de la Corporación; permitiendo esto de manera eficiente y efectiva atender cada una de las solicitudes realizadas al Grupo interno de trabajo de Recursos Físicos adscrito a la Subdirección Administrativa y Financiera.    
Es importante resaltar que solo dos de los 21 procesos de contratación, se declararon desiertos en reiteradas ocasiones por razones ajenas a la Corporación, teniendo en cuenta que los proponentes incumplieron con los requisitos exigidos dentro de cada proceso</v>
          </cell>
          <cell r="T169" t="str">
            <v>La Corporación elaboró su Plan Anual de Adquisiciones, en el cual plasmó todas las necesidades que permitieran el logro de este objetivo durante la vigencia 2021, logrando de esta manera una respuesta oportuna a los requerimientos y necesidades que se derivaron del ejercicio de la Administración.  El cumplimiento de las metas establecidas dentro del Plan de Acción se logró a través de las siguientes contrataciones: Servicio de Vigilancia, Servicio de  Aseo y Cafeteria, servicios de Transporte, adquisición de papelería, adquisición de recipientes para separación de recipientes, intermediación y pólizas de seguros, recarga y adquisición de extintores, mantenimiento de equipos ofimáticos, arrendamientos entre otros.</v>
          </cell>
          <cell r="U169" t="str">
            <v xml:space="preserve">Al 31 de diciembre de 2022, se publicaron en el SECOP II, todos los procesos contractuales, de acuerdo con las necesidades de bienes, obras y servicios, requeridos por las diferentes dependencias y áreas de la Corporación; permitiendo esto de manera eficiente y efectiva atender cada una de las solicitudes realizadas al Grupo interno de trabajo de Recursos Físicos adscrito a la Subdirección Administrativa y Financiera en un 100%.  </v>
          </cell>
          <cell r="X169" t="str">
            <v>contract</v>
          </cell>
          <cell r="Y169" t="str">
            <v>No aplica</v>
          </cell>
          <cell r="AF169">
            <v>1</v>
          </cell>
          <cell r="AG169">
            <v>0.72625000000000006</v>
          </cell>
          <cell r="AH169">
            <v>0.72625000000000006</v>
          </cell>
          <cell r="AJ169">
            <v>2384515082</v>
          </cell>
          <cell r="AK169">
            <v>2164480919</v>
          </cell>
          <cell r="AL169">
            <v>0.90772372770423093</v>
          </cell>
          <cell r="AM169">
            <v>1680156541</v>
          </cell>
          <cell r="AN169">
            <v>0.77623994106459482</v>
          </cell>
          <cell r="AO169">
            <v>459347509.35000002</v>
          </cell>
          <cell r="AP169">
            <v>457150678.35000002</v>
          </cell>
          <cell r="AQ169">
            <v>390779729.69999999</v>
          </cell>
          <cell r="AR169">
            <v>0.8548160337647237</v>
          </cell>
          <cell r="AS169">
            <v>4085068787</v>
          </cell>
          <cell r="AT169">
            <v>3431321610</v>
          </cell>
          <cell r="AU169">
            <v>0.83996666614759752</v>
          </cell>
          <cell r="AV169">
            <v>3262342583</v>
          </cell>
          <cell r="AW169">
            <v>0.95075395249820371</v>
          </cell>
          <cell r="AX169">
            <v>168979027</v>
          </cell>
          <cell r="AY169">
            <v>168979027</v>
          </cell>
          <cell r="AZ169">
            <v>89994062</v>
          </cell>
          <cell r="BA169">
            <v>0.53257533551782144</v>
          </cell>
          <cell r="BB169">
            <v>5646854960</v>
          </cell>
          <cell r="BC169">
            <v>5468379140</v>
          </cell>
          <cell r="BD169">
            <v>0.96839376586360915</v>
          </cell>
          <cell r="BE169">
            <v>4601553520</v>
          </cell>
        </row>
        <row r="170">
          <cell r="A170" t="str">
            <v>SACT 10.2.4</v>
          </cell>
          <cell r="B170" t="str">
            <v>10.2.4</v>
          </cell>
          <cell r="C170" t="str">
            <v>Formulación e implementación del Plan Anual de Vacantes</v>
          </cell>
          <cell r="D170" t="str">
            <v>% de formulación e implementación del Plan Anual de Vacantes</v>
          </cell>
          <cell r="E170" t="str">
            <v>Porcentaje</v>
          </cell>
          <cell r="F170">
            <v>1</v>
          </cell>
          <cell r="G170">
            <v>1</v>
          </cell>
          <cell r="H170">
            <v>1</v>
          </cell>
          <cell r="I170">
            <v>1</v>
          </cell>
          <cell r="J170">
            <v>1</v>
          </cell>
          <cell r="K170">
            <v>1</v>
          </cell>
          <cell r="L170">
            <v>0</v>
          </cell>
          <cell r="M170">
            <v>0</v>
          </cell>
          <cell r="N170">
            <v>0</v>
          </cell>
          <cell r="O170">
            <v>1</v>
          </cell>
          <cell r="P170">
            <v>1</v>
          </cell>
          <cell r="Q170">
            <v>1</v>
          </cell>
          <cell r="R170">
            <v>0</v>
          </cell>
          <cell r="S170" t="str">
            <v xml:space="preserve">La formulación del Plan anual de vacantes 2020 de la Corporación fue adoptada mediante Resolución No. 040-RES2005-2485 del 07 de mayo de 2020 como anexo al Plan Estratégico de Talento Humano 2020 y publicado en la página Web de Corantioquia. 
A 31 de diciembre de 2020 la Corporación cuenta con 124 vacantes definitivas de su planta de empleos de 461 cargos, las cuales fueron reportadas a la CNSC a través de SIMO (Sistema de Apoyo para la Igualdad, el Mérito y la Oportunidad), con el fin de hacer parte de la próxima convocatoria pública a realizarse a través de concurso de ascenso (concurso cerrado) y a nivel nacional (concurso abierto). 
Dentro de las vacantes definitivas reportadas en SIMO se tiene la provisión actual de algunas de ellas, mediante provisionalidad y encargo y otras sin proveer. 
  </v>
          </cell>
          <cell r="T170" t="str">
            <v xml:space="preserve">El Plan Anual de Vacantes (PAV) se define como un instrumento de gestión que tiene como finalidad la administración y actualización de la información sobre los cargos en vacancia definitiva de la Entidad y el número de cargos existentes que deban ser objeto de provisión de manera tal, que se pueda proyectar y programar su provisión y contar con la respectiva disponibilidad presupuestal para garantizar el adecuado funcionamiento de la entidad. 
La formulación del PAV 2021 de la Corporación fue adoptada mediante Resolución No. 040-RES2101-445 del 29 de enero de 2021 y publicada en la página Web de Corantioquia. 
A 31 de diciembre de 2021 la Corporación cuenta con 120 vacantes definitivas de su planta de empleos de 461 cargos, dentro de la convocatoria de la  CNSC 
 Se adelantó el proceso de convocatoria por parte de la Comisión, la cual tiene proyectado publicar las listas de elegibles en el mes de marzo de 2022. </v>
          </cell>
          <cell r="U170" t="str">
            <v>La formulación del PAV 2022 de la Corporación fue adoptada mediante Resolución No. 040-RES2201-472 del 31 de enero de 2022, la cual fue publicada en la misma fecha en la página Web de Corantioquia. 
A 31 de diciembre de 2022, la Corporación cuenta con 35 vacantes definitivas de su planta de cargos de 461 empleos reportadas en SIMO, lo que representa un 7,6% de cargos pendientes por proveer con titulares de carrera administrativa. En el año 2022, se avanzó significativamente en la provisión de vacantes definitivas dentro del proceso de selección de entidades de la Rama Ejecutiva del Orden Nacional y Corporaciones Autónomas Regionales No. 1445 de 2020, adelantado por la CNSC, a través de la modalidad de ascenso y por concurso abierto a nivel nacional.</v>
          </cell>
          <cell r="X170" t="str">
            <v>contract</v>
          </cell>
          <cell r="Y170" t="str">
            <v>No aplica</v>
          </cell>
          <cell r="AF170">
            <v>1</v>
          </cell>
          <cell r="AG170">
            <v>0.75</v>
          </cell>
          <cell r="AH170">
            <v>0.75</v>
          </cell>
          <cell r="AJ170">
            <v>180849007</v>
          </cell>
          <cell r="AK170">
            <v>163249649</v>
          </cell>
          <cell r="AL170">
            <v>0.90268479605199048</v>
          </cell>
          <cell r="AM170">
            <v>163249649</v>
          </cell>
          <cell r="AN170">
            <v>1</v>
          </cell>
          <cell r="AO170">
            <v>0</v>
          </cell>
          <cell r="AP170">
            <v>0</v>
          </cell>
          <cell r="AQ170">
            <v>0</v>
          </cell>
          <cell r="AR170" t="str">
            <v>0%</v>
          </cell>
          <cell r="AS170">
            <v>291908406</v>
          </cell>
          <cell r="AT170">
            <v>148818819</v>
          </cell>
          <cell r="AU170">
            <v>0.50981340701781641</v>
          </cell>
          <cell r="AV170">
            <v>148818819</v>
          </cell>
          <cell r="AW170">
            <v>1</v>
          </cell>
          <cell r="AX170">
            <v>0</v>
          </cell>
          <cell r="AY170">
            <v>0</v>
          </cell>
          <cell r="AZ170">
            <v>0</v>
          </cell>
          <cell r="BA170" t="str">
            <v>0%</v>
          </cell>
          <cell r="BB170">
            <v>313481302</v>
          </cell>
          <cell r="BC170">
            <v>172213970</v>
          </cell>
          <cell r="BD170">
            <v>0.54935962336917943</v>
          </cell>
          <cell r="BE170">
            <v>172213970</v>
          </cell>
        </row>
        <row r="171">
          <cell r="A171" t="str">
            <v>SACT 10.2.5</v>
          </cell>
          <cell r="B171" t="str">
            <v>10.2.5</v>
          </cell>
          <cell r="C171" t="str">
            <v>Formulación e implementación del Plan de Previsión de Recursos Humanos</v>
          </cell>
          <cell r="D171" t="str">
            <v>% de formulación e implementación del Plan de Previsión de Recursos Humanos</v>
          </cell>
          <cell r="E171" t="str">
            <v>Porcentaje</v>
          </cell>
          <cell r="F171">
            <v>1</v>
          </cell>
          <cell r="G171">
            <v>1</v>
          </cell>
          <cell r="H171">
            <v>1</v>
          </cell>
          <cell r="I171">
            <v>1</v>
          </cell>
          <cell r="J171">
            <v>0.98373101952277664</v>
          </cell>
          <cell r="K171">
            <v>0.97139588100686503</v>
          </cell>
          <cell r="L171">
            <v>0</v>
          </cell>
          <cell r="M171">
            <v>0</v>
          </cell>
          <cell r="N171">
            <v>0</v>
          </cell>
          <cell r="O171">
            <v>0.98299999999999998</v>
          </cell>
          <cell r="P171">
            <v>0.98373101952277664</v>
          </cell>
          <cell r="Q171">
            <v>0.97139588100686503</v>
          </cell>
          <cell r="R171">
            <v>0</v>
          </cell>
          <cell r="S171" t="str">
            <v xml:space="preserve">La formulación del PPRH 2020 de la Corporación fue adoptada mediante Resolución No. 040-RES2005-2485 del 07 de mayo de 2020 como anexo al Plan Estratégico de Talento Humano 2020.
A 31 de diciembre de 2020 la Corporación cuenta con 16 vacantes sin proveer. Se realizaron entre enero 01 y diciembre 31 de 2020, 8 procesos de Encargo, permitiendo de esta manera cubrir algunas vacantes e incentivando de esta manera a los servidores públicos, con la oportunidad de ocupar otros empleos dentro de la planta corporativa. 
La Corporación suscribió el Contrato No. 150-CNT2004-61 de 2020 con la Escuela Superior de Administración Pública – ESAP con el objeto de realizar un estudio técnico para el fortalecimiento de la capacidad institucional, a partir de un proceso de modernización corporativa, que permita enfrentar los retos institucionales del PGAR 2020 – 2031 y cumplir las metas planteadas en el Plan de Acción 2020 – 2023. 
  </v>
          </cell>
          <cell r="T171" t="str">
            <v xml:space="preserve">El Plan de Previsión de Recursos Humanos (PPRH) tiene la finalidad de identificar las necesidades de personal para diseñar estrategias de planeación anual de la provisión del talento humano dentro de la planta global de personal de la Corporación y que son asignadas en cada una de las dependencias que la conforman. 
La formulación del PPRH 2021 de la Corporación fue adoptada mediante Resolución No. 040-RES2101-445 del 29 de enero de 2021 y publicada en la página Web de Corantioquia. 
A 31 de diciembre de 2021 la Corporación cuenta con 18 vacantes sin proveer. Se realizaron entre enero 01 y diciembre 31 de 2021, seis (6) procesos de Encargo, permitiendo de esta manera cubrir dieciocho (18) vacantes e incentivando de esta manera a los servidores públicos, con la oportunidad de ocupar otros empleos dentro de la planta corporativa. 
 </v>
          </cell>
          <cell r="U171" t="str">
            <v xml:space="preserve">El Plan de Previsión de Recursos Humanos (PPRH) tiene la finalidad de identificar las necesidades de personal para diseñar estrategias de planeación anual de la provisión del talento humano dentro de la planta global de personal de la Corporación y que son asignadas en cada una de las dependencias que la conforman.
La formulación del PPRH 2022 de la Corporación fue adoptada mediante Resolución No. 040-RES2201-472  del 31 de enero de 2022 y publicada en la página Web de Corantioquia.
A 31 de diciembre de 2022 la Corporación cuenta con 51 vacantes sin proveer, que representan el 11% de la planta de personal, de las cuales, 35 son vacantes definitivas y, 16 son vacantes temporales. Se realizaron entre enero y diciembre de 2022, 18 procesos de Encargo, permitiendo de esta manera cubrir 56 vacantes e incentivando de esta manera a los servidores públicos, con la oportunidad de ocupar otros empleos dentro de la planta corporativa.
</v>
          </cell>
          <cell r="X171" t="str">
            <v>contract</v>
          </cell>
          <cell r="Y171" t="str">
            <v>No aplica</v>
          </cell>
          <cell r="AF171">
            <v>1</v>
          </cell>
          <cell r="AG171">
            <v>0.73453172513241038</v>
          </cell>
          <cell r="AH171">
            <v>0.73453172513241038</v>
          </cell>
          <cell r="AJ171">
            <v>317409406</v>
          </cell>
          <cell r="AK171">
            <v>201490025</v>
          </cell>
          <cell r="AL171">
            <v>0.63479538158361948</v>
          </cell>
          <cell r="AM171">
            <v>80624323</v>
          </cell>
          <cell r="AN171">
            <v>0.40014051812242318</v>
          </cell>
          <cell r="AO171">
            <v>120865702</v>
          </cell>
          <cell r="AP171">
            <v>120865702</v>
          </cell>
          <cell r="AQ171">
            <v>120130537</v>
          </cell>
          <cell r="AR171">
            <v>0.99391750523237765</v>
          </cell>
          <cell r="AS171">
            <v>0</v>
          </cell>
          <cell r="AT171">
            <v>0</v>
          </cell>
          <cell r="AU171">
            <v>0</v>
          </cell>
          <cell r="AV171">
            <v>0</v>
          </cell>
          <cell r="AW171">
            <v>0</v>
          </cell>
          <cell r="AX171">
            <v>0</v>
          </cell>
          <cell r="AY171">
            <v>0</v>
          </cell>
          <cell r="AZ171">
            <v>0</v>
          </cell>
          <cell r="BA171" t="str">
            <v>0%</v>
          </cell>
          <cell r="BB171">
            <v>0</v>
          </cell>
          <cell r="BC171">
            <v>0</v>
          </cell>
          <cell r="BD171">
            <v>0</v>
          </cell>
          <cell r="BE171">
            <v>0</v>
          </cell>
        </row>
        <row r="172">
          <cell r="A172" t="str">
            <v>SACT 10.2.6</v>
          </cell>
          <cell r="B172" t="str">
            <v>10.2.6</v>
          </cell>
          <cell r="C172" t="str">
            <v>Formulación e implementación del Plan Estratégico de Talento Humano</v>
          </cell>
          <cell r="D172" t="str">
            <v>% de formulación e implementación del Plan Estratégico de Talento Humano</v>
          </cell>
          <cell r="E172" t="str">
            <v>Porcentaje</v>
          </cell>
          <cell r="F172">
            <v>1</v>
          </cell>
          <cell r="G172">
            <v>1</v>
          </cell>
          <cell r="H172">
            <v>1</v>
          </cell>
          <cell r="I172">
            <v>1</v>
          </cell>
          <cell r="J172">
            <v>0.97899999999999998</v>
          </cell>
          <cell r="K172">
            <v>0.99750000000000005</v>
          </cell>
          <cell r="L172">
            <v>0.5</v>
          </cell>
          <cell r="M172">
            <v>0</v>
          </cell>
          <cell r="N172">
            <v>0</v>
          </cell>
          <cell r="O172">
            <v>0.999</v>
          </cell>
          <cell r="P172">
            <v>0.97899999999999998</v>
          </cell>
          <cell r="Q172">
            <v>0.99750000000000005</v>
          </cell>
          <cell r="R172">
            <v>0.5</v>
          </cell>
          <cell r="S172" t="str">
            <v>La formulación del PETH 2020 de la Corporación fue adoptada mediante Resolución No. 040-RES2005-2485 del 07 de mayo de 2020, el cual tuvo como punto de partida el resultado de las mediciones realizadas, como son “clima y cultura”, la “encuesta sobre Ambiente y Desarrollo Institucional –EDI”, el “Informe Pormenorizado del Sistema de Control Interno” y además, la articulación que se debe tener con el “Modelo Integrado de Planeación y Gestión - MIPG</v>
          </cell>
          <cell r="T172" t="str">
            <v xml:space="preserve">La formulación del PETH 2021 de la Corporación fue adoptada mediante Resolución No. 040-RES2101-445 del 29 de enero de 2021, el cual tuvo como punto de partida el resultado de las mediciones realizadas, como son “clima y cultura”, y la articulación que se debe tener con el “Modelo Integrado de Planeación y Gestión - MIPG”, las cuales han permitido detectar las necesidades relacionadas con su población (servidores públicos de carrera administrativa, libre nombramiento y provisionales, de acuerdo con lo permitido por la normatividad. 
Una de las siete (7) dimensiones que integran el Modelo Integrado de Planeación y Gestión - MIPG, es el “Talento Humano”, el cual contribuye con su trabajo, dedicación y esfuerzo, al cumplimiento de la misión corporativa y a responder a la demanda de los funcionarios, de ahí que esta dimensión, esté orientada al desarrollo y cualificación de los servidores públicos, con el desarrollo de sus competencias, la aplicación de estímulos, la vocación del servicio, así como brindar las herramientas para gestionar adecuadamente el ciclo del servidor público: Ingreso, Permanencia y Retiro, teniendo muy en cuenta las prioridades estratégicas de la Corporación y partiendo del proceso de planeación, donde se identifican las necesidades cuantitativas y cualitativas de personal y se definen acciones para el desarrollo de este ciclo, de ahí que, la finalidad del PETH sea garantizar dicho desarrollo del talento humano de CORANTIOQUIA, para la consecución de los objetivos corporativos, a través de la ejecución del Plan de Bienestar Social, Estímulos e Incentivos, el Plan Institucional de Capacitación, el Plan Anual de Vacantes, el Plan de Previsión de Talento Humano y el Plan de Seguridad y Salud en el Trabajo. 
A 31 de diciembre de 2021 los planes tienen la siguiente ejecución física: 
Ejecución del Plan de Bienestar Social: 100%
Ejecución del Plan de Capacitación: 80%
Ejecución del Plan de Incentivos: 100%
Ejecución del Plan Anual de Vacantes: 100%
Ejecución del Plan de Previsión de Recursos Humanos: 98%
Ejecución del Plan de Seguridad y Salud en el Trabajo: 100%
</v>
          </cell>
          <cell r="U172" t="str">
            <v xml:space="preserve">El PETH 2022 de la Corporación fue adoptado mediante Resolución No. 040-RES2201-472 del 31 de enero de 2022, el cual tuvo como punto de partida el resultado de las mediciones realizadas, el Modelo Integrado de Planeación y Gestión - MIPG”, encuestas, mediciones de clima y cultura y encuestas internas, las cuales han permitido detectar las necesidades relacionadas con su población (servidores públicos de carrera administrativa, libre nombramiento y provisionales, de acuerdo con lo permitido por la normatividad y garantizar así el ciclo de vida del servidor público: INGRESO, PERMANENCIA y RETIRO.
Cada uno de los planes que conforman el PETH 2022, apuntan hacia el desarrollo del ciclo de vida del servidor público. Cada plan desde su especialidad, aporta a la consecución de los objetivos propuestos, para garantizar cada etapa de manera acertada.
Plan de Bienestar: 100% 
Plan de Incentivos: 100% 
Plan de Capacitación: 100% 
Plan de Vacantes: 100% 
Plan de Previsión: 95% 
Plan de SST: 100% 
</v>
          </cell>
          <cell r="X172" t="str">
            <v>contract</v>
          </cell>
          <cell r="Y172" t="str">
            <v>No aplica</v>
          </cell>
          <cell r="AF172">
            <v>1</v>
          </cell>
          <cell r="AG172">
            <v>0.74387500000000006</v>
          </cell>
          <cell r="AH172">
            <v>0.74387500000000006</v>
          </cell>
          <cell r="AJ172">
            <v>319527035</v>
          </cell>
          <cell r="AK172">
            <v>237183454</v>
          </cell>
          <cell r="AL172">
            <v>0.74229541797613463</v>
          </cell>
          <cell r="AM172">
            <v>171763141</v>
          </cell>
          <cell r="AN172">
            <v>0.72417842856778702</v>
          </cell>
          <cell r="AO172">
            <v>65420313</v>
          </cell>
          <cell r="AP172">
            <v>65420313</v>
          </cell>
          <cell r="AQ172">
            <v>61695900</v>
          </cell>
          <cell r="AR172">
            <v>0.94306947140408826</v>
          </cell>
          <cell r="AS172">
            <v>122632236</v>
          </cell>
          <cell r="AT172">
            <v>109857953</v>
          </cell>
          <cell r="AU172">
            <v>0.89583258516137632</v>
          </cell>
          <cell r="AV172">
            <v>109857953</v>
          </cell>
          <cell r="AW172">
            <v>1</v>
          </cell>
          <cell r="AX172">
            <v>0</v>
          </cell>
          <cell r="AY172">
            <v>0</v>
          </cell>
          <cell r="AZ172">
            <v>0</v>
          </cell>
          <cell r="BA172" t="str">
            <v>0%</v>
          </cell>
          <cell r="BB172">
            <v>454026367</v>
          </cell>
          <cell r="BC172">
            <v>277569009</v>
          </cell>
          <cell r="BD172">
            <v>0.61134997694968674</v>
          </cell>
          <cell r="BE172">
            <v>275777009</v>
          </cell>
        </row>
        <row r="173">
          <cell r="A173" t="str">
            <v>SACT 10.2.7</v>
          </cell>
          <cell r="B173" t="str">
            <v>10.2.7</v>
          </cell>
          <cell r="C173" t="str">
            <v>Formulación e implementación del Plan Institucional de Capacitación</v>
          </cell>
          <cell r="D173" t="str">
            <v>% de formulación e implementación del Plan Institucional de Capacitación</v>
          </cell>
          <cell r="E173" t="str">
            <v>Porcentaje</v>
          </cell>
          <cell r="F173">
            <v>1</v>
          </cell>
          <cell r="G173">
            <v>1</v>
          </cell>
          <cell r="H173">
            <v>1</v>
          </cell>
          <cell r="I173">
            <v>1</v>
          </cell>
          <cell r="J173">
            <v>0.8</v>
          </cell>
          <cell r="K173">
            <v>1</v>
          </cell>
          <cell r="L173">
            <v>0</v>
          </cell>
          <cell r="M173">
            <v>0</v>
          </cell>
          <cell r="N173">
            <v>0</v>
          </cell>
          <cell r="O173">
            <v>1</v>
          </cell>
          <cell r="P173">
            <v>0.8</v>
          </cell>
          <cell r="Q173">
            <v>1</v>
          </cell>
          <cell r="R173">
            <v>0</v>
          </cell>
          <cell r="S173" t="str">
            <v>El Plan Institucional de Capacitación (PIC) 2020 se formuló con el diagnóstico realizado de manera participativa con los jefes de las dependencias y la socialización realizada ante la Comisión de Personal de la Corporación, de la cual se recibieron aportes que contribuyeron a su construcción. Se adoptó mediante la Resolución 040-RES 2003-1101 de 06 de marzo de 2020.
Se realizaron jornadas de inducción: Marzo 6, mayo 22 y 26, julio 16, agosto 24, noviembre 6.
Se brindó capacitación en temas cómo: Estrategias de Comunicación y Mercadeo Digital, Actualización en Seguridad Social UGPP y Planilla Integrada 2020, Información Exógena, Corrección de Estilos,  
Actualización en Legislación sindical y procesos de negociación colectiva para entidades públicas, Planes de Gestión Integral de Residuos Sólidos PGIRs, Diplomado sobre integración de Desastres, emociones fuente de bienestar, Higiene Postural y ergonomía en el puesto de trabajo, Valoración económica del daño en la evaluación del impacto ambiental, novedades en la política de Archivo y Gestión documental electrónica, Congreso internacional de Derecho procesal, Gestión de Conocimiento para la Innovación y capacitaciones en puesto de trabajo.
Desde la estrategia del  miércoles del conocimiento se realizaron 23 capacitaciones.
315 funcionarios han realizado el curso básico de MIPG</v>
          </cell>
          <cell r="T173" t="str">
            <v xml:space="preserve">El Plan Institucional de Capacitación aprobado por medio de la Resolución 040-RES2101-445 del 29 de enero de 2021 y fue publicado en el portal web y socializado el 30 de enero de 2021 al personal de la Corporación. 
Para este cuarto trimestre se realizó la jornada de Inducción del personal vinculado en Provisionalidad, Carrera Administrativa y Libre Nombramiento y Remoción Acta No. 3 Inducción 190-ACT2110-4756 del 05 de octubre de 2021.  Invitación a todo el personal en la reinducción capacitación virtual en miércoles del conocimiento en el tema Régimen en Derecho Disciplinario nuevos cambios normativos. 
También se realizó capacitación en el tema evento Compliance IV LA 5TA REVOLUCIÓN INDUSTRIAL según acta 190-ACT2111-5390 del 02 de noviembre de 2021. 
Se avanzó con el Sena el curso de Alturas este iniciará a finales de enero principio de febrero del año 2022,  para esa fecha se continuará con el proceso para que un aproximado de 100 funcionarios se capaciten.
Otras  capacitaciones en entrenamiento puesto de trabajo en Ofimática Básica Excel, Word, power point, Gestión de residuos diferenciados, Teams (Con sus nuevas funcionalidades), forms, planner, protección de datos personales, residuos orgánicos, nuevas utilidades del aplicativo PGAR.
</v>
          </cell>
          <cell r="U173" t="str">
            <v>Para el trimestre 4 continuamos fortaleciendo la actividad de Inducción de una manera mas creativa con el lema "Poniéndole el Corazón al Conocimiento" y la meta para el 2023, es llevar la mayor información a la aplicación Moodle. Otro logro fue la certificación de la empresa en manejo de Drones con 8 pilotos certificados, la meta para el 2023 por medio del SENA capacitar a mas personal en el manejo de Drones. Fortalecimos las capacitaciones Integridad, Transparencia y lucha contra la corrupción, Lenguaje Claro capacitaciones autodidactas del DAFP y DNP es un proceso que continuará para el 2023 por los cambios de personal que se han presentado.</v>
          </cell>
          <cell r="X173" t="str">
            <v>contract</v>
          </cell>
          <cell r="Y173" t="str">
            <v>No aplica</v>
          </cell>
          <cell r="AF173">
            <v>1</v>
          </cell>
          <cell r="AG173">
            <v>0.7</v>
          </cell>
          <cell r="AH173">
            <v>0.7</v>
          </cell>
          <cell r="AJ173">
            <v>188253588</v>
          </cell>
          <cell r="AK173">
            <v>134865324</v>
          </cell>
          <cell r="AL173">
            <v>0.71640240928635046</v>
          </cell>
          <cell r="AM173">
            <v>134865324</v>
          </cell>
          <cell r="AN173">
            <v>1</v>
          </cell>
          <cell r="AO173">
            <v>2504000</v>
          </cell>
          <cell r="AP173">
            <v>2504000</v>
          </cell>
          <cell r="AQ173">
            <v>2504000</v>
          </cell>
          <cell r="AR173">
            <v>1</v>
          </cell>
          <cell r="AS173">
            <v>211100192</v>
          </cell>
          <cell r="AT173">
            <v>80118190</v>
          </cell>
          <cell r="AU173">
            <v>0.37952684571693807</v>
          </cell>
          <cell r="AV173">
            <v>80118190</v>
          </cell>
          <cell r="AW173">
            <v>1</v>
          </cell>
          <cell r="AX173">
            <v>0</v>
          </cell>
          <cell r="AY173">
            <v>0</v>
          </cell>
          <cell r="AZ173">
            <v>0</v>
          </cell>
          <cell r="BA173" t="str">
            <v>0%</v>
          </cell>
          <cell r="BB173">
            <v>214569106</v>
          </cell>
          <cell r="BC173">
            <v>156794303</v>
          </cell>
          <cell r="BD173">
            <v>0.7307403471215469</v>
          </cell>
          <cell r="BE173">
            <v>156794303</v>
          </cell>
        </row>
        <row r="174">
          <cell r="A174" t="str">
            <v>SACT 10.2.8</v>
          </cell>
          <cell r="B174" t="str">
            <v>10.2.8</v>
          </cell>
          <cell r="C174" t="str">
            <v>Formulación e implementación del Plan de Bienestar Laboral</v>
          </cell>
          <cell r="D174" t="str">
            <v>% de formulación e implementación del Plan de Bienestar Laboral</v>
          </cell>
          <cell r="E174" t="str">
            <v>Porcentaje</v>
          </cell>
          <cell r="F174">
            <v>1</v>
          </cell>
          <cell r="G174">
            <v>1</v>
          </cell>
          <cell r="H174">
            <v>1</v>
          </cell>
          <cell r="I174">
            <v>1</v>
          </cell>
          <cell r="J174">
            <v>1</v>
          </cell>
          <cell r="K174">
            <v>1</v>
          </cell>
          <cell r="L174">
            <v>0</v>
          </cell>
          <cell r="M174">
            <v>0</v>
          </cell>
          <cell r="N174">
            <v>0</v>
          </cell>
          <cell r="O174">
            <v>1</v>
          </cell>
          <cell r="P174">
            <v>1</v>
          </cell>
          <cell r="Q174">
            <v>1</v>
          </cell>
          <cell r="R174">
            <v>0</v>
          </cell>
          <cell r="S174" t="str">
            <v>La formulación del plan de Bienestar Laboral se encuentra realizada por medio de la resolución 040-RES2002-663 del 10 de febrero del 2020, Igualmente la implementación se realiza a través de los contratos Numero150-CNT2002-36 y 150-CNT1906-90,
Se logró en un 100% la formulación e implementación del Plan de Bienestar Laboral donde se beneficiaron los  servidores públicos en actividades asociadas a calidad de vida laboral y protección y servicios sociales: Actividades de promoción y prevención de la salud, Actividades deportivas y recreativas, Actividades de Clima y Cultura Organizacional, Actividad para el Fortalecimiento del ser, Actividades de preparación para el retiro laboral, Actividad “Guardianes de la naturaleza”,  Avistamiento de Aves, actividad caminata ecológica, Actividades para el fortalecimiento del compromiso institucional, Actividad cultural para integración familiar; Actividades de Fin de Año</v>
          </cell>
          <cell r="T174" t="str">
            <v xml:space="preserve">A través de los contratos vigentes para la ejecución del plan de bienestar social No. 190-CNT2105-88, y 150-CNT2009-124, se da continuidad a las actividades propuestas en la resolución que implementa el plan de Bienestar social a nivel institucional, como la implementación del teletrabajo, las actividades del Clima organizacional (eventos de reconocimiento a las mejores dependencias y/o oficinas), Fortalecimiento de Grupos Primarios, actividades de fortalecimiento de la familia como vacaciones recreativas, Halloween, Actividad lúdica de fin de año, bienvenida la navidad,  
fortalecimiento a las dependencias para favorecer el ser y su adaptación organizacional.
Se da continuidad al deporte (gimnasios, baloncesto, voleibol, natación) recreación, (actividades como guardianes de la naturaleza, Vacaciones Recreativas, caminatas ecológicas),y la cultura con el grupo vocal.
se fortalece la salud a través de la promoción de hábitos de vida saludable con la entrega del  servicio de alimentación para los servidores públicos, igualmente continua la  actividad de asesoría por parte de nutricionista a los servidores públicos de la corporación tanto en sede Medellín como en la oficina territorial donde se atienden a todos los servidores públicos frente al tema de fomento de hábitos de vida saludable. 
</v>
          </cell>
          <cell r="U174" t="str">
            <v xml:space="preserve">A traves del contrato No. 190-CNT2201-49 de 2022, se lleva a cabo actividades para fortalecer el clima organizacional donde se destacan las actividades de fin de año como la bienvenida de la navidad, la actividad ludica de fin de año, las novenas navideñas, igualmente continuan las estrategias de apoyo a los grupos primarios internos donde se fortalece la comunicacion interna. se da continuidad a la celebración de  fechas especiales como cumpleaños de funcionarios,  y hallowen.
Para la jubilación laboral se han llevado a cabo la consolidación del Programa Prepensionados (el cual sera implementado en la poblacion interna  que cumple con uno de los requisitos para poder acceder a la jubilacion),  igualmente la corporación cotinúa realizando el acompañamiento individual a esta población con el fin de poder favorecer su adaptacion a esta nueva etapa de la vida.
A través del contrato No. 190-CNT2201- 49 se da continuidad a las actividades propias del componente asociado al área de protección y servicios sociales,   para este trimestre continuan las actividades de gimnasio, los entrenamientos en las disciplinas deportivas de conjunto como futbol,  baloncesto y voleibol, asi como actividades artísticas como las clases de guitarra,  adicionalmente para la familia se realizan actividades en el territorio como las vacaciones recreativas en el mes de octubre para  los hijos de los servidores publicos asi como las caminatas ecologicas.
igualmente se fortalece las actividades en las OT de acuerdo con las necesidades evidenciadas como caminatas ecologicas, gastronomia, guitarra que se han ido fortaleciendo en sedes como Cartama y Panzenu.
Mediante contrato No. 190-CNT2202-92, continua la promocion de habitos de vida saludable a traves de la entrega del servicio de alimentacion y la asesoria por parte de nutricionista en este periodo se realiza en las sedes de trabajo ubicadas por fuera de la sede Medellin.
El plan de bienestar social se encuentra debidamente evaluado por los servidores públicos de la entidad (42,78 %  de la población que diligencia la encuesta de satisfacción) indica un resultado de 4,05 en una escala de 1 a 5 donde (uno es muy bajo y 5 es excelente).
Lo anterior permite evidenciar una percepción favorable de la gestión integral del plan de Bienestar Social. 
</v>
          </cell>
          <cell r="X174" t="str">
            <v>contract</v>
          </cell>
          <cell r="Y174" t="str">
            <v>No aplica</v>
          </cell>
          <cell r="AF174">
            <v>1</v>
          </cell>
          <cell r="AG174">
            <v>0.75</v>
          </cell>
          <cell r="AH174">
            <v>0.75</v>
          </cell>
          <cell r="AJ174">
            <v>626050021</v>
          </cell>
          <cell r="AK174">
            <v>562349122</v>
          </cell>
          <cell r="AL174">
            <v>0.89824950584899033</v>
          </cell>
          <cell r="AM174">
            <v>153904863</v>
          </cell>
          <cell r="AN174">
            <v>0.27368205440178495</v>
          </cell>
          <cell r="AO174">
            <v>408444259</v>
          </cell>
          <cell r="AP174">
            <v>408444259</v>
          </cell>
          <cell r="AQ174">
            <v>308919294</v>
          </cell>
          <cell r="AR174">
            <v>0.7563315855052819</v>
          </cell>
          <cell r="AS174">
            <v>817976600</v>
          </cell>
          <cell r="AT174">
            <v>702862235</v>
          </cell>
          <cell r="AU174">
            <v>0.85926936662980336</v>
          </cell>
          <cell r="AV174">
            <v>701252929</v>
          </cell>
          <cell r="AW174">
            <v>0.99771035358017213</v>
          </cell>
          <cell r="AX174">
            <v>1609306</v>
          </cell>
          <cell r="AY174">
            <v>1609306</v>
          </cell>
          <cell r="AZ174">
            <v>0</v>
          </cell>
          <cell r="BA174">
            <v>0</v>
          </cell>
          <cell r="BB174">
            <v>1357700963</v>
          </cell>
          <cell r="BC174">
            <v>1147033638</v>
          </cell>
          <cell r="BD174">
            <v>0.8448352540499745</v>
          </cell>
          <cell r="BE174">
            <v>600973263</v>
          </cell>
        </row>
        <row r="175">
          <cell r="A175" t="str">
            <v>SACT 10.2.9</v>
          </cell>
          <cell r="B175" t="str">
            <v>10.2.9</v>
          </cell>
          <cell r="C175" t="str">
            <v>Formulación e implementación del Plan de Incentivos Institucionales</v>
          </cell>
          <cell r="D175" t="str">
            <v>% de formulación e implementación del Plan de Incentivos Institucionales</v>
          </cell>
          <cell r="E175" t="str">
            <v>Porcentaje</v>
          </cell>
          <cell r="F175">
            <v>1</v>
          </cell>
          <cell r="G175">
            <v>1</v>
          </cell>
          <cell r="H175">
            <v>1</v>
          </cell>
          <cell r="I175">
            <v>1</v>
          </cell>
          <cell r="J175">
            <v>1</v>
          </cell>
          <cell r="K175">
            <v>1</v>
          </cell>
          <cell r="L175">
            <v>0</v>
          </cell>
          <cell r="M175">
            <v>0</v>
          </cell>
          <cell r="N175">
            <v>0</v>
          </cell>
          <cell r="O175">
            <v>1</v>
          </cell>
          <cell r="P175">
            <v>1</v>
          </cell>
          <cell r="Q175">
            <v>1</v>
          </cell>
          <cell r="R175">
            <v>0</v>
          </cell>
          <cell r="S175" t="str">
            <v xml:space="preserve">Mediante la resolución Numero 040-RES2002-663 se adopta "El Plan de Bienestar Social, Estímulos e Incentivos para la Corporación Autónoma Regional del Centro de Antioquia" .En la formulación del plan de incentivos institucionales se plantean los incentivos pecuniarios y los No pecuniarios: encargos (6 procesos),  Apoyo a Educación Formal ( 33 incentivos otorgados), Entrega de Bonos Turísticos (82 bonos), 3) tres días de descanso remunerado como incentivo no pecuniario. 
 </v>
          </cell>
          <cell r="T175" t="str">
            <v xml:space="preserve">Se ha realizado un total de un (1) proceso de Encargo para el trimestre, igualmente Se da continuidad al Apoyo a  Educación Formal para  los funcionarios que cumplieron los requisitos y solicitaron este apoyo para un total de 3 en el IV trimestre.
En relación al incentivo de apoyo a la educación de los hijos de los servidores públicos con evaluación del desempeño sobresaliente (  resolución No. 040-RES2102-692)  se   reconoce a un total de (2)  servidores públicos con el beneficio para IV trimestre.
Igualmente se emite circular de incentivos  para el personal sobresaliente 2020 (donde 27 solicitan bono turístico y los 167 restantes, solicitan tres días de descanso remunerado).
</v>
          </cell>
          <cell r="U175" t="str">
            <v xml:space="preserve">Se aprueba mediante acta de comite de educacion de los hijos una (1)  solicitud la cual fue adjudicada  mediante resolucion No. 040-RES2209-5545.
En relacion con la educacion formal para los servidores publicos se han aprobado un total de 2 solicitudes.
Un total de 6 procesos de encargo los cuales dan como resultado un total de 14  personas encargadas.  
Se genera la circular No. 040-CIR2212-21, con la cual los servidores publicos con evaluación del desempeño en  Nivel sobresaliente se benefician de tres dias remunerados o bonos de turismo, de acuerdo con esta actividad un total de 64 servidores publicos seleccionaron el bono de turismo, los demas funcionarios tendran acceso a tres dias remunerados. </v>
          </cell>
          <cell r="X175" t="str">
            <v>contract</v>
          </cell>
          <cell r="Y175" t="str">
            <v>No aplica</v>
          </cell>
          <cell r="AF175">
            <v>1</v>
          </cell>
          <cell r="AG175">
            <v>0.75</v>
          </cell>
          <cell r="AH175">
            <v>0.75</v>
          </cell>
          <cell r="AJ175">
            <v>155259249</v>
          </cell>
          <cell r="AK175">
            <v>140799838</v>
          </cell>
          <cell r="AL175">
            <v>0.90686924551593062</v>
          </cell>
          <cell r="AM175">
            <v>126561357</v>
          </cell>
          <cell r="AN175">
            <v>0.89887430836390592</v>
          </cell>
          <cell r="AO175">
            <v>14238481</v>
          </cell>
          <cell r="AP175">
            <v>14238481</v>
          </cell>
          <cell r="AQ175">
            <v>14000000</v>
          </cell>
          <cell r="AR175">
            <v>0.9832509521205246</v>
          </cell>
          <cell r="AS175">
            <v>160950415</v>
          </cell>
          <cell r="AT175">
            <v>111436051</v>
          </cell>
          <cell r="AU175">
            <v>0.69236261987892356</v>
          </cell>
          <cell r="AV175">
            <v>111436051</v>
          </cell>
          <cell r="AW175">
            <v>1</v>
          </cell>
          <cell r="AX175">
            <v>0</v>
          </cell>
          <cell r="AY175">
            <v>0</v>
          </cell>
          <cell r="AZ175">
            <v>0</v>
          </cell>
          <cell r="BA175" t="str">
            <v>0%</v>
          </cell>
          <cell r="BB175">
            <v>349649417</v>
          </cell>
          <cell r="BC175">
            <v>312407806</v>
          </cell>
          <cell r="BD175">
            <v>0.89348870843391115</v>
          </cell>
          <cell r="BE175">
            <v>312407806</v>
          </cell>
        </row>
        <row r="176">
          <cell r="A176" t="str">
            <v>SACT 10.2.10</v>
          </cell>
          <cell r="B176" t="str">
            <v>10.2.10</v>
          </cell>
          <cell r="C176" t="str">
            <v>Formulación e implementación del Plan de Trabajo Anual en Seguridad y Salud en el Trabajo articulado con el SGI</v>
          </cell>
          <cell r="D176" t="str">
            <v>% de formulación e implementación del Plan de Trabajo Anual en Seguridad y Salud en el Trabajo articulado con el SGI</v>
          </cell>
          <cell r="E176" t="str">
            <v>Porcentaje</v>
          </cell>
          <cell r="F176">
            <v>1</v>
          </cell>
          <cell r="G176">
            <v>1</v>
          </cell>
          <cell r="H176">
            <v>1</v>
          </cell>
          <cell r="I176">
            <v>1</v>
          </cell>
          <cell r="J176">
            <v>1</v>
          </cell>
          <cell r="K176">
            <v>1</v>
          </cell>
          <cell r="L176">
            <v>0</v>
          </cell>
          <cell r="M176">
            <v>0</v>
          </cell>
          <cell r="N176">
            <v>0</v>
          </cell>
          <cell r="O176">
            <v>1</v>
          </cell>
          <cell r="P176">
            <v>1</v>
          </cell>
          <cell r="Q176">
            <v>1</v>
          </cell>
          <cell r="R176">
            <v>0</v>
          </cell>
          <cell r="S176" t="str">
            <v>Se realizó entrega de Botiquines de Primeros Auxilios al personal técnico que realiza visitas técnicas de campo, chalecos salvavidas y Chaqueta; Formación Seguridad Vial, Inducción de Seguridad y Salud en el Trabajo, protocolo General de Bioseguridad para la Prevención de la Propagación y Contagio del COVID-19 (memorando con radicado No. 150-MEM2005-3420 en cumplimiento a la Resolución 666 de 2020), Entrega de Elementos de Bioseguridad (Tapabocas, guantes, gafas de seguridad), Revisión Lineamientos del SGI para contratistas y proveedores, Se realizaron Exámenes Médicos de ingreso, periódicos y de retiro, Se adelantó proceso contractual para el desarrollo Exámenes Médicos de ingreso, periódicos y de retiro, Auto reporte de Condiciones de Trabajo remoto, Formulario Monitoreo diario de condiciones de salud (cumplimiento a la Resolución 666 de 2020), Clasificación de personal de acuerdo “Formulario De Prevención Y Protección Para El Retorno A Las Actividades Presenciales” (cumplimiento a la Resolución 666 de 2020, Se realizó matriz de peligros y riesgos en relación con el virus COVID-19 y actualización de Matriz Sede Central en Colmena Gestión, Reporte de incapacidades en plataforma Colmena Gestión para caracterización de ausentismo por causas médicas, Reporte de accidentes de trabajo con identificación de causalidad, Apoyo construcción Informe para Rendición de Cuentas y Revisión por la Dirección, Envío de información ARL Colmena para inicio de evaluación Enfermedad Laboral Producto del COVID-19.  
Igualmente, se adelantaron procesos contractuales para la adquisición de elementos de bioseguridad e insumos de desinfección de áreas de trabajo.</v>
          </cell>
          <cell r="T176" t="str">
            <v>Durante el cuarto trimestre de la vigencia 2021 se llevaron a cabo las actividades que se mencionan a continuación:
• Se compilaron todas las sedes en una sola pestaña.
• Se realizó la investigación de los accidentes de trabajo con la identificación de causas.
• Sensibilización del Plan de Intervención de Riesgo Público dirigida a la Oficina Territorial Panzenú.   
• Programación de exámenes médicos ocupacionales periódicos y de egreso.
• Socialización de segunda versión de Lineamientos del SGI para contratistas, conveniantes y proveedores. 
• Revisión de contratos y convenios frente al componente de Seguridad y Salud en el Trabajo. 
• Participación en la exposición de la Inducción Corporativa - componente SST.
 • Sensibilización sobre Riesgo Biológico dirigido a las Oficinas Territoriales Cartama, Hevéxicos y Panzenú.
• Entrega de Elementos de Protección Personal (Tapabocas desechables, de tela, guantes, alcohol y gel antibaterial).
• Se realizó Simulacro de evacuación de la Sede Central por Sismo y atención de lesionados.
• Formación en atención de Emergencias y  Primeros Auxilios dirigida a Sede Central y Oficinas Territoriales.
• Documentos del SGI transversales a todos los sistemas, se encuentran publicados en MEGATESO.
• Participación Plan de Mejoramiento producto de Auditorías Internas y externas.</v>
          </cell>
          <cell r="U176" t="str">
            <v xml:space="preserve">Se actualiza la Matriz de peligros y Riesgos de la Corporación, e incluyendo los Centros de Trabajo y Oficinas Territoriales, de Hevéxicos, Zenufaná y Hogar de paso y vivero de loma hermosa en San Jerónimo y se hace la socializacion de la Ruta, desde la oficina de Comuncación donde se encuentra publicada en le Megateso para que los Trabajadores puedan consultarla.
Se realizó reporte, de dos (2)  accidentes de trabajo y se realiza investigación, con la identificación de causas y se realaiza seguimiento a un accidente ocurrido en el trimestre pasado que fue catalogado por la ARL, como accidente Grave.
Se realiza la Semana de la Salud, en la Sede Central y en las Oficinas Territoriales.
Se realizó Inducción sobre los Lineamientos del SG-SST, a las Oganizaciones Etnicas, Afros e Indigenas.
Se Realizan procesos de socialización, evaluación y seguimiento de los contratistas, subcontratistas, proveedores y conveniantes, en cuanto al cumplimiento de los lineamientos del Sistema de Gestión de Seguridad y Salud en el Trabajo, en total: nueve (9) durante el cuarto trimestre.
Se realiza validación a listas de chequeos de los contratos y convenios en la etapa de liquidación, en lo referente al cumplimiento del Sistema de Gestión de Seguridad y Salud en el Trabajo, en tortal: Treinta y cinco (35), en el último trimestre.
Se realiza Capacitación de Reindución en Gestión del Riesgo Público, con el asesor de la ARL-Colmena, a los funcionarios de la Corporación y a los Teletrabajadores.
Se realizan la implementación de los estandares de seguridad, a los equipos del Laboratorio Ambiental, que se utilizan para los distintos procedimientos y actividades de esta dependencia con los códigos QR.
Se realiza Capacitacion sobre el Sistema Globalmente Armonizado  (SGA) y control de derrame de sustancias químicas, a todos los funcionarios de la COrporación e incluyendo al COPASST.
Se realiza visita de seguimiento a funcionarios que se encuentran en la Modalidad de Teletrabajo, para mirar las condiciones de SST, en el cambio de vivienda.
Se realiza Inspección a los puestos de trabajo de a los Conductores de la Sede Central de la Corporación, por parte de la ARL, pendiete informe de esta actividad.
Seguimiento y liquidación de contratos propios del sistema.
Proyección de Memorandos con recomendaciones y/o restricciones médicas ocupacionales (7). 
Formulación de proceso contractual “Adquirir el Servicio de Exámenes Médicos Ocupacionales, aplicación de vacunas y otras valoraciones requeridas por la Corporación”
Supervisión proceso contractual recarga y mantenimiento de extintores de la Corporación.
Participación en reunión periódica con Subdirección de Planeación para revisión de compromisos, frente al SG-SST
rogramación y acompañamiento reintegro laboral funcionario O.T. Cartama.
Revisión y apoyo en definición de clases de riesgo según actividades económicas, de acuerdo con la nueva normatividad.
Programación de Formación de Primeros Auxilios dirigida a Conductores.
Programación de Formación de Primeros Auxilios dirigida a personal de laboratorio.
Se realiza proceso contractual de adquisición de EPP, mediante contrato No. 190-MC2210-16. Con radicado No 190-ACT2212-6870, cuyo objeto es: "Compra de Elementos de Protección Personal y Seguridad Asociados a la Implementación del Sistema de Gestión de Seguridad y Salud en el Trabajo".
Evaluación de requisitos de cumplimiento para proceso contractual para adquisición de elementos de protección personal y seguridad.
Entrega de Elementos de Protección Personal (Tapabocas desechables, de tela, guantes, gafas de seguridad, batas desechables, gorros desechables, alcohol, gel antibaterial, botas, guantes, bastones de senderismo, entre otros).
Programación de Sensibilización - Recomendaciones generales para prevención de Riesgo Biológico (Personal fauna).
Se Realizó Simulacro de evacuación, por amenaza de Sismo, en la Sede Central Con la participacion de todos los funcionarios de la Corporación y visitantes, con apoyo de la Brigad de Emergencia de la Corporación.
Se realizaron cuatro (4) Capacitaciones a la Brigada de Emergencias por las siguientes instituciones:Universidad CES y por el Intermediario de Riesgos Laborales CORRECOL.
Se realiza la proyeccion de la Resolución de Configuración de la Brigada de Emergencias, por firmar la DIrectora General y el Subdirector Administrativo y Financiero.
Proyección de memorando para inclusión de programa de Gestión de Riesgo Público al Megateso, por fimar el Subdirector Administrativo y Financiero.
Proyección de Memorandos con recomendaciones y/o restricciones médicas ocupacionales (7). 
</v>
          </cell>
          <cell r="X176" t="str">
            <v>contract</v>
          </cell>
          <cell r="Y176" t="str">
            <v>No aplica</v>
          </cell>
          <cell r="AF176">
            <v>1</v>
          </cell>
          <cell r="AG176">
            <v>0.75</v>
          </cell>
          <cell r="AH176">
            <v>0.75</v>
          </cell>
          <cell r="AJ176">
            <v>106939109</v>
          </cell>
          <cell r="AK176">
            <v>91021291</v>
          </cell>
          <cell r="AL176">
            <v>0.85115063937927515</v>
          </cell>
          <cell r="AM176">
            <v>65652514</v>
          </cell>
          <cell r="AN176">
            <v>0.7212874403198698</v>
          </cell>
          <cell r="AO176">
            <v>25368777</v>
          </cell>
          <cell r="AP176">
            <v>25368777</v>
          </cell>
          <cell r="AQ176">
            <v>25368776</v>
          </cell>
          <cell r="AR176">
            <v>0.9999999605814659</v>
          </cell>
          <cell r="AS176">
            <v>322121157</v>
          </cell>
          <cell r="AT176">
            <v>250097686</v>
          </cell>
          <cell r="AU176">
            <v>0.77640875355479988</v>
          </cell>
          <cell r="AV176">
            <v>80794809.879999995</v>
          </cell>
          <cell r="AW176">
            <v>0.32305300849524854</v>
          </cell>
          <cell r="AX176">
            <v>169302876</v>
          </cell>
          <cell r="AY176">
            <v>169302876</v>
          </cell>
          <cell r="AZ176">
            <v>136937281</v>
          </cell>
          <cell r="BA176">
            <v>0.80883021148441681</v>
          </cell>
          <cell r="BB176">
            <v>295677310</v>
          </cell>
          <cell r="BC176">
            <v>247800256</v>
          </cell>
          <cell r="BD176">
            <v>0.83807667216669413</v>
          </cell>
          <cell r="BE176">
            <v>207888143</v>
          </cell>
        </row>
        <row r="177">
          <cell r="A177" t="str">
            <v>SACT 10.2.11</v>
          </cell>
          <cell r="B177" t="str">
            <v>10.2.11</v>
          </cell>
          <cell r="C177" t="str">
            <v>Formulación e implementación del Plan Estratégico de Tecnologías de la Información y las Comunicaciones-PETIC</v>
          </cell>
          <cell r="D177" t="str">
            <v>% de formulación e implementación del Plan Estratégico de Tecnologías de la Información y las Comunicaciones-PETIC</v>
          </cell>
          <cell r="E177" t="str">
            <v>Porcentaje</v>
          </cell>
          <cell r="F177">
            <v>0.5</v>
          </cell>
          <cell r="G177">
            <v>0.7</v>
          </cell>
          <cell r="H177">
            <v>0.8</v>
          </cell>
          <cell r="I177">
            <v>0.9</v>
          </cell>
          <cell r="J177">
            <v>0.90980749999999999</v>
          </cell>
          <cell r="K177">
            <v>0.95487875</v>
          </cell>
          <cell r="L177">
            <v>0</v>
          </cell>
          <cell r="M177">
            <v>0</v>
          </cell>
          <cell r="N177">
            <v>0</v>
          </cell>
          <cell r="O177">
            <v>1</v>
          </cell>
          <cell r="P177">
            <v>1</v>
          </cell>
          <cell r="Q177">
            <v>1</v>
          </cell>
          <cell r="R177">
            <v>0</v>
          </cell>
          <cell r="S177" t="str">
            <v>Se conformó el grupo de elaboración del PETIC donde por medio de memorando con radicado 190-MEM2010-6584 se solicitó a las dependencias asignar un enlace. Se trabajó con las guías e instrumentos de Mintic e igualmente se solicitó apoyo al ministerio para la elaboración del documento.
La Corporación realizó un Estudio técnico para realizar el fortalecimiento de la capacidad institucional, a partir del proceso de modernización corporativa.  Mediante el contrato 150-CNT2004-61 suscrito con la ESAP.
Implementación del modelo operativo de Mesa de Ayuda, a partir del trabajo realizado con el contrato 090-CNT1909-110 suscrito con la firma Ernst &amp; Young S.A.S.
Se adquiere un nuevo servidor para la granja de servidores, se amplía el sistema de backup con la adquisición de un robot de copias, se incrementa la capacidad de almacenamiento, y se amplía la capacidad de memoria de los servidores de base de datos.
Se implementa la herramienta MEGATESO sobre plataforma SharePoint. 
En el proyecto definir e implementar modelo avanzado de seguridad de la información (incluye Protección de Datos Personales), en el mes de septiembre se adopta se adopta la Política General de Tecnología, de Seguridad y Privacidad de la Información en la Corporación mediante el radicado 040-RES2010-5756.
Se ajustó el trámite de concesión de aguas y se levanta el requerimiento con prototipo para el trámite de vertimientos con la información requerida por el IDEAM para terminar su integración a través de web de services;  Y por último  se desarrolla el trámite de registro de usuarios para concesión de aguas y vertimientos.</v>
          </cell>
          <cell r="T177" t="str">
            <v>Mediante la Resolución 040-RES2112-9432 del 30 de Diciembre del 2021, se adopta el PETIC  2022-2023  de CORANTIOQUIA. Los proyectos más significativos de la implementación del Plan Estratégico de Tecnologías de la Información y las Comunicaciones en la vigencia 2021: 1) se rediseñó el sitio Web de la corporación de conformidad con la Ley de Transparencia y del Derecho de Acceso a la Información Pública Nacional (Ley 1712 de 20214) y Resolución N° 001519 de 2020 del MinTIC, Anexos 1 y 2. 2) e renovó el licenciamiento de antivirus de la entidad, adicionando nuevas funcionalidades de protección como la respuesta a amenazas no clasificadas. 3) e adquirieron 38 equipos portátiles y 4 estaciones de trabajo. 4) contrato 190-CNT2108-111 con objeto “Prestar los servicios especializados que garanticen el buen funcionamiento de la infraestructura informática y de telecomunicaciones de la Corporación Autónoma Regional del Centro de Antioquia”</v>
          </cell>
          <cell r="U177" t="str">
            <v xml:space="preserve">En el marco de la implementación del Plan Estratégico de Tecnologías de la Información y las Comunicaciones (PETIC) 2022 – 2023, se han realizado las siguientes contrataciones con corte al 31 de diciembre de 2022:  
Prestar los servicios profesionales para apoyar la gestión en las actividades que se adelantan en la Subdirección Administrativa y Financiera relacionadas con el desarrollo de soluciones informáticas. Contratista: David Betancur Chedraui – Contrato 190-CNT2201-55. 
Prestar los servicios de apoyo a la gestión para la optimización del sitio web de Corantioquia www.corantioquia.gov.co de conformidad con la Política de Gobierno Digital y rediseño de la Intranet Corporativa. Contratista: Jhoana Ronceria Alba – Contrato 190-CNT2201-56. 
Soporte, mantenimiento y desarrollo en las aplicaciones Sirena, Laboratorio, Facturación y Cartera. Contratista: CONSERES S.A.S – Contrato 190-CNT2201-59. 
Adquisición y renovación del licenciamiento de los productos Microsoft de la Corporación hasta el 31 de diciembre de 2022, bajo la modalidad de Enterprise Agreement para el Sector Gobierno. Contratista: Controles Empresariales S.A.S – Contrato 190-CNT2201-61. 
Actualización, soporte y mantenimiento de las aplicaciones SAFIX – PGAR. Contratista: Xenco S.A. – Contrato 190-CNT2201-71. 
Renovar el licenciamiento y acuerdo de soporte de la solución de firewall de la corporación. Contratista: Media Commerce Partners S.A.S – Contrato 190-CNT2205-102. 
Prestar los servicios especializados que garanticen el buen funcionamiento de la infraestructura informática y de telecomunicaciones de la Corporación Autónoma Regional del Centro de Antioquia. Contratista: E-Global S.A. – Contrato 190-CNT2206-108. 
Soporte, mantenimiento y actualización de licencias ArcGIS. Contratista: ESRI COLOMBIA S.A.S. - Orden de Compra: 190-OC2201-84584. 
Implementación de firma electrónica y digital en la Corporación Autónoma Regional del Centro de Antioquia - CORANTIOQUIA. Contrato 190-CNT2208-123.
Mantenimiento preventivo y correctivo de equipos de cómputo, periféricos y tecnológicos de la Corporación Autónoma Regional del Centro de Antioquia. Contrato  190-CNT2210-145. 
Renovación del contrato de licenciamiento en modalidad tradicional para el soporte y garantía del sistema de comunicaciones unificada Avaya de CORANTIOQUIA, incluyendo las Oficinas Territoriales. Contrato 190-CNT2209-142.
Suministro, instalación y puesta en funcionamiento de dispositivos tecnológicos interactivos en las oficinas territoriales para apoyar las actividades administrativas y ambientales de la Corporación. Contrato 190-CNT2211-155.
Adquisición, instalación, configuración y puesta en funcionamiento de equipos de cómputo y periféricos para la Sede Central y Oficinas Territoriales de CORANTIOQUIA, propendiendo que las mismas cumplan con su carácter de protección ambiental. Lote 5: Tabletas. Orden de Compra Nro. 101290.
Adquisición, instalación, configuración y puesta en funcionamiento de equipos de cómputo y periféricos para la Sede Central y Oficinas Territoriales de CORANTIOQUIA, propendiendo que las mismas cumplan con su carácter de protección ambiental. Lote 6: Portátiles y Accesorios. Orden de Compra Nro. 97475.
Adquisición, instalación, configuración y puesta en funcionamiento de equipos de cómputo y periféricos para la Sede Central y Oficinas Territoriales de CORANTIOQUIA, propendiendo que las mismas cumplan con su carácter de protección ambiental. Lote 11: Impresión. Orden de Compra Nro. 100545.
Adquisición, instalación,configuración y puesta en funcionamiento deequipos de cómputo y periféricos para la SedeCentral y Oficinas Territoriales de CORANTIOQUIA,propendiendo que las mismas cumplan con sucarácter de protección ambiental. Lote 12: Escáner. Orden de Compra Nro. 101292.
Adquisición y puesta en funcionamiento de un Sistema de Información Administrativo, Financiero, Contable, y Fiscal ERP (Enterprise Resource Planning) integral para la Corporación Autónoma Regional del Centro de Antioquia – CORANTIOQUIA. Contrato 190-CNT2212-160.
</v>
          </cell>
          <cell r="X177" t="str">
            <v>contract</v>
          </cell>
          <cell r="Y177" t="str">
            <v>No aplica</v>
          </cell>
          <cell r="AF177">
            <v>0.9</v>
          </cell>
          <cell r="AG177">
            <v>0.95487875</v>
          </cell>
          <cell r="AH177">
            <v>1</v>
          </cell>
          <cell r="AJ177">
            <v>3068305153</v>
          </cell>
          <cell r="AK177">
            <v>1978413727</v>
          </cell>
          <cell r="AL177">
            <v>0.64479040654272235</v>
          </cell>
          <cell r="AM177">
            <v>1792371288</v>
          </cell>
          <cell r="AN177">
            <v>0.90596383533887603</v>
          </cell>
          <cell r="AO177">
            <v>187995040.5</v>
          </cell>
          <cell r="AP177">
            <v>187995020.47999999</v>
          </cell>
          <cell r="AQ177">
            <v>187995020.47999999</v>
          </cell>
          <cell r="AR177">
            <v>1</v>
          </cell>
          <cell r="AS177">
            <v>3644610930</v>
          </cell>
          <cell r="AT177">
            <v>3077169193.3000002</v>
          </cell>
          <cell r="AU177">
            <v>0.84430663585262311</v>
          </cell>
          <cell r="AV177">
            <v>2356388503.3000002</v>
          </cell>
          <cell r="AW177">
            <v>0.76576501169666766</v>
          </cell>
          <cell r="AX177">
            <v>720780690</v>
          </cell>
          <cell r="AY177">
            <v>720780690</v>
          </cell>
          <cell r="AZ177">
            <v>661151396</v>
          </cell>
          <cell r="BA177">
            <v>0.91727123821810486</v>
          </cell>
          <cell r="BB177">
            <v>5899356496</v>
          </cell>
          <cell r="BC177">
            <v>5134538402</v>
          </cell>
          <cell r="BD177">
            <v>0.87035567446744788</v>
          </cell>
          <cell r="BE177">
            <v>2665234377</v>
          </cell>
        </row>
        <row r="178">
          <cell r="A178" t="str">
            <v>SACT 10.2.12</v>
          </cell>
          <cell r="B178" t="str">
            <v>10.2.12</v>
          </cell>
          <cell r="C178" t="str">
            <v>Formulación e implementación del Plan maestro de infraestructura física</v>
          </cell>
          <cell r="D178" t="str">
            <v>% de formulación e implementación del Plan maestro de infraestructura física</v>
          </cell>
          <cell r="E178" t="str">
            <v>Porcentaje</v>
          </cell>
          <cell r="F178">
            <v>0.5</v>
          </cell>
          <cell r="G178">
            <v>0.7</v>
          </cell>
          <cell r="H178">
            <v>0.8</v>
          </cell>
          <cell r="I178">
            <v>0.9</v>
          </cell>
          <cell r="J178">
            <v>1</v>
          </cell>
          <cell r="K178">
            <v>1</v>
          </cell>
          <cell r="L178">
            <v>0</v>
          </cell>
          <cell r="M178">
            <v>0</v>
          </cell>
          <cell r="N178">
            <v>0</v>
          </cell>
          <cell r="O178">
            <v>1</v>
          </cell>
          <cell r="P178">
            <v>1</v>
          </cell>
          <cell r="Q178">
            <v>1</v>
          </cell>
          <cell r="R178">
            <v>0</v>
          </cell>
          <cell r="S178" t="str">
            <v>Uno de los compromisos de la Subdirección Administrativa y Financiera es alcanzar directa o indirectamente el cumplimiento de las metas establecidas dentro del Plan de Acción 2020-2023 buscando la Preservación, mantenimiento y mejoramiento de las sedes existentes propiedad de la Corporación, desarrollando los diferentes planes de actuación y proyectos de intervención contemplados dentro del Plan Maestro en consonancia con los horizontes temporales del mismo y las capacidades económicas de la Entidad. 
A través del plan maestro de Infraestructura se busca el cuidado de la infraestructura de la Corporación (adoptado por medio de la resolución 040-RES2012-7729).
Se llevaron a cabo actividades tales como: Mantenimiento preventivo de ascensores, mantenimiento preventivo y correctivo de malacate, mantenimiento preventivo y correctivo de plantas eléctricas, mantenimiento preventivo y correctivo de aires acondicionados, mantenimiento preventivo y correctivo de sistéma eléctrico, mantenimiento preventivo y correctivo a inmuebles</v>
          </cell>
          <cell r="T178" t="str">
            <v xml:space="preserve">Dentro del desarrollo y cumplimiento de esta actividad se tiene:  
El mejoramiento de la Oficina Territorial Cártama y de la Oficina Territorial Panzenú, a nivel de infraestructura. 
Mejoramiento de cableado estructurado dentro de las oficinas territoriales Hevéxicos, Tahamíes y Cártama, permitiendo una mejor conectividad y velocidad; lo que redunda en una mejor eficiencia de los sistemas para los funcionarios.  
Adquisición de aires acondicionados para el mejor funcionamiento del Data Center.  
Adquisición de aire acondicionado para el auditorio de la Oficina Territorial Panzenú, con el fin de brindar un mejor confort, tanto al usuario interno como eterno. 
Se brindó para las Oficinas territoriales Panzenú, Hevéxicos y Zenufaná, la reinstalación de aires acondicionados, mejorando su operatividad y eficiencia.   
Instalación de lámparas externas con sistema de celda fotovoltaica en la Oficina Territorial Panzenú. Mecanismo eléctrico que consiguen transformar la energía lumínica en energía eléctrica. Dicho de otro modo, son dispositivos que producen electricidad cuando la luz solar les alcanza o recae sobre ellos. Lo que permite ahorrar energía y apuntar al cumplimiento del Sistema de Gestión Ambiental corporativo  
Se mejoró el funcionamiento de los ascensores a través de la reposición de sus contactores y espadines, reflejándose esto en un mejor desempeño de los equipos, brindado de esta manera más seguridad y agilidad.    
 </v>
          </cell>
          <cell r="U178" t="str">
            <v>Uno de los compromisos de la Subdirección Administrativa y Financiera es alcanzar directa o indirectamente el cumplimiento de las metas establecidas dentro del Plan de Acción 2020-2023 buscando la Preservación, mantenimiento y mejoramiento de las sedes existentes propiedad de la Corporación. 
A través del plan maestro de Infraestructura se busca el cuidado de la infraestructura de la Entidad, por tanto, desarrollando los diferentes planes de actuación y proyectos de intervención contemplados dentro del mismo, en consonancia con las capacidades económicas de la Entidad, desde el GITRF se atendieron los requerimientos permitiendo que de esta manera se cumpliera con el 100% de la proyección del indicador.</v>
          </cell>
          <cell r="X178" t="str">
            <v>contract</v>
          </cell>
          <cell r="Y178" t="str">
            <v>No aplica</v>
          </cell>
          <cell r="AF178">
            <v>0.9</v>
          </cell>
          <cell r="AG178">
            <v>1</v>
          </cell>
          <cell r="AH178">
            <v>1</v>
          </cell>
          <cell r="AJ178">
            <v>241899822</v>
          </cell>
          <cell r="AK178">
            <v>173684053</v>
          </cell>
          <cell r="AL178">
            <v>0.7179999206448362</v>
          </cell>
          <cell r="AM178">
            <v>164712898</v>
          </cell>
          <cell r="AN178">
            <v>0.94834784860760934</v>
          </cell>
          <cell r="AO178">
            <v>8971154.6400000006</v>
          </cell>
          <cell r="AP178">
            <v>8971154.6400000006</v>
          </cell>
          <cell r="AQ178">
            <v>7911464.0599999996</v>
          </cell>
          <cell r="AR178">
            <v>0.88187801654035458</v>
          </cell>
          <cell r="AS178">
            <v>474385108</v>
          </cell>
          <cell r="AT178">
            <v>472475471</v>
          </cell>
          <cell r="AU178">
            <v>0.99597450053174941</v>
          </cell>
          <cell r="AV178">
            <v>363648687</v>
          </cell>
          <cell r="AW178">
            <v>0.7696668066816954</v>
          </cell>
          <cell r="AX178">
            <v>108826784</v>
          </cell>
          <cell r="AY178">
            <v>108826784</v>
          </cell>
          <cell r="AZ178">
            <v>106831317</v>
          </cell>
          <cell r="BA178">
            <v>0.98166382459670953</v>
          </cell>
          <cell r="BB178">
            <v>609383912</v>
          </cell>
          <cell r="BC178">
            <v>543964165</v>
          </cell>
          <cell r="BD178">
            <v>0.89264608777528742</v>
          </cell>
          <cell r="BE178">
            <v>250664347</v>
          </cell>
        </row>
        <row r="179">
          <cell r="A179" t="str">
            <v>SACT 10.2.13</v>
          </cell>
          <cell r="B179" t="str">
            <v>10.2.13</v>
          </cell>
          <cell r="C179" t="str">
            <v>Representación judicial (demandas y conciliaciones Pre-judiciales) de la Corporación</v>
          </cell>
          <cell r="D179" t="str">
            <v>% de eficacia en la representación judicial (demandas y conciliaciones Pre-judiciales)</v>
          </cell>
          <cell r="E179" t="str">
            <v>Porcentaje</v>
          </cell>
          <cell r="F179">
            <v>1</v>
          </cell>
          <cell r="G179">
            <v>1</v>
          </cell>
          <cell r="H179">
            <v>1</v>
          </cell>
          <cell r="I179">
            <v>1</v>
          </cell>
          <cell r="J179">
            <v>1</v>
          </cell>
          <cell r="K179">
            <v>1</v>
          </cell>
          <cell r="L179">
            <v>0</v>
          </cell>
          <cell r="M179">
            <v>0</v>
          </cell>
          <cell r="N179">
            <v>0</v>
          </cell>
          <cell r="O179">
            <v>1</v>
          </cell>
          <cell r="P179">
            <v>1</v>
          </cell>
          <cell r="Q179">
            <v>1</v>
          </cell>
          <cell r="R179">
            <v>0</v>
          </cell>
          <cell r="S179" t="str">
            <v>Actualmente, en el eKOGUI, entendido como el Sistema Único de Gestión e Información Litigiosa del Estado Colombiano y herramienta informática diseñada para gestionar la información de la actividad litigiosa a cargo de las entidades y organismos estatales del orden nacional, registra 290 procesos activos en los cuales la Corporación ha sido vinculada
La corporación dentro de sus archivos registra 233 conciliaciones extrajudiciales.
Debido a la contingencia que actualmente se vive, la rama judicial suspendió términos judiciales desde el 16 de marzo hasta el 1 de julio de los corrientes, periodo de tiempo durante el cual solo de manera excepcional se tramitaron o impulsaron los procesos en los cuales es parte la Corporación, en la totalidad del año 2020 ingresaron 27 nuevos procesos judiciales.
Se tienen 66 conciliaciones activas.
No solo del total registrado en el eKOGUI, sino de las nuevas actuaciones, el área de representación judicial atendió todos y cada uno de ellos en la forma en que establecen los estatutos procesales</v>
          </cell>
          <cell r="T179" t="str">
            <v xml:space="preserve">El cumplimiento de la presente actividad fue del 100% ya que a todas las solicitudes se les asignó el abogado que llevó a cabo la debida representación judicial de la Corporación.
Se tiene como 299 solicitudes, donde 161 son notificaciones de demandas y 138 corresponden a conciliaciones prejudiciales. En el último trimestre ingresaron 33 autos admisorios de demandas y 26 conciliaciones prejudiciales ante la procuraduría para un total 59 solicitudes de representaciones judiciales.
</v>
          </cell>
          <cell r="U179" t="str">
            <v>En el acumulado del año, encontramos que ingresaron 94 solicitudes, donde el 77,6% (73) correspondieron a la admisión de demandas y el 22,4% (21) a solicitudes de conciliación extrajudicial, donde el 100% tienen abogado que permita atender la gestión oportuna y adecuada en la defensa de los intereses de la Corporación</v>
          </cell>
          <cell r="X179" t="str">
            <v>contract</v>
          </cell>
          <cell r="Y179" t="str">
            <v>No aplica</v>
          </cell>
          <cell r="AF179">
            <v>1</v>
          </cell>
          <cell r="AG179">
            <v>0.75</v>
          </cell>
          <cell r="AH179">
            <v>0.75</v>
          </cell>
          <cell r="AJ179">
            <v>0</v>
          </cell>
          <cell r="AL179">
            <v>0</v>
          </cell>
          <cell r="AM179">
            <v>0</v>
          </cell>
          <cell r="AN179">
            <v>0</v>
          </cell>
          <cell r="AO179">
            <v>0</v>
          </cell>
          <cell r="AP179">
            <v>0</v>
          </cell>
          <cell r="AQ179">
            <v>0</v>
          </cell>
          <cell r="AR179" t="str">
            <v>0%</v>
          </cell>
          <cell r="AS179">
            <v>0</v>
          </cell>
          <cell r="AT179">
            <v>0</v>
          </cell>
          <cell r="AU179">
            <v>0</v>
          </cell>
          <cell r="AV179">
            <v>0</v>
          </cell>
          <cell r="AW179">
            <v>0</v>
          </cell>
          <cell r="AX179">
            <v>0</v>
          </cell>
          <cell r="AY179">
            <v>0</v>
          </cell>
          <cell r="AZ179">
            <v>0</v>
          </cell>
          <cell r="BA179" t="str">
            <v>0%</v>
          </cell>
          <cell r="BB179">
            <v>0</v>
          </cell>
          <cell r="BC179">
            <v>0</v>
          </cell>
          <cell r="BD179">
            <v>0</v>
          </cell>
          <cell r="BE179">
            <v>0</v>
          </cell>
        </row>
        <row r="180">
          <cell r="A180" t="str">
            <v>SACT 10.2.14</v>
          </cell>
          <cell r="B180" t="str">
            <v>10.2.14</v>
          </cell>
          <cell r="C180" t="str">
            <v>Formulación e implementación del proceso de modernización corporativa</v>
          </cell>
          <cell r="D180" t="str">
            <v>% de formulación e implementación del proceso de modernización corporativa</v>
          </cell>
          <cell r="E180" t="str">
            <v>Porcentaje</v>
          </cell>
          <cell r="F180">
            <v>0.7</v>
          </cell>
          <cell r="G180">
            <v>0.8</v>
          </cell>
          <cell r="H180">
            <v>0.9</v>
          </cell>
          <cell r="I180">
            <v>1</v>
          </cell>
          <cell r="J180">
            <v>0.5</v>
          </cell>
          <cell r="K180">
            <v>0.5</v>
          </cell>
          <cell r="L180">
            <v>0</v>
          </cell>
          <cell r="M180">
            <v>0</v>
          </cell>
          <cell r="N180">
            <v>0</v>
          </cell>
          <cell r="O180">
            <v>1</v>
          </cell>
          <cell r="P180">
            <v>0.625</v>
          </cell>
          <cell r="Q180">
            <v>0.55555555555555558</v>
          </cell>
          <cell r="R180">
            <v>0</v>
          </cell>
          <cell r="S180" t="str">
            <v xml:space="preserve">Corantioquia suscribió el Contrato No. 150-CNT2004-61 de 2020 con la Escuela Superior de Administración Pública – ESAP con el objeto: Estudio técnico para realizar el fortalecimiento de la capacidad institucional, a partir del proceso de modernización corporativa.
A 31 de diciembre de 2020, se cuenta con el estudio técnico entregado por la ESAP y se implementó la fase 1 de dicho estudio, en la cual se suprimieron dos (2) cargos, uno de Subdirector y uno de Asesor, ambos de libre nombramiento y remoción y se crearon dos cargos con denominación Profesional Especializado Código 2028, Grado 19 de libre nombramiento y remoción, adscritos a la Dirección General. </v>
          </cell>
          <cell r="T180" t="str">
            <v xml:space="preserve">Corantioquia suscribió el Contrato No. 150-CNT2004-61 de 2020 con la Escuela Superior de Administración Pública – ESAP con el objeto: Estudio técnico para realizar el fortalecimiento de la capacidad institucional, a partir del proceso de modernización corporativa. Dicho estudio se enmarca en la revisión de los procesos, procedimientos y estructura de la entidad, medición de las cargas laborales, ajuste de la planta de personal, ajuste del manual de funciones y competencias laborales y distribución de empleos por dependencias, con el propósito de fortalecer la capacidad institucional de la Corporación, con el fin de dar cumplimiento a los retos institucionales planteados en el PGAR 2020 – 2031 y a las metas del Plan de Acción 2020 – 2023. 
Se cuenta con el estudio técnico entregado por la ESAP, sin embargo, a 31 de diciembre de 2021, no se adelantaron acciones para la implementación. </v>
          </cell>
          <cell r="U180" t="str">
            <v>Corantioquia suscribió el Contrato No. 150-CNT2004-61 de 2020 con la Escuela Superior de Administración Pública – ESAP con el objeto: Estudio técnico para realizar el fortalecimiento de la capacidad institucional, a partir del proceso de modernización corporativa. Dicho estudio se enmarca en la revisión de los procesos, procedimientos y estructura de la entidad, medición de las cargas laborales, ajuste de la planta de personal, ajuste del manual de funciones y competencias laborales y distribución de empleos por dependencias, con el propósito de fortalecer la capacidad institucional de la Corporación, con el fin de dar cumplimiento a los retos institucionales planteados en el PGAR 2020 – 2031 y a las metas del Plan de Acción 2020 – 2023. 
Se cuenta con el estudio técnico entregado por la ESAP, correspondiente a la formulación, lo que corresponde al 50% del indicador, sin embargo, a 31 de diciembre de 2022, no se adelantaron acciones para la implementación.</v>
          </cell>
          <cell r="X180" t="str">
            <v>contract</v>
          </cell>
          <cell r="Y180" t="str">
            <v>No aplica</v>
          </cell>
          <cell r="AF180">
            <v>1</v>
          </cell>
          <cell r="AG180">
            <v>1</v>
          </cell>
          <cell r="AH180">
            <v>1</v>
          </cell>
          <cell r="AJ180">
            <v>132433431</v>
          </cell>
          <cell r="AK180">
            <v>130190499</v>
          </cell>
          <cell r="AL180">
            <v>0.9830637023970179</v>
          </cell>
          <cell r="AM180">
            <v>130190499</v>
          </cell>
          <cell r="AN180">
            <v>1</v>
          </cell>
          <cell r="AO180">
            <v>0</v>
          </cell>
          <cell r="AP180">
            <v>0</v>
          </cell>
          <cell r="AQ180">
            <v>0</v>
          </cell>
          <cell r="AR180" t="str">
            <v>0%</v>
          </cell>
          <cell r="AS180">
            <v>89550970</v>
          </cell>
          <cell r="AT180">
            <v>87907639</v>
          </cell>
          <cell r="AU180">
            <v>0.9816492104998974</v>
          </cell>
          <cell r="AV180">
            <v>87907639</v>
          </cell>
          <cell r="AW180">
            <v>1</v>
          </cell>
          <cell r="AX180">
            <v>0</v>
          </cell>
          <cell r="AY180">
            <v>0</v>
          </cell>
          <cell r="AZ180">
            <v>0</v>
          </cell>
          <cell r="BA180" t="str">
            <v>0%</v>
          </cell>
          <cell r="BB180">
            <v>94635169</v>
          </cell>
          <cell r="BC180">
            <v>93505208</v>
          </cell>
          <cell r="BD180">
            <v>0.98805981949480115</v>
          </cell>
          <cell r="BE180">
            <v>93505208</v>
          </cell>
        </row>
        <row r="181">
          <cell r="A181" t="str">
            <v>SACT 10.2.15</v>
          </cell>
          <cell r="B181" t="str">
            <v>10.2.15</v>
          </cell>
          <cell r="C181" t="str">
            <v>Implementación del MIPG y su articulación con el SGI</v>
          </cell>
          <cell r="D181" t="str">
            <v>% de avance en la implementación de MIPG y su articulación con el SGI</v>
          </cell>
          <cell r="E181" t="str">
            <v>Porcentaje</v>
          </cell>
          <cell r="F181">
            <v>0.75</v>
          </cell>
          <cell r="G181">
            <v>0.8</v>
          </cell>
          <cell r="H181">
            <v>0.85</v>
          </cell>
          <cell r="I181">
            <v>0.9</v>
          </cell>
          <cell r="J181">
            <v>0.83493333333333342</v>
          </cell>
          <cell r="K181">
            <v>9.4346666666666641E-3</v>
          </cell>
          <cell r="L181">
            <v>1</v>
          </cell>
          <cell r="M181">
            <v>0</v>
          </cell>
          <cell r="N181">
            <v>0</v>
          </cell>
          <cell r="O181">
            <v>1</v>
          </cell>
          <cell r="P181">
            <v>1</v>
          </cell>
          <cell r="Q181">
            <v>1.1099607843137252E-2</v>
          </cell>
          <cell r="R181">
            <v>1</v>
          </cell>
          <cell r="S181" t="str">
            <v xml:space="preserve">Formalización del Comité de Gestión y Desempeño (Resolución n.° 040-RES2012-7361, 2020) y la aprobación del modelo de procesos.
Creación del correo: denunciacorrupción@corantioquia.gov.co, la actualización del mapa de riesgos y oportunidades, incluyendo los responsables de los controles y la actualización de los modelos vigentes para documentar.
Creación del GIT Apoyo a la supervisión e Interventoría.
Se adoptó mediante Resolución n.° 040-RES2010-5756 la Política General de Tecnología, de Seguridad y Privacidad de la Información y mediante la Resolución n.° 040-RES2005-2485 la adopción del Plan Estratégico de Talento Humano, así como los planes: anual de vacantes, provisión de empleos, incentivos, institucional de capacitación. De igual manera la actualización de la estructura administrativa y planta de cargos a través de la Resolución n.° 040-RES2009-5184, así como la actualización de la información de los servidores públicos en SIGEP II. 
Se contó con un plan de comunicaciones para el SGI, permitiendo dar a conocer temas estratégicos a la corporación, generando cultura de mejoramiento y dinamizando los componentes del SGI en las actividades de los procesos.  
inscripción en el SUIT de 23 trámites y 1 OPA, y el registro de datos de operación que permite identificar cuáles son los trámites más demandados por la ciudadanía.
consolidación del tablero de control para el seguimiento a indicadores del plan de acción, es un logro relevante de esta vigencia, así como la elaboración de las hojas metodológicas correspondientes a los indicadores de medición de los programas de objetivos del SGI y la disposición de la información del SGI en Megateso para su administración. 
 Renovación de los certificados de los componentes de calidad (NTC-ISO 9001:2015) y ambiental (NTC-ISO 14001:2015) del Sistema de Gestión Integral durante el mes de septiembre, recibiendo concepto favorable por parte del ente certificador. 
</v>
          </cell>
          <cell r="T181" t="str">
            <v xml:space="preserve">Las políticas evaluadas durante el periodo presentaron avances significativos, entre estas, se destacan aquellas que alcanzaron un cumplimiento del 100 % (Política de defensa jurídica, Política de gestión presupuestal, Política de planeación institucional, Política de rendición de cuentas) y las que tienen un porcentaje superior al 90% (Política de control interno, Política de evaluación y seguimiento de desempeño institucional, Política de gestión estratégica de talento humano, Política de participación ciudadana en la gestión pública, Política de racionalización de trámites, Política de servicio al ciudadano, Política de transparencia y acceso a la información). En cuanto a la Política de Gestión del Conocimiento y la Innovación, se destaca el avance que se obtuvo con relación a la documentación del plan, el cual se espera sea adoptado mediante acto administrativo en enero. Así mismo, la publicación del PETIC supone un avance importante en tanto se definen las estrategias a adoptar por la corporación. </v>
          </cell>
          <cell r="U181" t="str">
            <v>Desde la Subdirección de Planeación se realiza seguimiento al desempeño de 15 políticas institucionales y estratégicas y acompañamiento en la implementación de las actividades. El comportamiento del indicador permanece al alza, pasando de 95,6 % en el tercer trimestre a 96,2 % en el cuarto trimestre de 2022. Se resalta que, para el periodo analizado, se llevó a cabo el autodiagnóstico de las políticas: gestión de la información y estadística e integridad.</v>
          </cell>
          <cell r="X181" t="str">
            <v>contract</v>
          </cell>
          <cell r="Y181" t="str">
            <v>No aplica</v>
          </cell>
          <cell r="AF181">
            <v>0.9</v>
          </cell>
          <cell r="AG181">
            <v>0.83493333333333342</v>
          </cell>
          <cell r="AH181">
            <v>0.92770370370370381</v>
          </cell>
          <cell r="AJ181">
            <v>316310274</v>
          </cell>
          <cell r="AK181">
            <v>297626432</v>
          </cell>
          <cell r="AL181">
            <v>0.94093191547739607</v>
          </cell>
          <cell r="AM181">
            <v>297626432</v>
          </cell>
          <cell r="AN181">
            <v>1</v>
          </cell>
          <cell r="AO181">
            <v>0</v>
          </cell>
          <cell r="AP181">
            <v>0</v>
          </cell>
          <cell r="AQ181">
            <v>0</v>
          </cell>
          <cell r="AR181" t="str">
            <v>0%</v>
          </cell>
          <cell r="AS181">
            <v>303531981</v>
          </cell>
          <cell r="AT181">
            <v>235938378</v>
          </cell>
          <cell r="AU181">
            <v>0.7773097820621413</v>
          </cell>
          <cell r="AV181">
            <v>231388094</v>
          </cell>
          <cell r="AW181">
            <v>0.98071409984856295</v>
          </cell>
          <cell r="AX181">
            <v>4550284</v>
          </cell>
          <cell r="AY181">
            <v>4550284</v>
          </cell>
          <cell r="AZ181">
            <v>4550284</v>
          </cell>
          <cell r="BA181">
            <v>1</v>
          </cell>
          <cell r="BB181">
            <v>340747547</v>
          </cell>
          <cell r="BC181">
            <v>282058846</v>
          </cell>
          <cell r="BD181">
            <v>0.82776486135643401</v>
          </cell>
          <cell r="BE181">
            <v>282058846</v>
          </cell>
        </row>
        <row r="182">
          <cell r="A182" t="str">
            <v>SACT 10.2.16</v>
          </cell>
          <cell r="B182" t="str">
            <v>10.2.16</v>
          </cell>
          <cell r="C182" t="str">
            <v>Formulación y ejecución del plan de gestión del conocimiento corporativo</v>
          </cell>
          <cell r="D182" t="str">
            <v>% de formulación y ejecución del plan de gestión del conocimiento corporativo</v>
          </cell>
          <cell r="E182" t="str">
            <v>Porcentaje</v>
          </cell>
          <cell r="F182">
            <v>0.25</v>
          </cell>
          <cell r="G182">
            <v>0.5</v>
          </cell>
          <cell r="H182">
            <v>0.75</v>
          </cell>
          <cell r="I182">
            <v>1</v>
          </cell>
          <cell r="J182">
            <v>0.34750000000000003</v>
          </cell>
          <cell r="K182">
            <v>0.65625</v>
          </cell>
          <cell r="L182">
            <v>0.65625</v>
          </cell>
          <cell r="M182">
            <v>0</v>
          </cell>
          <cell r="N182">
            <v>0.153</v>
          </cell>
          <cell r="O182">
            <v>0.252</v>
          </cell>
          <cell r="P182">
            <v>0.69500000000000006</v>
          </cell>
          <cell r="Q182">
            <v>0.875</v>
          </cell>
          <cell r="R182">
            <v>0.65625</v>
          </cell>
          <cell r="S182" t="str">
            <v>Se avanzó en la elaboración del autodiagnóstico acorde con los parámetros establecidos en el Modelo Integrado de Planeación y Gestión -MIPG de la función pública. se avanzó en la revisión documental de antecedentes que permitan identificar las diferentes acciones que previamente ha emprendido la Corporación y la consolidación de las mismas (Convenio de Cooperación 1172 de 2013 con FUNLAM; Convenio de Asociación 1410-80 con FUNLAM y Convenio de Asociación 1506-77 con la FUNLAM) . A su vez, se realizó una indagación en guías y experiencias de otras entidades en la formulación de estrategias de gestión del conocimiento como referentes de estudio, que nutran el proceso de formulación del plan Corporativo</v>
          </cell>
          <cell r="T182" t="str">
            <v xml:space="preserve"> Se documenta en el SGI la definición del proceso de gestión del conocimiento y la innovación. Se define objetivo, alcance y cadena de valor público (Entradas-actividades-salidas). En términos de Cultura de compartir y difundir el conocimiento (Conocimiento tácito): se realizan 43 miércoles del conocimiento. Se formula e implementa, de forma articulada con Ruta N y Universidad de Antioquia, el concurso de innovambite. En este se ha realizado una campaña comunicacional de expectativa e invitación a participar y también respecto al reconocimiento de los participantes y ganadores. Con la participación de 22 iniciativas de innovación y la selección de dos iniciativas ganadores (una corporativa y una territorial), se concluyó satisfactoriamente este ejercicio de innovación. 
A la fecha se han entregado y se tiene en operación los tableros de Plan de Acción, Trámites ambientales, seguimiento proceso de liquidación contratos, tablero IEDI y protección de datos personales; así mismo se entrega una solución para la información de los procesos de incautación, y entrega voluntaria de fauna silvestre. Respecto a las herramientas de uso y apropiación del conocimiento. Se avanza en la documentación de los manuales técnicos y de usuario para la herramienta Moodle, en el marco de la estrategia Universidad virtual del conocimiento.  
En adición a lo anterior se avanza en la gestión técnica de materiales bibliográficos corporativos: organizando y disponiendo dichos ejemplares para consulta de la comunidad en general. De igual forma se avanza en la formulación de una herramienta para la gestión de los procesos contractuales en su etapa precontractual. 
En cuanto alianzas para impulsar procesos de investigación, innovación y desarrollo en alianza con el sector académico y laboratorios de investigación, la Corporación ha suscrito convenios con el Tecnológico de Antioquia (040-COV2105-15), con la Universidad de Antioquia (040-COV2106-23) y el CES (040-COV2108-70). De igual forma a realizado acercamiento a la Corporación Ruta N y la Universidad de Antioquia para la formulación y acompañamiento en el concurso Innovambiente. </v>
          </cell>
          <cell r="U182" t="str">
            <v xml:space="preserve">Mediante resolución 040-RES2211-6531 se adopta el Plan de gestión del conocimiento y la innovación de la corporación. Como anexo al documento, se relacionan orientaciones para la implemntación de las acciones definideas en el plan.
Respecto a Documentación del conocimiento Corporativo se avanza en la revisión técnica y digitalización de la memoria institucional física. A su vez, se disponen para consulta desde el catálogo Digital del CIA (se disponen url para descarga de documentos y anexos). 
En cuanto a Herramientas para el uso y apropiación del conocimiento, se continua el desarrollo de la solución para administrar la información de la etapa precontractual. Se desarrolla el módulo de Mejora para administrar los planes de mejoramiento tantos el del SGI como los de control interno. Se libera Megapps, repositorio de aplicaciones corporativas. 
En cuanto a Cultura de compartir y difundir el conocimiento, mediante campañas comunicacionales se dinamiza el uso de MEGATESO y de la documentación y registros del SGI. En lo que va del año se han realizado 27 miércoles del conocimiento. Se realiza recorrido en las oficinas territoriales para trabajar con los servidores que por el concurso de carrera administrativa deben salir de la corporación o cambian de puesto de trabajo para mitigar el impacto de la fuga de conocimiento (090-MEM2209-7609).
Se realiza campaña de sensibilización y expectativa sobre la actualización del portal geográfico y el lanzamiento de RESI. De igual forma se comparten capsulas de conocimiento sobre protección de datos personales y se hace un concurso para evaluar el conocimiento sobre este tema.
Finalmente, respecto a Alianzas para la investigación y la innovación, mediante el convenio marco N° 040-COV2207-10 el Politécnico Jaime Isaza Cadavid y Corantioquia se unen para proteger el medio ambiente. De igual forma, mediante el convenio 040-COV2111-179 la Corporación trabaja de forma articualda con la Universdiad Nacional de Colombia sede Medellín, para la adopción y apropiación de desarrollos tecnológicos para el uso eficiente de los recursos naturales y la agrobiodiversidad, y el fortalecimiento de la agenda cero deforestaciones en la jurisdicción.
En el marco de la estrategia de encuentros hacia la Consolidación del Modelo de Ocupación Regional Sostenible, en la jurisdicción de Corantioquia; se generan espacios de compartir conocimientos sobre asuntos relacionados al ordenamiento ambiental del territorio. En estos espacios se logran con la articulación de la Gobernación de Antioquia, Ministerio de Vivienda, Ciudad y Territorio, el IGAC, entre otros.
Se continúa el trabajo con la Universidad de Antioquia para el desarrollo y operación del Modelo de participación GOTA, el Programa Piragua entre otros.
</v>
          </cell>
          <cell r="X182" t="str">
            <v>contract</v>
          </cell>
          <cell r="Y182" t="str">
            <v>No aplica</v>
          </cell>
          <cell r="AF182">
            <v>1</v>
          </cell>
          <cell r="AG182">
            <v>0.65625</v>
          </cell>
          <cell r="AH182">
            <v>0.65625</v>
          </cell>
          <cell r="AJ182">
            <v>369202188</v>
          </cell>
          <cell r="AK182">
            <v>342166195</v>
          </cell>
          <cell r="AL182">
            <v>0.92677185055035483</v>
          </cell>
          <cell r="AM182">
            <v>310666195</v>
          </cell>
          <cell r="AN182">
            <v>0.90793947368178785</v>
          </cell>
          <cell r="AO182">
            <v>31500000</v>
          </cell>
          <cell r="AP182">
            <v>31500000</v>
          </cell>
          <cell r="AQ182">
            <v>31500000</v>
          </cell>
          <cell r="AR182">
            <v>1</v>
          </cell>
          <cell r="AS182">
            <v>583970151</v>
          </cell>
          <cell r="AT182">
            <v>359172457</v>
          </cell>
          <cell r="AU182">
            <v>0.61505276662676545</v>
          </cell>
          <cell r="AV182">
            <v>358991857</v>
          </cell>
          <cell r="AW182">
            <v>0.99949717747984224</v>
          </cell>
          <cell r="AX182">
            <v>180600</v>
          </cell>
          <cell r="AY182">
            <v>180600</v>
          </cell>
          <cell r="AZ182">
            <v>0</v>
          </cell>
          <cell r="BA182">
            <v>0</v>
          </cell>
          <cell r="BB182">
            <v>702280511</v>
          </cell>
          <cell r="BC182">
            <v>621434630</v>
          </cell>
          <cell r="BD182">
            <v>0.88488092758706782</v>
          </cell>
          <cell r="BE182">
            <v>601487430</v>
          </cell>
        </row>
        <row r="183">
          <cell r="A183" t="str">
            <v>SACT 10.2.17</v>
          </cell>
          <cell r="B183" t="str">
            <v>10.2.17</v>
          </cell>
          <cell r="C183" t="str">
            <v>Gestión del recaudo</v>
          </cell>
          <cell r="D183" t="str">
            <v>% de eficiencia en el recaudo</v>
          </cell>
          <cell r="E183" t="str">
            <v>Porcentaje</v>
          </cell>
          <cell r="F183">
            <v>1</v>
          </cell>
          <cell r="G183">
            <v>1</v>
          </cell>
          <cell r="H183">
            <v>1</v>
          </cell>
          <cell r="I183">
            <v>1</v>
          </cell>
          <cell r="J183">
            <v>1</v>
          </cell>
          <cell r="K183">
            <v>1</v>
          </cell>
          <cell r="L183">
            <v>0</v>
          </cell>
          <cell r="M183">
            <v>0</v>
          </cell>
          <cell r="N183">
            <v>0</v>
          </cell>
          <cell r="O183">
            <v>1</v>
          </cell>
          <cell r="P183">
            <v>1</v>
          </cell>
          <cell r="Q183">
            <v>1</v>
          </cell>
          <cell r="R183">
            <v>0</v>
          </cell>
          <cell r="S183" t="str">
            <v>Se alcanzó un recaudo de ingresos, del 102% del valor presupuestado, siendo un importante resultado, a pesar de las afectaciones económicas de los usuarios, generadas por la pandemia producto de la presencia del COVID-19.  Lo anterior derivado de la estrategia implementada, desde el mes de abril, con la no incorporación de los excedentes financieros y una mayor gestión de cartera, además del control a la facturación y recaudo de las más importantes rentas. </v>
          </cell>
          <cell r="T183" t="str">
            <v xml:space="preserve">Se ha tenido un recaudo importante en las transferencias del sector eléctrico y las que realizan los municipios por sobretasa y/o porcentaje ambiental, y una cifra significativa en la tasa forestal. El presupuesto definitivo al cierre de la vigencia 2021 fue de $158.171.843.590 y efectivamente se recaudó $165.148.271.709, lo que equivale a un cumplimento del 104% de la meta 
 </v>
          </cell>
          <cell r="U183" t="str">
            <v>El periodo se cierra con una ejecución de ingresos superior a la esperada  que básicamente se sustenta en los rubros de transferencias del sector eléctrico, control y seguimiento de trámites ambientales, multas, participación y sobretasa ambiental,  y un significativo incremento en la recuperación de cartera del mes de diciembre.</v>
          </cell>
          <cell r="X183" t="str">
            <v>contract</v>
          </cell>
          <cell r="Y183" t="str">
            <v>No aplica</v>
          </cell>
          <cell r="AF183">
            <v>1</v>
          </cell>
          <cell r="AG183">
            <v>0.75</v>
          </cell>
          <cell r="AH183">
            <v>0.75</v>
          </cell>
          <cell r="AJ183">
            <v>0</v>
          </cell>
          <cell r="AL183">
            <v>0</v>
          </cell>
          <cell r="AM183">
            <v>0</v>
          </cell>
          <cell r="AN183">
            <v>0</v>
          </cell>
          <cell r="AO183">
            <v>0</v>
          </cell>
          <cell r="AP183">
            <v>0</v>
          </cell>
          <cell r="AQ183">
            <v>0</v>
          </cell>
          <cell r="AR183" t="str">
            <v>0%</v>
          </cell>
          <cell r="AS183">
            <v>0</v>
          </cell>
          <cell r="AT183">
            <v>0</v>
          </cell>
          <cell r="AU183">
            <v>0</v>
          </cell>
          <cell r="AV183">
            <v>0</v>
          </cell>
          <cell r="AW183">
            <v>0</v>
          </cell>
          <cell r="AX183">
            <v>0</v>
          </cell>
          <cell r="AY183">
            <v>0</v>
          </cell>
          <cell r="AZ183">
            <v>0</v>
          </cell>
          <cell r="BA183" t="str">
            <v>0%</v>
          </cell>
          <cell r="BB183">
            <v>0</v>
          </cell>
          <cell r="BC183">
            <v>0</v>
          </cell>
          <cell r="BD183">
            <v>0</v>
          </cell>
          <cell r="BE183">
            <v>0</v>
          </cell>
        </row>
        <row r="184">
          <cell r="A184" t="str">
            <v>SACT 10.2.18</v>
          </cell>
          <cell r="B184" t="str">
            <v>10.2.18</v>
          </cell>
          <cell r="C184" t="str">
            <v>Ejecución del programa de auditorías de control interno</v>
          </cell>
          <cell r="D184" t="str">
            <v>% de cumplimiento programa de auditorías de control interno</v>
          </cell>
          <cell r="E184" t="str">
            <v>Porcentaje</v>
          </cell>
          <cell r="F184">
            <v>1</v>
          </cell>
          <cell r="G184">
            <v>1</v>
          </cell>
          <cell r="H184">
            <v>1</v>
          </cell>
          <cell r="I184">
            <v>1</v>
          </cell>
          <cell r="J184">
            <v>1</v>
          </cell>
          <cell r="K184">
            <v>1</v>
          </cell>
          <cell r="L184">
            <v>0</v>
          </cell>
          <cell r="M184">
            <v>0</v>
          </cell>
          <cell r="N184">
            <v>0</v>
          </cell>
          <cell r="O184">
            <v>1</v>
          </cell>
          <cell r="P184">
            <v>1</v>
          </cell>
          <cell r="Q184">
            <v>1</v>
          </cell>
          <cell r="R184">
            <v>0</v>
          </cell>
          <cell r="S184" t="str">
            <v>El plan de auditorías para la vigencia 2020 consideró de primera parte los procesos con un mayor riesgo y de gran significancia para el logro de las metas y resultados plasmados en el plan de acción 2020-2023. 
Con fecha de corte al 31 de diciembre de 2020, la Oficina de Control Interno, de las cuatro auditorias planificadas y aprobadas por el Comité Institucional Coordinador del Sistema de Control Interno, para el año 2020, ha realizado las cuatro: 
1. Saneamiento Hídrico 
2. Armonización de la planificación ambiental, con los niveles de planificación local, regional y nacional
3. Contratación de actividades de control y seguimiento de autoridad ambiental
4. destinación de los recursos y a los procesos de contratación realizados por la Corporación con ocasión de la emergencia económica por el COVID-19 durante el 2020,</v>
          </cell>
          <cell r="T184" t="str">
            <v xml:space="preserve">Auditoría a la Gestión Documental. Apertura el 26-04-2021 y cierre el 28-05-2021. 
CUMPLIMIENTO DEL 100%
070-ACT2104-1939 – Acta de inicio
070-MEM2104-2589 – Remisión Plan de Auditoría
190-MEM2105-3451 – Memorando de representación
070–MEM2104-2780 – Requerimiento de información
070-ACT2105-2245 – Acta aplazamiento cierre de auditoría
070–ACT2106-2533 – Acta de cierre
070-MEM2106-3776 – Memorando cierre e Informe final
Auditoría a la Gestión de Cobro persuasivo y coactivo, del proceso 5. Fortalecimiento Administrativo y Financiero - FAF con reunión de apertura el 29-07-2021. CUMPLIMIENTO DEL 100%
070–ACT2111–5553 – Acta de cierre
070–MEM2111–7686 – Informe Final
070–MEM2111–7687 – Informe Ejecutivo a la Dirección General
Auditoría a la Gestión de Atención y valoración de flora y fauna incautada y CAV´s (Tema de fauna), del proceso 3. Administración integral de los Recursos Naturales Renovables - AIRNR. 
CUMPLIMIENTO DEL 100%
070-ACT2108-3696 – Acta de inicio
070–ACT2111–5553 – Acta de cierre
070–MEM2111–7686 – Informe Final
070–MEM2111–7687 – Informe Ejecutivo a la Dirección General
</v>
          </cell>
          <cell r="U184" t="str">
            <v>Se realizaron 2 auditorías planificadas y aprobadas por el Comité Institucional Coordinador del Sistema de Control Interno, lográndose el cumplimiento de la meta del 100% establecida:
Auditoria al Proceso de Participación, Diversidad Étnica y Cultura Ambiental - PEC para verificar la existencia y efectividad de los controles, la correcta administración de los riesgos y efectuar las recomendaciones necesarias en pro del mejoramiento continuo y permanente del proceso, lo cual redundará en el cumplimiento de la Misión y los Objetivos Institucionales (ver radicado No. 070-MEM2210-7985 – Memorando cierre e Informe final)
Auditoría al Proceso de Planeación Organizacional – PPO para verificar los lineamientos estratégicos corporativos coordinando su implementación con las dependencias y actores del territorio para aportar al cumplimiento del escenario de sostenibilidad. El alcance de la auditoría fue el verificar la existencia y efectividad de los controles, la correcta administración de los riesgos y efectuar las recomendaciones necesarias en pro del mejoramiento continuo y permanente del Proceso, lo cual redundará en el cumplimiento de la Misión y los Objetivos Institucionales (ver radicado No. 070–MEM2210–7956 – Memorando cierre e Informe final)</v>
          </cell>
          <cell r="X184" t="str">
            <v>contract</v>
          </cell>
          <cell r="Y184" t="str">
            <v>No aplica</v>
          </cell>
          <cell r="AF184">
            <v>1</v>
          </cell>
          <cell r="AG184">
            <v>0.75</v>
          </cell>
          <cell r="AH184">
            <v>0.75</v>
          </cell>
          <cell r="AJ184">
            <v>799883170</v>
          </cell>
          <cell r="AK184">
            <v>666947303</v>
          </cell>
          <cell r="AL184">
            <v>0.83380589567849017</v>
          </cell>
          <cell r="AM184">
            <v>666947303</v>
          </cell>
          <cell r="AN184">
            <v>1</v>
          </cell>
          <cell r="AO184">
            <v>0</v>
          </cell>
          <cell r="AP184">
            <v>0</v>
          </cell>
          <cell r="AQ184">
            <v>0</v>
          </cell>
          <cell r="AR184" t="str">
            <v>0%</v>
          </cell>
          <cell r="AS184">
            <v>754672887</v>
          </cell>
          <cell r="AT184">
            <v>690801645</v>
          </cell>
          <cell r="AU184">
            <v>0.91536565961193728</v>
          </cell>
          <cell r="AV184">
            <v>690801645</v>
          </cell>
          <cell r="AW184">
            <v>1</v>
          </cell>
          <cell r="AX184">
            <v>0</v>
          </cell>
          <cell r="AY184">
            <v>0</v>
          </cell>
          <cell r="AZ184">
            <v>0</v>
          </cell>
          <cell r="BA184" t="str">
            <v>0%</v>
          </cell>
          <cell r="BB184">
            <v>797518867</v>
          </cell>
          <cell r="BC184">
            <v>756787174</v>
          </cell>
          <cell r="BD184">
            <v>0.94892698507156448</v>
          </cell>
          <cell r="BE184">
            <v>756787174</v>
          </cell>
        </row>
        <row r="185">
          <cell r="A185" t="str">
            <v>ACT 10.3</v>
          </cell>
          <cell r="B185" t="str">
            <v>10.3</v>
          </cell>
          <cell r="C185" t="str">
            <v>Definir y ejecutar modelo de operación para consolidar las unidades de servicio (Laboratorio, Viveros, CAV y CIA)</v>
          </cell>
          <cell r="E185" t="str">
            <v>Porcentaje</v>
          </cell>
          <cell r="F185">
            <v>1</v>
          </cell>
          <cell r="G185">
            <v>1</v>
          </cell>
          <cell r="H185">
            <v>1</v>
          </cell>
          <cell r="I185">
            <v>1</v>
          </cell>
          <cell r="J185">
            <v>0.95625000000000004</v>
          </cell>
          <cell r="K185">
            <v>0.94683162393162401</v>
          </cell>
          <cell r="L185">
            <v>0</v>
          </cell>
          <cell r="M185">
            <v>0</v>
          </cell>
          <cell r="N185">
            <v>0</v>
          </cell>
          <cell r="O185">
            <v>0.98499999999999999</v>
          </cell>
          <cell r="P185">
            <v>0.95625000000000004</v>
          </cell>
          <cell r="Q185">
            <v>0.94683162393162401</v>
          </cell>
          <cell r="R185">
            <v>0</v>
          </cell>
          <cell r="AF185">
            <v>1</v>
          </cell>
          <cell r="AG185">
            <v>0.72202040598290607</v>
          </cell>
          <cell r="AH185">
            <v>0.72202040598290607</v>
          </cell>
          <cell r="AJ185">
            <v>4019913842</v>
          </cell>
          <cell r="AK185">
            <v>3778972092</v>
          </cell>
          <cell r="AL185">
            <v>0.94006295670254314</v>
          </cell>
          <cell r="AM185">
            <v>3235092954</v>
          </cell>
          <cell r="AN185">
            <v>0.85607749283161416</v>
          </cell>
          <cell r="AO185">
            <v>588246958</v>
          </cell>
          <cell r="AP185">
            <v>561890304.13999999</v>
          </cell>
          <cell r="AQ185">
            <v>528517072.13999999</v>
          </cell>
          <cell r="AR185">
            <v>0.94060543178249123</v>
          </cell>
          <cell r="AS185">
            <v>2550234587</v>
          </cell>
          <cell r="AT185">
            <v>2426459540</v>
          </cell>
          <cell r="AU185">
            <v>0.95146523083368406</v>
          </cell>
          <cell r="AV185">
            <v>2100885680</v>
          </cell>
          <cell r="AW185">
            <v>0.86582349524773039</v>
          </cell>
          <cell r="AX185">
            <v>330022626</v>
          </cell>
          <cell r="AY185">
            <v>330022626</v>
          </cell>
          <cell r="AZ185">
            <v>281995425</v>
          </cell>
          <cell r="BA185">
            <v>0.85447300513268443</v>
          </cell>
          <cell r="BB185">
            <v>2243904354</v>
          </cell>
          <cell r="BC185">
            <v>1952572060</v>
          </cell>
          <cell r="BD185">
            <v>0.87016724064879636</v>
          </cell>
          <cell r="BE185">
            <v>1655219037</v>
          </cell>
        </row>
        <row r="186">
          <cell r="A186" t="str">
            <v>SACT 10.3.1</v>
          </cell>
          <cell r="B186" t="str">
            <v>10.3.1</v>
          </cell>
          <cell r="C186" t="str">
            <v>Definición y ejecución del modelo de operación para consolidar el Laboratorio Ambiental</v>
          </cell>
          <cell r="D186" t="str">
            <v>% de acciones ejecutadas para la consolidación del Laboratorio Ambiental</v>
          </cell>
          <cell r="E186" t="str">
            <v>Porcentaje</v>
          </cell>
          <cell r="F186">
            <v>0.25</v>
          </cell>
          <cell r="G186">
            <v>0.5</v>
          </cell>
          <cell r="H186">
            <v>0.75</v>
          </cell>
          <cell r="I186">
            <v>1</v>
          </cell>
          <cell r="J186">
            <v>0.5</v>
          </cell>
          <cell r="K186">
            <v>0.5967948717948719</v>
          </cell>
          <cell r="L186">
            <v>0</v>
          </cell>
          <cell r="M186">
            <v>0</v>
          </cell>
          <cell r="N186">
            <v>0</v>
          </cell>
          <cell r="O186">
            <v>1</v>
          </cell>
          <cell r="P186">
            <v>1</v>
          </cell>
          <cell r="Q186">
            <v>0.7957264957264959</v>
          </cell>
          <cell r="R186">
            <v>0</v>
          </cell>
          <cell r="S186" t="str">
            <v xml:space="preserve">Se cumplió con el plan anual de adquisiciones y al cierre de la vigencia 2020, mediante acto administrativo “Resolución de acreditación No. 1389 del 04 de diciembre de 2020 otorgada por el IDEAM”, fue actualizado el alcance de la acreditación del Laboratorio Ambiental para producir información cuantitativa, física, química y biótica, para los estudios o análisis ambientales requeridos por las autoridades ambientales competentes e información de carácter oficial, relacionada con la calidad del medio ambiente y de los recursos naturales renovables, superando los parámetros acreditados con los cuales se inició el cuatrienio </v>
          </cell>
          <cell r="T186" t="str">
            <v xml:space="preserve"> Se cumplió con el plan anual de adquisiciones y al cierre de la vigencia 2021, mediante acto administrativo “Resolución de acreditación 0173 del 04 de marzo de 2021 otorgada por el IDEAM”, fue actualizado el alcance de la acreditación del Laboratorio Ambiental para producir información cuantitativa, física, química y biótica, para los estudios o análisis ambientales requeridos por las autoridades ambientales competentes e información de carácter oficial, relacionada con la calidad del medio ambiente y de los recursos naturales renovables, superando los parámetros acreditados con los cuales se inició el cuatrienio.</v>
          </cell>
          <cell r="U186" t="str">
            <v>Al cierre del cuarto trimestre se encuentra que:
1. El Laboratorio no ha modificado el alcance de la acreditación en este trimestre, quedando constante el porcentaje de avance de 49,6% (Resolución 0396 del 28 de marzo de 2022), aún no se recibe respuesta del IDEAM frente al alcance de los BTEX.
2. El componente "Adquisisión de Equipos" para la compra del Congelador de Microbiología no se ha realizado, por lo que el porcentaje de avance es 0%
3. En el avance de los contratos de servicios continua con el mismo porcentaje de cumplimiento.</v>
          </cell>
          <cell r="X186" t="str">
            <v>contract</v>
          </cell>
          <cell r="Y186" t="str">
            <v>No aplica</v>
          </cell>
          <cell r="AF186">
            <v>1</v>
          </cell>
          <cell r="AG186">
            <v>0.5967948717948719</v>
          </cell>
          <cell r="AH186">
            <v>0.5967948717948719</v>
          </cell>
          <cell r="AJ186">
            <v>1844690638</v>
          </cell>
          <cell r="AK186">
            <v>1792802720</v>
          </cell>
          <cell r="AL186">
            <v>0.97187175077970989</v>
          </cell>
          <cell r="AM186">
            <v>1697392413</v>
          </cell>
          <cell r="AN186">
            <v>0.94678148022890107</v>
          </cell>
          <cell r="AO186">
            <v>139778127</v>
          </cell>
          <cell r="AP186">
            <v>116357765.14</v>
          </cell>
          <cell r="AQ186">
            <v>82984533.140000001</v>
          </cell>
          <cell r="AR186">
            <v>0.71318431597714338</v>
          </cell>
          <cell r="AS186">
            <v>2308447977</v>
          </cell>
          <cell r="AT186">
            <v>2187791813</v>
          </cell>
          <cell r="AU186">
            <v>0.94773277751885854</v>
          </cell>
          <cell r="AV186">
            <v>1862217953</v>
          </cell>
          <cell r="AW186">
            <v>0.85118608723854838</v>
          </cell>
          <cell r="AX186">
            <v>330022626</v>
          </cell>
          <cell r="AY186">
            <v>330022626</v>
          </cell>
          <cell r="AZ186">
            <v>281995425</v>
          </cell>
          <cell r="BA186">
            <v>0.85447300513268443</v>
          </cell>
          <cell r="BB186">
            <v>1886586874</v>
          </cell>
          <cell r="BC186">
            <v>1818574583</v>
          </cell>
          <cell r="BD186">
            <v>0.96394955782990355</v>
          </cell>
          <cell r="BE186">
            <v>1524098560</v>
          </cell>
        </row>
        <row r="187">
          <cell r="A187" t="str">
            <v>SACT 10.3.2</v>
          </cell>
          <cell r="B187" t="str">
            <v>10.3.2</v>
          </cell>
          <cell r="C187" t="str">
            <v>Definición y ejecución del modelo de operación para consolidar los viveros y CAV</v>
          </cell>
          <cell r="D187" t="str">
            <v>% de acciones ejecutadas para la consolidación de los viveros y CAV</v>
          </cell>
          <cell r="E187" t="str">
            <v>Porcentaje</v>
          </cell>
          <cell r="F187">
            <v>0.25</v>
          </cell>
          <cell r="G187">
            <v>0.5</v>
          </cell>
          <cell r="H187">
            <v>0.75</v>
          </cell>
          <cell r="I187">
            <v>1</v>
          </cell>
          <cell r="J187">
            <v>0.41249999999999998</v>
          </cell>
          <cell r="K187">
            <v>0.75</v>
          </cell>
          <cell r="L187">
            <v>0</v>
          </cell>
          <cell r="M187">
            <v>0</v>
          </cell>
          <cell r="N187">
            <v>8.7499999999999994E-2</v>
          </cell>
          <cell r="O187">
            <v>1</v>
          </cell>
          <cell r="P187">
            <v>0.82499999999999996</v>
          </cell>
          <cell r="Q187">
            <v>1</v>
          </cell>
          <cell r="R187">
            <v>0</v>
          </cell>
          <cell r="S187" t="str">
            <v>Se han venido trabajando de manera articulada con la subdirección Administrativa y Financiera y se ha realizado las adecuaciones que en términos de infraestructura se requieren para garantizar el correcto funcionamiento de los viveros y el CAV corporativo.
Otra de las acciones que se suman a la implementación de un modelo de operación de los viveros corporativos, fue la contratación de un Ingeniero Agrónomo, a través de los contratos de Prestación de Servicios Profesionales No 120-CNT2001-14 y No 120-CNT2007-97, dicho funcionario apoyó técnicamente la producción en los viveros corporativos, como también acompaño el desarrollo de las acciones necesarias para el registro y mantenimiento de los mismos ante el ICA, en la supervisión de las adecuaciones de la red de viveros, en la construcción del procedimiento para su operación técnica y administrativa, así como el Manual De Operaciones de dicha red, en conjunto con el grupo Biodiversidad de la Subdirección de Ecosistemas y grupo Sistema de Gestión Integral de la Subdirección de Planeación.</v>
          </cell>
          <cell r="T187" t="str">
            <v xml:space="preserve">  Respecto a la operación técnica de los viveros corporativos, la cual se ejecutará en la vigencia 2021-2022, a través del contrato No 120-CNT2111-147 de 2021, suscrito con la UdeA (Centro de Desarrollo Agrobiotecnológico de Innovación e Integración Territorial – CEDAIT), y cuyo objeto es “Ejecutar acciones de conservación, manejo y control de especies de flora nativa e invasora en la red de viveros Corporativos y de aliados estratégicos en la jurisdicción”, con un tiempo de duración de 10,5 meses y con fecha de inicio del 29 de noviembre de 2021; y donde se realizara la contratación del personal técnico (viveristas, recolectores y demás profesionales), con el fin de retomarán las labores de propagación, producción y mantenimiento de material vegetal de especies nativas priorizadas y amenazadas.
Por obras asociadas al proyecto vial Mar1 (vía Medellín - Santa Fe de Antioquia ejecutado por Devimar, se gestionará el traslado del vivero y el hogar de paso del predio Loma Hermosa del Municipio de San Jerónimo. Razón por la que no estará activo en la vigencia 2021-2022 dicho vivero, hasta su reubicación final.
Respecto al Hogar de Paso Loma Hermosa, y considerando que no se avanzaran las labores de vivero en la infraestructura asociada, y teniendo en cuenta que no se cuenta con oficinas y archivo para las actividades asociadas al manejo de fauna en el marco del convenio 040-COV2108-70 de 2021, que actualmente se tiene suscrito con la Universidad CES de Medellín, donde el volumen de documentación, procesos y personal ha crecido a través de los últimos tres años, y el espacio usado actualmente para este fin es compartido con el consultorio veterinario de pequeñas dimensiones. Para esto se está acondicionar un sitio que anteriormente funcionaba como bodega para el vivero Loma Hermosa, con la finalidad de destinarlo como área limpia de alimentación y descanso, y como zona de hospedaje para practicantes. Y la actual área de alimentación, en el edificio principal del hogar de paso, sería el nuevo espacio para las oficinas que se requieren. Se han realizado varias cotizaciones para la adecuación de esta bodega como zona de alimentación, y se espera la selección y aprobación de dichas cotizaciones para iniciar las laboras constructivas. 
La dotación de equipos médicos es esencial para brindar un servicio médico cada vez más completo y oportuno a la fauna silvestre recuperada por la autoridad ambiental, buscando siempre aportar bienestar animal y seguridad en los procedimientos médicos realizados tanto para el paciente como para el equipo profesional y operativo, la consecución de equipos como una máquina de anestesia inhalada, una unidad de cuidado intensión o incubadora, entre otros equipos, ayudarían a alcanzar este objetivo. </v>
          </cell>
          <cell r="U187" t="str">
            <v xml:space="preserve">Desde los viveros corporativos, se destacan las labores de operación técnica de estos, a través del contrato No 120-CNT2111-147 de 2021, se realizó la contratación del personal viverista, quienes apoyan la operación técnica de los viveros Corporativos, donde se tiene cuatro (4) viveristas en el vivero del Centro de Conservación de la Biodiversidad - CCB La Aguada en el corregimiento de Santa Elena y dos (2) viveristas en vivero El Pedral en el casco urbano del Municipio de Hispania.
Frente a la presencia de caracol gigante africano (Achatina fulica) en el vivero El Pedral, ya que en un primero informe se manifestó la presencia de este, en los alrededores, pero no al interior del mismo (120–IT2201–25); pero debido a que no había presencia de personal en el vivero en 2021, pero que a la fecha desde el contrato 120-CNT2111-147 de 2021.
Se realizó la auditoría interna, en el mes de  julio y agosto de 2022, en los viveros El Pedral (Hispania) y del CCB La Ag (Santa Elena, Medellín), donde no se presentaron hallazgos, y si algunas observaciones y recomendaciones, frente a los temas de infraestructura, pero ninguno en lo referente a la operación técnica de estos.
Frente a las necesidades de los viveros en el marco del registro ente el ICA, en visita por parte de funcionario del instituto, se levantó acta del día 9 de noviembre de 2022, donde se hizo la recomendación del registro del vivero del Centro de Conservación de la Biodiversidad – CCB La Aguada, actualmente a la espera de la resolución respectiva. 
Desde el componente de fauna silvestre y con el apoyo del personal del convenio 040-COV2108-70 con el CES, se vienen realizando numerosas actividades encaminadas al mejoramiento continuo de todo lo que se lleva a cabo en el Hogar de Paso Loma Hermosa en San Jerónimo. Se han realizado mejoras en las diferentes jaulas que albergan animales silvestres, para evitar fugas de los mismos. Se realizó trabajo de percolación, en uno de los pozos sépticos, que presentaba problemas de fugas; todo esto coordinado con la Subdirección Administrativa y Financiera; además de la respectiva asesoría de la Oficina Territorial Hevéxicos. Se han hecho mejoras en los espacios locativos, con madera que fue donada por Corantioquia, para reparar techos en mal estado y pasamanos instalados en los diferentes senderos, presentes en el Hogar de Paso. En el mes de septiembre, se llevó a cabo la auditoría externa a cargo del ICONTEC y se cumplió con la subsanación de los hallazgos encontrados en el año 2021. Se continúa con la atención médico-veterinaria, biológica, zootécnica de la fauna silvestre recuperada y llevada al Hogar de Paso. Se realizó el nuevo comodato con el Politécnico Colombiano Jaime Isaza Cadavid, para prorrogar la permanencia del Hogar de Paso en el mismo sitio, vereda Loma Hermosa de San Jerónimo.
</v>
          </cell>
          <cell r="X187" t="str">
            <v>contract</v>
          </cell>
          <cell r="Y187" t="str">
            <v>No aplica</v>
          </cell>
          <cell r="AF187">
            <v>1</v>
          </cell>
          <cell r="AG187">
            <v>0.75</v>
          </cell>
          <cell r="AH187">
            <v>0.75</v>
          </cell>
          <cell r="AJ187">
            <v>1863607022</v>
          </cell>
          <cell r="AK187">
            <v>1856728675</v>
          </cell>
          <cell r="AL187">
            <v>0.99630912154826601</v>
          </cell>
          <cell r="AM187">
            <v>1408259844</v>
          </cell>
          <cell r="AN187">
            <v>0.7584629154283945</v>
          </cell>
          <cell r="AO187">
            <v>448468831</v>
          </cell>
          <cell r="AP187">
            <v>445532539</v>
          </cell>
          <cell r="AQ187">
            <v>445532539</v>
          </cell>
          <cell r="AR187">
            <v>1</v>
          </cell>
          <cell r="AS187">
            <v>0</v>
          </cell>
          <cell r="AT187">
            <v>0</v>
          </cell>
          <cell r="AU187">
            <v>0</v>
          </cell>
          <cell r="AV187">
            <v>0</v>
          </cell>
          <cell r="AW187">
            <v>0</v>
          </cell>
          <cell r="AX187">
            <v>0</v>
          </cell>
          <cell r="AY187">
            <v>0</v>
          </cell>
          <cell r="AZ187">
            <v>0</v>
          </cell>
          <cell r="BA187" t="str">
            <v>0%</v>
          </cell>
          <cell r="BB187">
            <v>250000000</v>
          </cell>
          <cell r="BC187">
            <v>31647000</v>
          </cell>
          <cell r="BD187">
            <v>0.12658800000000001</v>
          </cell>
          <cell r="BE187">
            <v>28770000</v>
          </cell>
        </row>
        <row r="188">
          <cell r="A188" t="str">
            <v>SACT 10.3.3</v>
          </cell>
          <cell r="B188" t="str">
            <v>10.3.3</v>
          </cell>
          <cell r="C188" t="str">
            <v>Definición y ejecución del modelo de operación para consolidar el CIA</v>
          </cell>
          <cell r="D188" t="str">
            <v>% de acciones ejecutadas para la consolidación del CIA</v>
          </cell>
          <cell r="E188" t="str">
            <v>Porcentaje</v>
          </cell>
          <cell r="F188">
            <v>1</v>
          </cell>
          <cell r="G188">
            <v>1</v>
          </cell>
          <cell r="H188">
            <v>1</v>
          </cell>
          <cell r="I188">
            <v>1</v>
          </cell>
          <cell r="J188">
            <v>1</v>
          </cell>
          <cell r="K188">
            <v>0.99159999999999993</v>
          </cell>
          <cell r="L188">
            <v>0</v>
          </cell>
          <cell r="M188">
            <v>0</v>
          </cell>
          <cell r="N188">
            <v>0</v>
          </cell>
          <cell r="O188">
            <v>0.94</v>
          </cell>
          <cell r="P188">
            <v>1</v>
          </cell>
          <cell r="Q188">
            <v>0.99159999999999993</v>
          </cell>
          <cell r="R188">
            <v>0</v>
          </cell>
          <cell r="S188" t="str">
            <v xml:space="preserve">Se solicitó a 15 proveedores de bases de datos en acceso abierto, la autorización y los requerimientos para disponer la url de sus bases de datos en la página web de Corantioquia o en el catálogo digital del CIA, de estos 11 proveedores autorizaron disponer su url, para ello se adelantaron acciones técnicas para la actualización del Sistema Integrado Koha.
Se ejecutaron estrategias para la dinamización de la información y el conocimiento: 12 envíos de Información Ambiental a Tu Alcance, 34 Tertulia Literaria, 23 Miércoles del Conocimiento, se realizaron tres campañas comunicacionales Con esta estrategia se dieron a conocer los servicios del CIA durante la emergencia sanitaria. 
Se diseña la primera versión del prototipo para la imagen del Catálogo Digital del CIA. Se modifica el banner de la página de inicio del catálogo virtual.
Trabajo articulación con la Subdirección de Participación y Cultura Ambiental, para programar y realizar el foro virtual “Participación social y diversidad cultural en el Ordenamiento Territorial”.
Se adelanta articulación con la Oficina Asesora de Comunicaciones para la difusión de los recursos y servicios del CIA. En lo que va del año se han incorporado 35 documentos bibliográficos a la memoria institucional de la Corporación.
Del total del material que hace parte de la memoria institucional se han revisado, ajustado y dispuesto para consulta en la web 1305 documentos. De igual forma se han incorporado 47 materiales documentales producidos por otras entidades, a las colecciones para consulta interna y externa
</v>
          </cell>
          <cell r="T188" t="str">
            <v xml:space="preserve">Gestión y disposición de material bibliográfico: se realizó la gestión para el registro de ISBN ante la Cámara Colombiana del Libro, para 3 publicaciones corporativas, tanto para formato impreso como digital.  
Dentro del proceso de la gestión bibliográfica, se procesaron técnicamente y se ingresaron 118 títulos nuevos al sistema integrado para la administración bibliográfica Koha, de los cuales 69 son producidos por otras entidades y 49 corresponden a la memoria institucional corporativa; los registros bibliográficos pueden ser consultados a través del Catálogo Digital del Centro de Información ambiental – CIA.  
Se revisaron 366 documentos de la colección electrónica (CD, DVD) de la memoria institucional, para identificar y ajustar en el sistema Koha los registros con la información faltante.  
Se agregaron 196 url nuevas que permiten descargar en formato pdf publicaciones e informes finales de convenios y contratos Corporativos. Se revisaron, depuraron y organizaron según los lineamientos para la gestión de colecciones 984 materiales del Centro de Información Ambiental – CIA de la Oficina Territorial Citará; con lo que se espera identificar el estado de los documentos y tomar decisiones con respecto a su destino final (Aula Móvil, Rincón Ambiental, CIA central, entre otros).  
Para dinamizar la información y el conocimiento ambiental y mantener informados a la comunidad, se desarrollaron las siguientes estrategias: 17 entregas de Información Ambiental a tu Alcance, 43 Miércoles del Conocimiento, 33 Tertulia Literaria. 
Se publicaron 4 Ecard para difundir los recursos y servicios de Información. 
Se atendieron de manera presencial los requerimientos de los recursos y servicios de información de 107 usuarios de forma presencial y de manera virtual 89 usuarios a través de respuestas a PQRS. 
Finalmente, se tiene proyectado para 2022 una adecuación y modernización del espacio físico del CIA. De forma articulada con el servidor Juan Carlos Londoño se realizó propuesta de adecuación espacial y de mobiliario, la cual fue socializada en comité directivo, y recibió aprobación por parte de la dirección. </v>
          </cell>
          <cell r="U188" t="str">
            <v xml:space="preserve">En términos de estrategias de dinamización del conocimiento: en lo que va del año se realizaron 37 miércoles del conocimiento, 41 tertulias literarias, 19 publicaciones de información ambiental a tu alcance. En adición a lo anterior se avanza en la gestión técnica de materiales bibliográficos corporativos: organizando y disponiendo dichos ejemplares para consulta de la comunidad en general; de igual forma se desarrollado acciones para compartir registros físicos: libros libres y donación de material a instituciones educativas. En articulación con la Oficina Asesora de Comunicaciones, se elabora y comparten a los servidores de Corantioquia pieza comunicacionales difundiendo el conocimiento e información corporativa.
De igual forma se realizó una jornada de capacitación a servidores públicos de Corantioquia, en cuanto a estrategias de recuperación de información en el catálogo virtual del CIA. 
</v>
          </cell>
          <cell r="X188" t="str">
            <v>contract</v>
          </cell>
          <cell r="Y188" t="str">
            <v>No aplica</v>
          </cell>
          <cell r="AF188">
            <v>1</v>
          </cell>
          <cell r="AG188">
            <v>0.7329</v>
          </cell>
          <cell r="AH188">
            <v>0.7329</v>
          </cell>
          <cell r="AJ188">
            <v>139010804</v>
          </cell>
          <cell r="AK188">
            <v>36471275</v>
          </cell>
          <cell r="AL188">
            <v>0.26236288080169656</v>
          </cell>
          <cell r="AM188">
            <v>36471275</v>
          </cell>
          <cell r="AN188">
            <v>1</v>
          </cell>
          <cell r="AO188">
            <v>0</v>
          </cell>
          <cell r="AP188">
            <v>0</v>
          </cell>
          <cell r="AQ188">
            <v>0</v>
          </cell>
          <cell r="AR188" t="str">
            <v>0%</v>
          </cell>
          <cell r="AS188">
            <v>0</v>
          </cell>
          <cell r="AT188">
            <v>0</v>
          </cell>
          <cell r="AU188">
            <v>0</v>
          </cell>
          <cell r="AV188">
            <v>0</v>
          </cell>
          <cell r="AW188">
            <v>0</v>
          </cell>
          <cell r="AX188">
            <v>0</v>
          </cell>
          <cell r="AY188">
            <v>0</v>
          </cell>
          <cell r="AZ188">
            <v>0</v>
          </cell>
          <cell r="BA188" t="str">
            <v>0%</v>
          </cell>
          <cell r="BB188">
            <v>0</v>
          </cell>
          <cell r="BC188">
            <v>0</v>
          </cell>
          <cell r="BD188">
            <v>0</v>
          </cell>
          <cell r="BE188">
            <v>0</v>
          </cell>
        </row>
        <row r="189">
          <cell r="A189" t="str">
            <v>SACT 10.3.4</v>
          </cell>
          <cell r="B189" t="str">
            <v>10.3.4</v>
          </cell>
          <cell r="C189" t="str">
            <v>Definición y ejecución del modelo de operación para consolidar las sedes de la Corporación</v>
          </cell>
          <cell r="D189" t="str">
            <v>% de acciones ejecutadas para la consolidación de las sedes de la Corporación</v>
          </cell>
          <cell r="E189" t="str">
            <v>Porcentaje</v>
          </cell>
          <cell r="F189">
            <v>0.25</v>
          </cell>
          <cell r="G189">
            <v>0.5</v>
          </cell>
          <cell r="H189">
            <v>0.75</v>
          </cell>
          <cell r="I189">
            <v>1</v>
          </cell>
          <cell r="J189">
            <v>1</v>
          </cell>
          <cell r="K189">
            <v>1</v>
          </cell>
          <cell r="L189">
            <v>0</v>
          </cell>
          <cell r="M189">
            <v>0</v>
          </cell>
          <cell r="N189">
            <v>0</v>
          </cell>
          <cell r="O189">
            <v>1</v>
          </cell>
          <cell r="P189">
            <v>1</v>
          </cell>
          <cell r="Q189">
            <v>1</v>
          </cell>
          <cell r="R189">
            <v>0</v>
          </cell>
          <cell r="S189" t="str">
            <v xml:space="preserve">Contrato mantenimiento de aires acondicionado, mantenimiento de sedes, lograr la intervención de estas unidades, apuntando al mejoramiento continuo de las mismas a través de las diferentes acciones planteadas para ello, entre ellas: Reparación y mantenimiento de pisos, reparaciones y mantenimiento de las unidades hidrosanitarias, Mantenimiento de acabados de las unidades de servicio, reparaciones y mantenimiento de carpintería metálica y de madera de las unidades de servicio, adecuación y mantenimiento del mobiliario de las unidades de servicio, reparaciones y mantenimiento de cielo </v>
          </cell>
          <cell r="T189" t="str">
            <v xml:space="preserve">Para dar cumplimiento a la meta determinada para este indicador, la subdirección Administrativa y Financiera – por medio del Grupo Interno de trabajo de Recursos Físicos, atendió de manera eficiente, eficaz y efectiva, los diferentes requerimientos para la operatividad en un 100% de las unidades de servicio (laboratorio, viveros, CAV y CIA); buscando día a día su buen funcionamiento, permitieron que estas unidades funcionaran de una manera adecuada, propendiendo siempre por el bienestar tanto de los usuarios internos como externos. Se atendieron una serie de acciones preventivas y/o correctivas, para su mejoramiento y funcionamiento tales como:  
Reparación y mantenimiento de pisos.  
Reparaciones y mantenimiento de las unidades hidrosanitarias  
Mantenimiento de acabados.  
Reparaciones y mantenimiento de carpintería metálica y de madera  
Reparaciones y mantenimiento de cielos falsos  
Reparaciones, adecuaciones y mantenimiento de redes eléctricas, voz y datos. </v>
          </cell>
          <cell r="U189" t="str">
            <v>Para el cumplimiento de esta meta, se atendieron una serie de acciones para el mejoramiento y funcionamiento de las unidades de servicio (LABORATORIO, VIVEROS, CAV Y CIA), tales como:
Reparación y mantenimiento de pisos de las unidades de servicio 
adecuación y mejoras al sistema de malacate 
Reparaciones y mantenimiento de las unidades hidrosanitarias de las unidades de servicio  
Mantenimiento de acabados de las unidades de servicio 
Reparaciones y mantenimiento de carpintería metálica y de madera de las unidades de servicio  
adecuación y mantenimiento del mobiliario de las unidades de servicio
Reparaciones y mantenimiento de cielos falsos de las unidades de servicio  
Reparaciones, adecuaciones y mantenimiento de redes eléctricas, voz y datos de las unidades de servicio</v>
          </cell>
          <cell r="X189" t="str">
            <v>contract</v>
          </cell>
          <cell r="Y189" t="str">
            <v>No aplica</v>
          </cell>
          <cell r="AF189">
            <v>1</v>
          </cell>
          <cell r="AG189">
            <v>1</v>
          </cell>
          <cell r="AH189">
            <v>1</v>
          </cell>
          <cell r="AJ189">
            <v>172605378</v>
          </cell>
          <cell r="AK189">
            <v>92969422</v>
          </cell>
          <cell r="AL189">
            <v>0.53862413255744557</v>
          </cell>
          <cell r="AM189">
            <v>92969422</v>
          </cell>
          <cell r="AN189">
            <v>1</v>
          </cell>
          <cell r="AO189">
            <v>0</v>
          </cell>
          <cell r="AP189">
            <v>0</v>
          </cell>
          <cell r="AQ189">
            <v>0</v>
          </cell>
          <cell r="AR189" t="str">
            <v>0%</v>
          </cell>
          <cell r="AS189">
            <v>241786610</v>
          </cell>
          <cell r="AT189">
            <v>238667727</v>
          </cell>
          <cell r="AU189">
            <v>0.98710067939659685</v>
          </cell>
          <cell r="AV189">
            <v>238667727</v>
          </cell>
          <cell r="AW189">
            <v>1</v>
          </cell>
          <cell r="AX189">
            <v>0</v>
          </cell>
          <cell r="AY189">
            <v>0</v>
          </cell>
          <cell r="AZ189">
            <v>0</v>
          </cell>
          <cell r="BA189" t="str">
            <v>0%</v>
          </cell>
          <cell r="BB189">
            <v>107317480</v>
          </cell>
          <cell r="BC189">
            <v>102350477</v>
          </cell>
          <cell r="BD189">
            <v>0.95371673841018256</v>
          </cell>
          <cell r="BE189">
            <v>102350477</v>
          </cell>
        </row>
        <row r="190">
          <cell r="A190" t="str">
            <v>ACT 10.4</v>
          </cell>
          <cell r="B190" t="str">
            <v>10.4</v>
          </cell>
          <cell r="C190" t="str">
            <v>Informar a los actores internos y externos para la gestión ambiental en el marco de los programas y proyectos del plan de acción, con enfoque diferencial</v>
          </cell>
          <cell r="E190" t="str">
            <v>Porcentaje</v>
          </cell>
          <cell r="F190">
            <v>1</v>
          </cell>
          <cell r="G190">
            <v>1</v>
          </cell>
          <cell r="H190">
            <v>1</v>
          </cell>
          <cell r="I190">
            <v>1</v>
          </cell>
          <cell r="J190">
            <v>0.95408163265306123</v>
          </cell>
          <cell r="K190">
            <v>0.91806722689075626</v>
          </cell>
          <cell r="L190">
            <v>0.14285714285714285</v>
          </cell>
          <cell r="M190">
            <v>5.0000000000000044E-2</v>
          </cell>
          <cell r="N190">
            <v>0</v>
          </cell>
          <cell r="O190">
            <v>0.95</v>
          </cell>
          <cell r="P190">
            <v>0.95408163265306123</v>
          </cell>
          <cell r="Q190">
            <v>0.91806722689075626</v>
          </cell>
          <cell r="R190">
            <v>0.14285714285714285</v>
          </cell>
          <cell r="AF190">
            <v>1</v>
          </cell>
          <cell r="AG190">
            <v>0.70553721488595433</v>
          </cell>
          <cell r="AH190">
            <v>0.70553721488595433</v>
          </cell>
          <cell r="AJ190">
            <v>2224245981</v>
          </cell>
          <cell r="AK190">
            <v>1942284306</v>
          </cell>
          <cell r="AL190">
            <v>0.87323269215339538</v>
          </cell>
          <cell r="AM190">
            <v>1863021009</v>
          </cell>
          <cell r="AN190">
            <v>0.95919068245820449</v>
          </cell>
          <cell r="AO190">
            <v>108392166.5</v>
          </cell>
          <cell r="AP190">
            <v>106468368.21000001</v>
          </cell>
          <cell r="AQ190">
            <v>86718969.120000005</v>
          </cell>
          <cell r="AR190">
            <v>0.81450453855885196</v>
          </cell>
          <cell r="AS190">
            <v>1891913119</v>
          </cell>
          <cell r="AT190">
            <v>1833723471</v>
          </cell>
          <cell r="AU190">
            <v>0.96924295972388153</v>
          </cell>
          <cell r="AV190">
            <v>1831914828.49</v>
          </cell>
          <cell r="AW190">
            <v>0.99901367761355331</v>
          </cell>
          <cell r="AX190">
            <v>1808643</v>
          </cell>
          <cell r="AY190">
            <v>1808643</v>
          </cell>
          <cell r="AZ190">
            <v>0</v>
          </cell>
          <cell r="BA190">
            <v>0</v>
          </cell>
          <cell r="BB190">
            <v>2171581594</v>
          </cell>
          <cell r="BC190">
            <v>2128497696</v>
          </cell>
          <cell r="BD190">
            <v>0.98016012931817109</v>
          </cell>
          <cell r="BE190">
            <v>2128494510</v>
          </cell>
        </row>
        <row r="191">
          <cell r="A191" t="str">
            <v>SACT 10.4.1</v>
          </cell>
          <cell r="B191" t="str">
            <v>10.4.1</v>
          </cell>
          <cell r="C191" t="str">
            <v>Formulación e implementación del Plan de comunicaciones corporativo articulado con el SGI</v>
          </cell>
          <cell r="D191" t="str">
            <v>% de formulación e implementación del Plan de comunicaciones corporativo articulado con el SGI</v>
          </cell>
          <cell r="E191" t="str">
            <v>Porcentaje</v>
          </cell>
          <cell r="F191">
            <v>1</v>
          </cell>
          <cell r="G191">
            <v>1</v>
          </cell>
          <cell r="H191">
            <v>1</v>
          </cell>
          <cell r="I191">
            <v>1</v>
          </cell>
          <cell r="J191">
            <v>1</v>
          </cell>
          <cell r="K191">
            <v>1</v>
          </cell>
          <cell r="L191">
            <v>0</v>
          </cell>
          <cell r="M191">
            <v>0</v>
          </cell>
          <cell r="N191">
            <v>0</v>
          </cell>
          <cell r="O191">
            <v>1</v>
          </cell>
          <cell r="P191">
            <v>1</v>
          </cell>
          <cell r="Q191">
            <v>1</v>
          </cell>
          <cell r="R191">
            <v>0</v>
          </cell>
          <cell r="S191" t="str">
            <v xml:space="preserve">El Plan de Comunicaciones Corporativo fue formulado al inicio de la vigencia y aprobado por la Dirección General el 29 de enero de 2020, mediante Acta 040OC-ACT2007-2094. Desde el inicio de año se definió la premisa “Con el Corazón” como eje central del discurso institucional y se reforzó en todas las acciones y productos comunicacionales realizados.
El Plan de Comunicaciones responde a los criterios de comunicación pública, según las orientaciones en la materia para las entidades estatales en Colombia; además, se alineó con los intereses y prioridades plasmadas en el Plan de Gestión Ambiental Regional (PGAR) y el Plan de Acción Corporativo, en respuesta a la responsabilidad de aportar, desde la integralidad y transversalidad de las estrategias de comunicación, al logro de los retos y metas fijadas para Corantioquia durante el cuatrienio.  
 El Plan de Comunicaciones desarrolla cuatro estrategias: Estrategia Informativa, Estrategia Movilizadora, Estrategia Relacionamiento Institucional, Estrategia Organizacional. 
 </v>
          </cell>
          <cell r="T191" t="str">
            <v>El Plan de Comunicaciones fue formulado en 2020, con alcance al cuatrenio de la vigencia del Plan de Acción. Este respondió a los criterios de comunicación pública, según las orientaciones en la materia para las entidades estatales en Colombia, y fue proyectado en respuesta a la responsabilidad de aportar, desde la integralidad y transversalidad de las estrategias de comunicación, al logro de los retos y metas fijadas para Corantioquia durante el cuatrienio.  Se destaca la formulación y caracterización del proceso Gestión de las Comunicaciones, implementado a partir del año 2021 dentro del Sistema de Gestión Integral de la Corporación, al cual se adapta el Plan de Comunicación Estratégica, para responder al objetivo de gestionar estrategias y acciones comunicacionales dirigidas a los grupos de valor para garantizar el acceso a información transparente y oportuna, incentivar la corresponsabilidad y promover la cultura ambiental. El proceso Gestión de las Comunicaciones formulado incluyó 7 procedimientos, 2 manuales y 12 formatos que orientan las acciones más relevantes y funciones de la Oficina Asesora de Comunicaciones.  
El Plan de Comunicaciones se ejecutó mediante 4 estrategias: informativa, movilizadora, relacionamiento institucional y organizacional. Como resultado, el indicador registró un cumplimiento mayor al 100 % (121 %), superando todas las expectativas,</v>
          </cell>
          <cell r="U191" t="str">
            <v>El Plan de Comunicaciones fue formulado en 2020, con alcance al cuatrienio de la vigencia del Plan de Acción. Se ejecuta mediante 4 estrategias que responden a los criterios de comunicación pública, según las orientaciones en la materia para las entidades estatales en Colombia: informativa, movilizadora, relacionamiento institucional y organizacional. Durante el año 2022, la Oficina Asesora de Comunicaciones logró superar el 100% en la formulación e implementación del Plan Estratégico de Comunicaciones, ello gracias al esfuerzo en la gestión y acciones comunicativas. Es de resaltar que en la mayoría de las actividades el porcentaje del resultado sobrepasó la meta, lo que da cuenta del avance satisfactorio en las estrategias planteadas.</v>
          </cell>
          <cell r="X191" t="str">
            <v>contract</v>
          </cell>
          <cell r="Y191" t="str">
            <v>No aplica</v>
          </cell>
          <cell r="AF191">
            <v>1</v>
          </cell>
          <cell r="AG191">
            <v>0.75</v>
          </cell>
          <cell r="AH191">
            <v>0.75</v>
          </cell>
          <cell r="AJ191">
            <v>745790209</v>
          </cell>
          <cell r="AK191">
            <v>719854406</v>
          </cell>
          <cell r="AL191">
            <v>0.96522372821872215</v>
          </cell>
          <cell r="AM191">
            <v>688805326</v>
          </cell>
          <cell r="AN191">
            <v>0.95686755579849847</v>
          </cell>
          <cell r="AO191">
            <v>60177949.5</v>
          </cell>
          <cell r="AP191">
            <v>58254151.210000001</v>
          </cell>
          <cell r="AQ191">
            <v>38504752.119999997</v>
          </cell>
          <cell r="AR191">
            <v>0.66097868255250125</v>
          </cell>
          <cell r="AS191">
            <v>587957543</v>
          </cell>
          <cell r="AT191">
            <v>539410089</v>
          </cell>
          <cell r="AU191">
            <v>0.91743034071424434</v>
          </cell>
          <cell r="AV191">
            <v>539410089</v>
          </cell>
          <cell r="AW191">
            <v>1</v>
          </cell>
          <cell r="AX191">
            <v>0</v>
          </cell>
          <cell r="AY191">
            <v>0</v>
          </cell>
          <cell r="AZ191">
            <v>0</v>
          </cell>
          <cell r="BA191" t="str">
            <v>0%</v>
          </cell>
          <cell r="BB191">
            <v>1610118355</v>
          </cell>
          <cell r="BC191">
            <v>1589548071</v>
          </cell>
          <cell r="BD191">
            <v>0.98722436525481383</v>
          </cell>
          <cell r="BE191">
            <v>1589544886</v>
          </cell>
        </row>
        <row r="192">
          <cell r="A192" t="str">
            <v>SACT 10.4.2</v>
          </cell>
          <cell r="B192" t="str">
            <v>10.4.2</v>
          </cell>
          <cell r="C192" t="str">
            <v>Formulación e implementación del Plan de Seguridad y Privacidad de la Información</v>
          </cell>
          <cell r="D192" t="str">
            <v>% de formulación e implementación del Plan de Seguridad y Privacidad de la Información</v>
          </cell>
          <cell r="E192" t="str">
            <v>Porcentaje</v>
          </cell>
          <cell r="F192">
            <v>0.5</v>
          </cell>
          <cell r="G192">
            <v>0.7</v>
          </cell>
          <cell r="H192">
            <v>0.85</v>
          </cell>
          <cell r="I192">
            <v>1</v>
          </cell>
          <cell r="J192">
            <v>0.5714285714285714</v>
          </cell>
          <cell r="K192">
            <v>0.5714285714285714</v>
          </cell>
          <cell r="L192">
            <v>0.5714285714285714</v>
          </cell>
          <cell r="M192">
            <v>0.05</v>
          </cell>
          <cell r="N192">
            <v>0.12859999999999999</v>
          </cell>
          <cell r="O192">
            <v>0.9</v>
          </cell>
          <cell r="P192">
            <v>0.81632653061224492</v>
          </cell>
          <cell r="Q192">
            <v>0.67226890756302515</v>
          </cell>
          <cell r="R192">
            <v>0.5714285714285714</v>
          </cell>
          <cell r="S192" t="str">
            <v xml:space="preserve">En el mes de septiembre se adopta la Política General de Tecnología, de Seguridad y Privacidad de la Información en la Corporación mediante el radicado 040-RES2010-5756 </v>
          </cell>
          <cell r="T192" t="str">
            <v xml:space="preserve">
Mediante la Resolución 040-RES2112-9432 del 30 de Diciembre del 2021, se adoptó el PETIC  2022-2023  de CORANTIOQUIA. En este instrumento de planificación está incluido como una de las iniciativas de transformación digital y modernización tecnológica, la formulación del Plan de Seguridad y Privacidad de la Información para la vigencia 2022 donde se contempla la entrega del plan en mención, para su ejecución.</v>
          </cell>
          <cell r="U192" t="str">
            <v xml:space="preserve">En el PETIC 2022-2023 se incluyó la iniciativa de modernización tecnológica y transformación digital denominada INI_TMOD_05: Planes Institucionales y Estratégicos de Tecnología alineados al PETIC, cuyo Objetivo es: Actualizar e implementar el Modelo de Seguridad y Privacidad de la Información, que incluyan la formulación del Plan de Seguridad y Privacidad de la Información, Plan de Continuidad de TI, Plan de Tratamiento de Riesgos de Seguridad y Privacidad de la Información y Plan de Comunicaciones de TI. 
Los siguientes contratos en ejecución hacen parte del Plan de Seguridad y Privacidad de la Información: 
1. Renovar el licenciamiento y acuerdo de soporte de la solución de firewall de la corporación. Contratista: Media Commerce Partners S.A.S – Contrato 190-CNT2205-102. 
2. Prestar los servicios especializados que garanticen el buen funcionamiento de la infraestructura informática y de telecomunicaciones de la Corporación Autónoma Regional del Centro de Antioquia. Contratista: E-Global S.A. – Contrato 190-CNT2206-108. 
3. Renovación del contrato de licenciamiento en modalidad tradicional para el soporte y garantía del sistema de comunicaciones unificada AVAYA de CORANTIOQUIA, incluyendo las Oficinas Territoriales, propendiendo que las mismas cumplan con su carácter de protección ambiental - Contrato 190-CNT2209-142.
4. Adquisición y renovación del licenciamiento de los productos Microsoft de la Corporación hasta el 31 de diciembre de 2022, bajo la modalidad de Enterprise Agreement para el Sector Gobierno. Contrato 190-CNT2201-61.
</v>
          </cell>
          <cell r="X192" t="str">
            <v>contract</v>
          </cell>
          <cell r="Y192" t="str">
            <v>No aplica</v>
          </cell>
          <cell r="AF192">
            <v>1</v>
          </cell>
          <cell r="AG192">
            <v>0.5714285714285714</v>
          </cell>
          <cell r="AH192">
            <v>0.5714285714285714</v>
          </cell>
          <cell r="AJ192">
            <v>59112266</v>
          </cell>
          <cell r="AK192">
            <v>57954268</v>
          </cell>
          <cell r="AL192">
            <v>0.98041019100841098</v>
          </cell>
          <cell r="AM192">
            <v>57954268</v>
          </cell>
          <cell r="AN192">
            <v>1</v>
          </cell>
          <cell r="AO192">
            <v>0</v>
          </cell>
          <cell r="AP192">
            <v>0</v>
          </cell>
          <cell r="AQ192">
            <v>0</v>
          </cell>
          <cell r="AR192" t="str">
            <v>0%</v>
          </cell>
          <cell r="AS192">
            <v>61100192</v>
          </cell>
          <cell r="AT192">
            <v>54716562</v>
          </cell>
          <cell r="AU192">
            <v>0.89552193223877263</v>
          </cell>
          <cell r="AV192">
            <v>54716562</v>
          </cell>
          <cell r="AW192">
            <v>1</v>
          </cell>
          <cell r="AX192">
            <v>0</v>
          </cell>
          <cell r="AY192">
            <v>0</v>
          </cell>
          <cell r="AZ192">
            <v>0</v>
          </cell>
          <cell r="BA192" t="str">
            <v>0%</v>
          </cell>
          <cell r="BB192">
            <v>264569106</v>
          </cell>
          <cell r="BC192">
            <v>244022719</v>
          </cell>
          <cell r="BD192">
            <v>0.92234018812461038</v>
          </cell>
          <cell r="BE192">
            <v>244022719</v>
          </cell>
        </row>
        <row r="193">
          <cell r="A193" t="str">
            <v>SACT 10.4.3</v>
          </cell>
          <cell r="B193" t="str">
            <v>10.4.3</v>
          </cell>
          <cell r="C193" t="str">
            <v>Formulación e implementación del Plan de Tratamiento de Riesgos de Seguridad y Privacidad de la Información</v>
          </cell>
          <cell r="D193" t="str">
            <v>% de formulación e implementación del Plan de Tratamiento de Riesgos de Seguridad y Privacidad de la Información</v>
          </cell>
          <cell r="E193" t="str">
            <v>Porcentaje</v>
          </cell>
          <cell r="F193">
            <v>0.5</v>
          </cell>
          <cell r="G193">
            <v>0.7</v>
          </cell>
          <cell r="H193">
            <v>0.85</v>
          </cell>
          <cell r="I193">
            <v>1</v>
          </cell>
          <cell r="J193">
            <v>0.75</v>
          </cell>
          <cell r="K193">
            <v>1</v>
          </cell>
          <cell r="L193">
            <v>0</v>
          </cell>
          <cell r="M193">
            <v>0.05</v>
          </cell>
          <cell r="N193">
            <v>0</v>
          </cell>
          <cell r="O193">
            <v>0.9</v>
          </cell>
          <cell r="P193">
            <v>1</v>
          </cell>
          <cell r="Q193">
            <v>1</v>
          </cell>
          <cell r="R193">
            <v>0</v>
          </cell>
          <cell r="S193" t="str">
            <v xml:space="preserve">Teniendo en cuenta que el plan de tratamiento de riesgos de seguridad y privacidad de la información y con la adopción de la Política General de Tecnología, de Seguridad y Privacidad de la Información en la Corporación mediante el radicado 040-RES2010-5756, se aportó para la estructuración de los riesgos de seguridad y privacidad de la información </v>
          </cell>
          <cell r="T193" t="str">
            <v>Mediante la Resolución 040-RES2112-9432 del 30 de Diciembre del 2021, se adoptó el PETIC  2022-2023  de CORANTIOQUIA. En este instrumento de planificación está incluido como una de las iniciativas de transformación digital y modernización tecnológica, la formulación del Plan de Tratamiento de Riesgos de Seguridad y Privacidad de la Información para la vigencia 2022 donde se contempla la entrega del plan en mención, para su ejecución.</v>
          </cell>
          <cell r="U193" t="str">
            <v xml:space="preserve">En el PETIC 2022-2023 se incluyó la iniciativa de modernización tecnológica y transformación digital denominada INI_TMOD_05: Planes Institucionales y Estratégicos de Tecnología alineados al PETIC, cuyo Objetivo es: Actualizar e implementar el Modelo de Seguridad y Privacidad de la Información, que incluyan la formulación del Plan de Seguridad y Privacidad de la Información, Plan de Continuidad de TI, Plan de Tratamiento de Riesgos de Seguridad y Privacidad de la Información y Plan de Comunicaciones de TI. 
Los siguientes contratos en ejecución hacen parte del Plan de Seguridad y Privacidad de la Información: 
1. Renovar el licenciamiento y acuerdo de soporte de la solución de firewall de la corporación. Contratista: Media Commerce Partners S.A.S – Contrato 190-CNT2205-102. 
2. Prestar los servicios especializados que garanticen el buen funcionamiento de la infraestructura informática y de telecomunicaciones de la Corporación Autónoma Regional del Centro de Antioquia. Contratista: E-Global S.A. – Contrato 190-CNT2206-108. 
3. Renovación del contrato de licenciamiento en modalidad tradicional para el soporte y garantía del sistema de comunicaciones unificada AVAYA de CORANTIOQUIA, incluyendo las Oficinas Territoriales, propendiendo que las mismas cumplan con su carácter de protección ambiental - Contrato 190-CNT2209-142.
4. Adquisición y renovación del licenciamiento de los productos Microsoft de la Corporación hasta el 31 de diciembre de 2022, bajo la modalidad de Enterprise Agreement para el Sector Gobierno. Contrato 190-CNT2201-61.
</v>
          </cell>
          <cell r="X193" t="str">
            <v>contract</v>
          </cell>
          <cell r="Y193" t="str">
            <v>No aplica</v>
          </cell>
          <cell r="AF193">
            <v>1</v>
          </cell>
          <cell r="AG193">
            <v>1</v>
          </cell>
          <cell r="AH193">
            <v>1</v>
          </cell>
          <cell r="AJ193">
            <v>427457397</v>
          </cell>
          <cell r="AK193">
            <v>172589973</v>
          </cell>
          <cell r="AL193">
            <v>0.40375947219834868</v>
          </cell>
          <cell r="AM193">
            <v>172589973</v>
          </cell>
          <cell r="AN193">
            <v>1</v>
          </cell>
          <cell r="AO193">
            <v>0</v>
          </cell>
          <cell r="AP193">
            <v>0</v>
          </cell>
          <cell r="AQ193">
            <v>0</v>
          </cell>
          <cell r="AR193" t="str">
            <v>0%</v>
          </cell>
          <cell r="AS193">
            <v>52291113</v>
          </cell>
          <cell r="AT193">
            <v>50722749</v>
          </cell>
          <cell r="AU193">
            <v>0.97000706410666759</v>
          </cell>
          <cell r="AV193">
            <v>50722749</v>
          </cell>
          <cell r="AW193">
            <v>1</v>
          </cell>
          <cell r="AX193">
            <v>0</v>
          </cell>
          <cell r="AY193">
            <v>0</v>
          </cell>
          <cell r="AZ193">
            <v>0</v>
          </cell>
          <cell r="BA193" t="str">
            <v>0%</v>
          </cell>
          <cell r="BB193">
            <v>216052028</v>
          </cell>
          <cell r="BC193">
            <v>214084801</v>
          </cell>
          <cell r="BD193">
            <v>0.99089466079901833</v>
          </cell>
          <cell r="BE193">
            <v>214084801</v>
          </cell>
        </row>
        <row r="194">
          <cell r="A194" t="str">
            <v>SACT 10.4.4</v>
          </cell>
          <cell r="B194" t="str">
            <v>10.4.4</v>
          </cell>
          <cell r="C194" t="str">
            <v>Ejecución de acciones de comunicación en los proyectos del plan de acción</v>
          </cell>
          <cell r="D194" t="str">
            <v>% de proyectos del plan de acción con acciones de comunicación implementadas</v>
          </cell>
          <cell r="E194" t="str">
            <v>Porcentaje</v>
          </cell>
          <cell r="F194">
            <v>1</v>
          </cell>
          <cell r="G194">
            <v>1</v>
          </cell>
          <cell r="H194">
            <v>1</v>
          </cell>
          <cell r="I194">
            <v>1</v>
          </cell>
          <cell r="J194">
            <v>1</v>
          </cell>
          <cell r="K194">
            <v>1</v>
          </cell>
          <cell r="L194">
            <v>0</v>
          </cell>
          <cell r="M194">
            <v>0</v>
          </cell>
          <cell r="N194">
            <v>0</v>
          </cell>
          <cell r="O194">
            <v>1</v>
          </cell>
          <cell r="P194">
            <v>1</v>
          </cell>
          <cell r="Q194">
            <v>1</v>
          </cell>
          <cell r="R194">
            <v>0</v>
          </cell>
          <cell r="S194" t="str">
            <v xml:space="preserve">Desde el criterio de transversalidad de las acciones de comunicación estratégica requeridas por la entidad, se ha garantizado una respuesta satisfactoria a las necesidades de acompañamiento, asesoría y apoyo a los proyectos institucionales, de acuerdo con la dinámica propia de los procesos de contratación e inicio de actividades en cada caso: asesoría a más de 100 convenios, contratos o iniciativas con acciones de comunicación incluidas en su ejecución, la realización de más de 50 eventos, el diseño de más de 3 mil piezas de comunicación, la divulgación en distintos medios institucionales y con apoyo en la gestión de prensa y la producción de distintivos institucionales.  </v>
          </cell>
          <cell r="T194" t="str">
            <v xml:space="preserve">Los 11 proyectos corporativos recibieron asesoría, acompañamiento y apoyo para la incorporación de acciones de comunicación, el diseño de estrategias y la ejecución de acciones contempladas en los componentes de comunicación.  
El acompañamiento realizado por la Oficina Asesora de Comunicaciones incluyó en general diseño de piezas comunicacionales (impresas, digitales, audiovisuales), generación de contenidos, organización y ejecución de eventos, apoyo logístico, producción y distribución de distintivos, emisión de planes de medios, gestión de prensa, diseño de campañas y divulgación institucional, de acuerdo con la demanda de los mismos proyectos y las condiciones de estudios previos revisados y asesorados por la Oficina de Comunicaciones. </v>
          </cell>
          <cell r="U194" t="str">
            <v xml:space="preserve">Todos los proyectos corporativos han recibido asesoría, acompañamiento y apoyo para la incorporación de acciones de comunicación, el diseño de estrategias o la ejecución de acciones contempladas en los componentes de comunicación. Entre ellos: diseño de piezas, generación de contenidos, organización de eventos y divulgación institucional. Este acompañamiento se da por demanda de los mismos proyectos y de acuerdo con las condiciones de estudios previos revisados y asesorados por la Oficina de Comunicaciones. 
 </v>
          </cell>
          <cell r="X194" t="str">
            <v>contract</v>
          </cell>
          <cell r="Y194" t="str">
            <v>No aplica</v>
          </cell>
          <cell r="AF194">
            <v>1</v>
          </cell>
          <cell r="AG194">
            <v>0.75</v>
          </cell>
          <cell r="AH194">
            <v>0.75</v>
          </cell>
          <cell r="AJ194">
            <v>991886109</v>
          </cell>
          <cell r="AK194">
            <v>991885659</v>
          </cell>
          <cell r="AL194">
            <v>0.99999954631888088</v>
          </cell>
          <cell r="AM194">
            <v>943671442</v>
          </cell>
          <cell r="AN194">
            <v>0.95139135588611223</v>
          </cell>
          <cell r="AO194">
            <v>48214217</v>
          </cell>
          <cell r="AP194">
            <v>48214217</v>
          </cell>
          <cell r="AQ194">
            <v>48214217</v>
          </cell>
          <cell r="AR194">
            <v>1</v>
          </cell>
          <cell r="AS194">
            <v>1190564271</v>
          </cell>
          <cell r="AT194">
            <v>1188874071</v>
          </cell>
          <cell r="AU194">
            <v>0.99858033703751214</v>
          </cell>
          <cell r="AV194">
            <v>1187065428.49</v>
          </cell>
          <cell r="AW194">
            <v>0.99847869294644576</v>
          </cell>
          <cell r="AX194">
            <v>1808643</v>
          </cell>
          <cell r="AY194">
            <v>1808643</v>
          </cell>
          <cell r="AZ194">
            <v>0</v>
          </cell>
          <cell r="BA194">
            <v>0</v>
          </cell>
          <cell r="BB194">
            <v>80842105</v>
          </cell>
          <cell r="BC194">
            <v>80842105</v>
          </cell>
          <cell r="BD194">
            <v>1</v>
          </cell>
          <cell r="BE194">
            <v>80842104</v>
          </cell>
        </row>
        <row r="195">
          <cell r="A195" t="str">
            <v>ACT 10.5</v>
          </cell>
          <cell r="B195" t="str">
            <v>10.5</v>
          </cell>
          <cell r="C195" t="str">
            <v>Promover procesos de gestión de la cultura y la educación ambiental en el marco de los programas y proyectos del plan de acción, con enfoque diferencial</v>
          </cell>
          <cell r="E195" t="str">
            <v>Porcentaje</v>
          </cell>
          <cell r="F195">
            <v>1</v>
          </cell>
          <cell r="G195">
            <v>1</v>
          </cell>
          <cell r="H195">
            <v>1</v>
          </cell>
          <cell r="I195">
            <v>1</v>
          </cell>
          <cell r="J195">
            <v>0.98666666666666669</v>
          </cell>
          <cell r="K195">
            <v>1</v>
          </cell>
          <cell r="L195">
            <v>0</v>
          </cell>
          <cell r="M195">
            <v>5.1000000000000045E-2</v>
          </cell>
          <cell r="N195">
            <v>0</v>
          </cell>
          <cell r="O195">
            <v>0.94899999999999995</v>
          </cell>
          <cell r="P195">
            <v>0.98666666666666669</v>
          </cell>
          <cell r="Q195">
            <v>1</v>
          </cell>
          <cell r="R195">
            <v>0</v>
          </cell>
          <cell r="AF195">
            <v>1</v>
          </cell>
          <cell r="AG195">
            <v>0.73391666666666666</v>
          </cell>
          <cell r="AH195">
            <v>0.73391666666666666</v>
          </cell>
          <cell r="AJ195">
            <v>1665378644</v>
          </cell>
          <cell r="AK195">
            <v>1601244009</v>
          </cell>
          <cell r="AL195">
            <v>0.96148945752903503</v>
          </cell>
          <cell r="AM195">
            <v>848382318</v>
          </cell>
          <cell r="AN195">
            <v>0.52982700527312321</v>
          </cell>
          <cell r="AO195">
            <v>752861690.63</v>
          </cell>
          <cell r="AP195">
            <v>744679023.63</v>
          </cell>
          <cell r="AQ195">
            <v>639285135.31999993</v>
          </cell>
          <cell r="AR195">
            <v>0.85847071695903454</v>
          </cell>
          <cell r="AS195">
            <v>2696854798</v>
          </cell>
          <cell r="AT195">
            <v>2453062977</v>
          </cell>
          <cell r="AU195">
            <v>0.90960142860461113</v>
          </cell>
          <cell r="AV195">
            <v>1424860695</v>
          </cell>
          <cell r="AW195">
            <v>0.58084961876622865</v>
          </cell>
          <cell r="AX195">
            <v>1028202282</v>
          </cell>
          <cell r="AY195">
            <v>1028202282</v>
          </cell>
          <cell r="AZ195">
            <v>719072799</v>
          </cell>
          <cell r="BA195">
            <v>0.69934954589023179</v>
          </cell>
          <cell r="BB195">
            <v>3207658724</v>
          </cell>
          <cell r="BC195">
            <v>3101093858</v>
          </cell>
          <cell r="BD195">
            <v>0.96677799131102327</v>
          </cell>
          <cell r="BE195">
            <v>1746604467</v>
          </cell>
        </row>
        <row r="196">
          <cell r="A196" t="str">
            <v>SACT 10.5.1</v>
          </cell>
          <cell r="B196" t="str">
            <v>10.5.1</v>
          </cell>
          <cell r="C196" t="str">
            <v>Implementación de procesos de gestión cultural y educación ambiental en los programas y proyectos corporativos</v>
          </cell>
          <cell r="D196" t="str">
            <v>% de implementación de procesos de gestión cultural y educación ambiental en los programas y proyectos corporativos</v>
          </cell>
          <cell r="E196" t="str">
            <v>Porcentaje</v>
          </cell>
          <cell r="F196">
            <v>0.25</v>
          </cell>
          <cell r="G196">
            <v>0.5</v>
          </cell>
          <cell r="H196">
            <v>0.75</v>
          </cell>
          <cell r="I196">
            <v>1</v>
          </cell>
          <cell r="J196">
            <v>0.66749999999999998</v>
          </cell>
          <cell r="K196">
            <v>0.87749999999999995</v>
          </cell>
          <cell r="L196">
            <v>0</v>
          </cell>
          <cell r="M196">
            <v>0</v>
          </cell>
          <cell r="N196">
            <v>0</v>
          </cell>
          <cell r="O196">
            <v>1</v>
          </cell>
          <cell r="P196">
            <v>1</v>
          </cell>
          <cell r="Q196">
            <v>1</v>
          </cell>
          <cell r="R196">
            <v>0</v>
          </cell>
          <cell r="S196" t="str">
            <v xml:space="preserve">Se adelanta la edición final de la versión 1 del documento, denominado “Estrategia de la Gestión de la Cultura y la Educación Ambiental, El territorio como Zona de Vida”, para vincularlo al Sistema de Gestión Integral. Iguialmente, la Socialización y apropiación de la estrategia por parte de los actores, incluidos los actores internos.
Adicionalmente se ha avanzado en acciones de su implementación en los procesos contractuales.
Como proyección para darle continuidad a las acciones de fortalecimiento de la apropiación e implementación de la Estrategia de Gestión de la Cultura y la Educación Ambiental, El Territorio como Zona de Vida por parte de los funcionarios corporativos, se estableció en el contrato 140-CNT2010-1444, suscrito con el Politécnico Jaime Isaza Cadavid, el alcance 2. “Implementación de procesos de Gestión de la Cultura y la Educación Ambiental en los Programas y Proyectos Corporativos”; alcance que considera 6 actividades orientadas al diseño de una estrategia edu-comunicativa para la apropiación y la implementación de la Estrategia; diseño y producción de por lo menos dos piezas edu-comunicativas y Sistematización del proceso desarrollado. </v>
          </cell>
          <cell r="T196" t="str">
            <v>La Subdirección de Participación y Cultura Ambiental en la vigencia 2021, desplegó una estrategia de acompañamiento y asesoría a los Programas y proyectos Corporativos; el despliegue de dicha estrategia se implementó a través de: 1. Verificar que los Estudios Previos generados en los procesos pre-contractuales que adelantan las diferentes dependencia, incorporen procesos de gestión y educación ambiental alineados a la estrategia “El territorio como Zona de Vida”. 2. Encuentros de inducción a los equipos externos que las diferentes dependencias, vinculan para dar cumplimiento a los indicadores; 3. Socialización de la Estrategia “El territorio como Zona de Vida” en el marco de procesos de formación a públicos focalizados como: ejército nacional; guardabosques; guardaciénagas; Promotores ambientales de Guardianes de la Naturaleza, grupos étnicos, entre otros. 3. Actividades internas (13) de sensibilización y apropiación de la estrategia de Gestión de la Cultura y la Educación Ambiental el Territorio como Zona de Vida con el fin de fortalecer la implementación de procesos de gestión cultural y educación ambiental en los programas y proyectos corporativos, estas actividades fueron destinadas a los equipos internos de las Oficinas Territoriales y las diferentes Subdirecciones; permitió reconocer las percepciones y opiniones frente a la labor de la Corporación en materia de educación, participación y construcción de cultura ambiental en aspectos de la gestión y administración del patrimonio ambiental.</v>
          </cell>
          <cell r="U196" t="str">
            <v xml:space="preserve">Durante el ultimo trimestre de  2022 se realizaron inducciones a los siguientes equipos de trabajo: enlaces territoriales (proceso de reinducción), guardabosques, UT Unilasallista-Unisabaneta, convenios de otras dependencias, entre otros. 
Adicionalmente, a través del memorando 140-MEM2209-7422 la Subdirección de Participación y Cultura Ambiental convocó a los actores internos a jornadas de capacitación en relación con el proceso de Participación, diversidad étnica y cultura ambiental – PEC. En estas jornadas se abordaron temas asociados a: modelo de participación gota, estrategia territorio como zona de vida, estrategia de apropiación social y gestión corresponsable del patrimonio hídrico, enfoque diferencial y enfoque étnico diferencial, capítulo étnico del PGAR, etnodesarrollo, educación propia, etnoeducación y etnocomunicación, modelos de coordinación étnicos, asuntos metodológicos y de sistematización, caracterización y mapeo de actores y uso de formatos y bases de datos. 
Frente al despliegue de la Estrategia en los proyectos del plan de acción de la Corporación el equipo profesional de la Subdirección de Participación y Cultura Ambiental asesoró noventa (90) estudios de la entidad en los cuales promovió la inclusión de elementos asociados a la gestión cultural y educación ambiental. 
</v>
          </cell>
          <cell r="X196" t="str">
            <v>contract</v>
          </cell>
          <cell r="Y196" t="str">
            <v>No aplica</v>
          </cell>
          <cell r="AF196">
            <v>1</v>
          </cell>
          <cell r="AG196">
            <v>0.87749999999999995</v>
          </cell>
          <cell r="AH196">
            <v>0.87749999999999995</v>
          </cell>
          <cell r="AJ196">
            <v>600970891</v>
          </cell>
          <cell r="AK196">
            <v>597644413</v>
          </cell>
          <cell r="AL196">
            <v>0.99446482674982006</v>
          </cell>
          <cell r="AM196">
            <v>544791459</v>
          </cell>
          <cell r="AN196">
            <v>0.91156454766356199</v>
          </cell>
          <cell r="AO196">
            <v>52852954</v>
          </cell>
          <cell r="AP196">
            <v>52852954</v>
          </cell>
          <cell r="AQ196">
            <v>52852954</v>
          </cell>
          <cell r="AR196">
            <v>1</v>
          </cell>
          <cell r="AS196">
            <v>578826519</v>
          </cell>
          <cell r="AT196">
            <v>566975593</v>
          </cell>
          <cell r="AU196">
            <v>0.9795259449748881</v>
          </cell>
          <cell r="AV196">
            <v>566975593</v>
          </cell>
          <cell r="AW196">
            <v>1</v>
          </cell>
          <cell r="AX196">
            <v>0</v>
          </cell>
          <cell r="AY196">
            <v>0</v>
          </cell>
          <cell r="AZ196">
            <v>0</v>
          </cell>
          <cell r="BA196" t="str">
            <v>0%</v>
          </cell>
          <cell r="BB196">
            <v>600722075</v>
          </cell>
          <cell r="BC196">
            <v>505649561</v>
          </cell>
          <cell r="BD196">
            <v>0.84173627380015958</v>
          </cell>
          <cell r="BE196">
            <v>505649561</v>
          </cell>
        </row>
        <row r="197">
          <cell r="A197" t="str">
            <v>SACT 10.5.2</v>
          </cell>
          <cell r="B197" t="str">
            <v>10.5.2</v>
          </cell>
          <cell r="C197" t="str">
            <v>Ejecución de acciones en educación ambiental</v>
          </cell>
          <cell r="D197" t="str">
            <v>% de ejecución de acciones en educación ambiental
Nota: 
▪ Acciones en coherencia con las necesidades de educación de los diferentes programas del plan de acción y retos del PGAR.
▪ Considera la Ordenanza de 2019 sobre política de educación ambiental.</v>
          </cell>
          <cell r="E197" t="str">
            <v>Porcentaje</v>
          </cell>
          <cell r="F197">
            <v>1</v>
          </cell>
          <cell r="G197">
            <v>1</v>
          </cell>
          <cell r="H197">
            <v>1</v>
          </cell>
          <cell r="I197">
            <v>1</v>
          </cell>
          <cell r="J197">
            <v>1</v>
          </cell>
          <cell r="K197">
            <v>1</v>
          </cell>
          <cell r="L197">
            <v>0</v>
          </cell>
          <cell r="M197">
            <v>0</v>
          </cell>
          <cell r="N197">
            <v>0</v>
          </cell>
          <cell r="O197">
            <v>1</v>
          </cell>
          <cell r="P197">
            <v>1</v>
          </cell>
          <cell r="Q197">
            <v>1</v>
          </cell>
          <cell r="R197">
            <v>0</v>
          </cell>
          <cell r="S197" t="str">
            <v xml:space="preserve">Se define como una acción de educación ambiental a las actividades que se desprenden del proceso de fortalecimiento e implementación de  las Estrategias de la Política Nacional de Educación Ambiental y de la formulación y desarrollo de la Estrategia de Gestión de la Cultura y la Educación Ambiental “El Territorio como Zona de Vida”. 
Las acciones desarrollas en educación ambiental fueron: Estrategias de la Política Nacional de Educación Ambiental, Acciones de educación ambiental asociadas a áreas protegidas y restauración de ecosistema, Acciones de educación ambiental asociadas al patrimonio hídrico, Acciones de educación ambiental asociadas a la apropiación social del territorio. 
En atención a la formulación e implementación de la estrategia de Territorio como Zonas de Vida se desarrollaron las siguientes actividades: Gestión de alianzas y acuerdos para el desarrollo de acciones de educación ambiental en el territorio de la jurisdicción, Encuentros y acción de Articulación, Encuentros y acción de formación,  Acciones de fortalecimiento institucional, Acciones de proyección, Acciones de divulgación,  Acciones de formación interinstitucional  
  </v>
          </cell>
          <cell r="T197" t="str">
            <v xml:space="preserve">Participación en los Comités Técnicos Interinstitucionales de Educación Ambiental departamental y municipal: Durante este año se atendieron a. CIDEAM: Se realizó acompañamiento técnico 28 comités (Envigado, Sabaneta, Suscripción de acuerdos o alianzas para la implementación de estrategias de educación ambiental. estas se realizaron con la universidad Lasallista, Concesión Vial la Pintada, Ejercito nacional con la cuarta Brigada y la séptima división, ganaderos, otras universidades, ONG´S. 
Acompañamiento e implementación de los PRAE. Los Proyectos Ambientales Escolares a través de: Programa Ecoescuelas (22 escuelas), encuentros de Red PRAE (2 encuentros atendidos) Acompañamiento de los Proyectos Ciudadanos y Comunitarios de Educación Ambiental (Proceda). Con la el proceso de Guardianes de la Naturaleza se acompañaron 90 encuentros presenciales, y con los grupos en encuentros autónomos, con apoyos y articulaciones se realizaron 400 encuentros en todo el año. 
La estrategia de educación ambiental el territorio como zona de vida fue socializada a todas las subdirecciones de la corporación y las oficinas territoriales y se realizaron 30 encuentros en los que se socializó la estrategia a diferentes públicos. Entre los que está el ejército, instituciones educativas,  
Acciones específicas de educación ambiental a cargo de las autoridades ambientales regionales. Se realizó la capacitación virtual en formación ambiental a cerca de 600 soldados, pertenecientes a la cuarta brigada, Se implemento la estrategia de Corantioquia en tu colegio, donde realizamos 4 acompañamientos. Los encuentros de participación a través de la socialización de los planes de manejo de las áreas protegidas.
</v>
          </cell>
          <cell r="U197" t="str">
            <v xml:space="preserve">Para esta subactividad se define como una acción en educación ambiental corresponde a la implementación de procesos o de las estrategias descritas en la Política Nacional de Educación Ambiental de acuerdo con las variables definidas por el Minambiente y las orientaciones de la Estrategia de gestión de la cultura y la educación ambiental territorio como zona de vida. En este sentido, durante el 2022 se llevaron a cabo acciones en las siguientes líneas estratégicas:
1. Participación en los Comités Técnicos Interinstitucionales de Educación Ambiental departamental y municipal: Se realizaron procesos de acompañamiento técnico a 79 CIDEAM de la jurisdicción
2. Se desarrollaron acciones de educación ambiental como parte de alianzas sostenidas con:  la Concesión Pacifico II-Provincia Cartama, la Corporación Universitaria Adventista de Colombia, Convenio Bio EPM, Verde Vivo-Fundación Argos, Cornare-Corpouraba en el marco de la Comisión Regional de Educación Ambiental, Gobernación de Antioquia, Mineros Aluviales y  World Visión . 
3. Acompañamiento e implementación de los PRAE: En el marco del convenio 040-COV2110-112 y atención a la estrategia de  Ecoescuelas se mantuvo el acompañamiento y las interacciones con 40 ecoescuelas. Desarrollo del diplomado PEI para una ciudadanía ambiental.
4. Acompañamiento de los Proyectos Ciudadanos y Comunitarios de Educación Ambiental (PROCEDA).  Se continúan desarrollando nueve (9) a procesos ciudadanos de educación ambiental asociados principalmente a: Bioviveros comunitarios, Hogares Ecológicos, Aula móvil de educación ambiental, Guardianes de la Naturaleza, Generación BIO+, Red Mujeres Tierra y Vida, Comunidades Guardaciénagas, Piragua, y Formación a los soldados en la prestación del servicio militar ambiental.
5. Acciones específicas de educación ambiental a cargo de las autoridades ambientales regionales: 1.  participación en eventos académicos, 2. Inducción a los diferentes equipos de contratistas, donde se capacitaron a través de la estrategia de la gestión de la cultura y la educación ambiental el territorio como zona de vida ,3. planeación de las jornadas  de prevención con el tratico de  fauna silvestre, 4. acompañamiento a proceso de educación ambiental asociados al turismo de naturaleza (convenio 040-COV2110-112), 5. Diplomado Territorios de Vida Cultura Ambiental, 6. Diálogos Intergeneracionales
</v>
          </cell>
          <cell r="X197" t="str">
            <v>contract</v>
          </cell>
          <cell r="Y197" t="str">
            <v>No aplica</v>
          </cell>
          <cell r="AF197">
            <v>1</v>
          </cell>
          <cell r="AG197">
            <v>0.75</v>
          </cell>
          <cell r="AH197">
            <v>0.75</v>
          </cell>
          <cell r="AJ197">
            <v>417787521</v>
          </cell>
          <cell r="AK197">
            <v>380109033</v>
          </cell>
          <cell r="AL197">
            <v>0.90981423305843545</v>
          </cell>
          <cell r="AM197">
            <v>176025833</v>
          </cell>
          <cell r="AN197">
            <v>0.46309300152832727</v>
          </cell>
          <cell r="AO197">
            <v>204083200</v>
          </cell>
          <cell r="AP197">
            <v>195900533</v>
          </cell>
          <cell r="AQ197">
            <v>95900533</v>
          </cell>
          <cell r="AR197">
            <v>0.48953686614012426</v>
          </cell>
          <cell r="AS197">
            <v>969236279</v>
          </cell>
          <cell r="AT197">
            <v>771907383</v>
          </cell>
          <cell r="AU197">
            <v>0.79640785195990382</v>
          </cell>
          <cell r="AV197">
            <v>456772729</v>
          </cell>
          <cell r="AW197">
            <v>0.5917455112616794</v>
          </cell>
          <cell r="AX197">
            <v>315134654</v>
          </cell>
          <cell r="AY197">
            <v>315134654</v>
          </cell>
          <cell r="AZ197">
            <v>261487599</v>
          </cell>
          <cell r="BA197">
            <v>0.82976465990312831</v>
          </cell>
          <cell r="BB197">
            <v>1552523760</v>
          </cell>
          <cell r="BC197">
            <v>1541031408</v>
          </cell>
          <cell r="BD197">
            <v>0.99259763212899232</v>
          </cell>
          <cell r="BE197">
            <v>829099537</v>
          </cell>
        </row>
        <row r="198">
          <cell r="A198" t="str">
            <v>SACT 10.5.3</v>
          </cell>
          <cell r="B198" t="str">
            <v>10.5.3</v>
          </cell>
          <cell r="C198" t="str">
            <v>Implementación de espacios etnoeducativos ambientales en territorios ancestrales y colectivos</v>
          </cell>
          <cell r="D198" t="str">
            <v>Número de espacios etnoeducativos ambientales en territorios ancestrales y colectivos</v>
          </cell>
          <cell r="E198" t="str">
            <v>Número</v>
          </cell>
          <cell r="F198">
            <v>2</v>
          </cell>
          <cell r="G198">
            <v>2</v>
          </cell>
          <cell r="H198">
            <v>2</v>
          </cell>
          <cell r="I198">
            <v>2</v>
          </cell>
          <cell r="J198">
            <v>2.0700000000000007</v>
          </cell>
          <cell r="K198">
            <v>2</v>
          </cell>
          <cell r="L198">
            <v>0</v>
          </cell>
          <cell r="M198">
            <v>0.3</v>
          </cell>
          <cell r="N198">
            <v>0</v>
          </cell>
          <cell r="O198">
            <v>0.84499999999999997</v>
          </cell>
          <cell r="P198">
            <v>1</v>
          </cell>
          <cell r="Q198">
            <v>1</v>
          </cell>
          <cell r="R198">
            <v>0</v>
          </cell>
          <cell r="S198" t="str">
            <v xml:space="preserve">
Se firmó el convenio N°040-COV2010-182 con la Asociación de Cabildos Indígenas de Antioquia -OIA-; el convenio N°040-COV2010-214 con la Unión Temporal Afroambiental y el convenio N°040-COV2010-180 con el resguardo indígena Cristiania para la implementación y/o fortalecimiento de espacios de etnoeducativos con 99 consejos comunitarios y espacios de educación propia con 63 comunidades indígenas.  
En el desarrollo de estos procesos se presentaron las propuestas metodológicas para la implementación de procesos de educación propia que contribuyan al mejoramiento de capacidades en las autoridades indígenas, líderes y grupos representativos; y el fortalecimiento de la autonomía alimentaria y territorial mediante el desarrollo de procesos de educación propia y etnoeducación para el mejoramiento de capacidades. 
  </v>
          </cell>
          <cell r="T198" t="str">
            <v>Su objetivo es medir el avance en la construcción e implementación de dos espacios etnoeducativos fortalecidos desde los saberes ancestrales, culturales, espirituales orientados a la protección del medio ambiente en articulación con la estrategia Gestión de la Cultura y la Educación Ambiental, El territorio como Zona de Vida, uno por comunidad étnica: Indígena y Afrodescendiente. Desde los convenios N° 040-COV2010-182 y 040-COV2010-214, se implementaron  dos espacios etnoeducativos y/o de educación propia para el fortalecimiento del patrimonio agroalimentario y la soberanía alimentaria en las comunidades afrocolombianas e indígenas. En desarrollo de los proyectos de Piragua, Guardianes de la Naturaleza y Hogares Ecológicos se implementaron procesos de educación con enfoque diferencial en las comunidades indígenas: Omagá (Cáceres), El Pando (Caucasia), Puerto Bélgica (Cáceres), Carupia (Cáceres), Miguel Certiga – La Mirla (Támesis), Hermeregildo Chakiama (Ciudad Bolivar), Marcelino Tascón (Valparaiso), Bernardino Panchí Pueblorrico), Cristiania (Jardín), Jaidezabi (Tarazá), Jaidukamá (Ituango), Los Aguacates (El Begre), Korodó Ité (Remedios). 
En el marco del proceso de implementación de los POMCA Río Aburrá y Río Aurra, se implementó un proceso educativo con enfoque diferencial con los consejos comunitarios de Sopetrán: San Nicolás, La Puerta, Tafetanes, Guaymaral, Córdoba, Los Almendros, El Rodeo y Juntas; y con el consejo comunitario de San Andrés del municipio de Girardota. 
En convenio con Empresas Públicas de Medellín y la Universidad de Antioquia se generó un proceso de formación de formadores en comunidades Guradaciénagas,</v>
          </cell>
          <cell r="U198" t="str">
            <v xml:space="preserve">Durante el primer y segundo semestre del año 2022 en etapa de cierre y liquidación de los convenios suscritos con la Organización Indígena de Antioquia 040-COV2010-182 y la Unión Temporal Afroambiental 040-COV2010-214 , se hace una revisión de los insumos que se han venido construyendo y con los que se avanza en el cumplimiento del Capitulo étnico, específicamente del indicadore del Plan de Acción asociado a los dos espacios de etnoeducación; esto con el objetivo de identificar los aspectos conceptuales, metodológicos y operativos que se deben fortalecer para dar cumplimiento a las metas propuestas según lo establecido en la hoja metodológica de dicho indicador e incluirlos  en los estudios previos y en los convenio a suscribir con población étnica. 
En respuesta a los  requerimientos para este indicador durante el segundo semestre de 2022 se surten las etapas precontractual, contractual y se da inicio a la implementación de los  contrato 140-CNT2212-15 suscrito con la Unión Temporal Afrobiocultural;  140-CNT2212-159 AfroNechí y los convenios  040-COV2212-139 con el Resguardo indígena de Karmatarua y 040-COV2212-146 con el Resguardo Indígena Vegas de Segovia; en cada uno de estos convenios por lo menos un alcance está orientado a la generación y fortalecimiento de espacios de etnoeducación. 
</v>
          </cell>
          <cell r="X198" t="str">
            <v>contract</v>
          </cell>
          <cell r="Y198" t="str">
            <v>No aplica</v>
          </cell>
          <cell r="AF198">
            <v>2</v>
          </cell>
          <cell r="AG198">
            <v>1.4400000000000002</v>
          </cell>
          <cell r="AH198">
            <v>0.72000000000000008</v>
          </cell>
          <cell r="AJ198">
            <v>189999999</v>
          </cell>
          <cell r="AK198">
            <v>189445342</v>
          </cell>
          <cell r="AL198">
            <v>0.99708075261621454</v>
          </cell>
          <cell r="AM198">
            <v>3645343</v>
          </cell>
          <cell r="AN198">
            <v>1.9242188599179175E-2</v>
          </cell>
          <cell r="AO198">
            <v>185799999</v>
          </cell>
          <cell r="AP198">
            <v>185799999</v>
          </cell>
          <cell r="AQ198">
            <v>185799999</v>
          </cell>
          <cell r="AR198">
            <v>1</v>
          </cell>
          <cell r="AS198">
            <v>552000000</v>
          </cell>
          <cell r="AT198">
            <v>552000000</v>
          </cell>
          <cell r="AU198">
            <v>1</v>
          </cell>
          <cell r="AV198">
            <v>129672000</v>
          </cell>
          <cell r="AW198">
            <v>0.23491304347826086</v>
          </cell>
          <cell r="AX198">
            <v>422328000</v>
          </cell>
          <cell r="AY198">
            <v>422328000</v>
          </cell>
          <cell r="AZ198">
            <v>207077199</v>
          </cell>
          <cell r="BA198">
            <v>0.49032315877706428</v>
          </cell>
          <cell r="BB198">
            <v>670000000</v>
          </cell>
          <cell r="BC198">
            <v>670000000</v>
          </cell>
          <cell r="BD198">
            <v>1</v>
          </cell>
          <cell r="BE198">
            <v>110402480</v>
          </cell>
        </row>
        <row r="199">
          <cell r="A199" t="str">
            <v>SACT 10.5.4</v>
          </cell>
          <cell r="B199" t="str">
            <v>10.5.4</v>
          </cell>
          <cell r="C199" t="str">
            <v>Fortalecimiento de la capacidades en las autoridades étnicas y actores representativos</v>
          </cell>
          <cell r="D199" t="str">
            <v>% de fortalecimiento de la capacidades en las autoridades étnicas y actores representativos</v>
          </cell>
          <cell r="E199" t="str">
            <v>Porcentaje</v>
          </cell>
          <cell r="F199">
            <v>0.1</v>
          </cell>
          <cell r="G199">
            <v>0.2</v>
          </cell>
          <cell r="H199">
            <v>0.3</v>
          </cell>
          <cell r="I199">
            <v>0.4</v>
          </cell>
          <cell r="J199">
            <v>0.18666666666666668</v>
          </cell>
          <cell r="K199">
            <v>0.36945454545454554</v>
          </cell>
          <cell r="L199">
            <v>0</v>
          </cell>
          <cell r="M199">
            <v>0.01</v>
          </cell>
          <cell r="N199">
            <v>1.3299999999999999E-2</v>
          </cell>
          <cell r="O199">
            <v>0.89999999999999991</v>
          </cell>
          <cell r="P199">
            <v>0.93333333333333335</v>
          </cell>
          <cell r="Q199">
            <v>1</v>
          </cell>
          <cell r="R199">
            <v>0</v>
          </cell>
          <cell r="S199" t="str">
            <v xml:space="preserve">Se realizó el levantamiento de información primaria mediante encuestas realizadas a 36 comunidades indígenas y 93 consejos comunitarios de comunidades afrocolombianas para determinar el nivel de fortalecimiento actual de acuerdo con los descriptores establecidos para la gestión ambiental: autonomía en los territorios, gestión de la información y del conocimiento propio, desarrollo propio, gobierno propio, capacidad de Incidencia en la institucionalidad local y regional. 
El proceso de construcción de construcción de Plan de Acción 2020-2023, contribuyó al fortalecimiento de la capacidad de Incidencia en la institucionalidad local y regional por parte de las autoridades étnicas y/o actores representativos, lo cual se evidencia en la incorporación de los retos étnicos en los programas, proyectos y actividades de la estructura programática.  </v>
          </cell>
          <cell r="T199" t="str">
            <v xml:space="preserve">En la vigencia 2021 se fortalecieron capacidades asociadas a la autonomía territorial, el desarrollo propio, el gobierno propio, gestión de la información y el conocimiento propio y la incidencia en la institucionalidad local y regional en las autoridades indígenas, afrocolombianas y actores representativos como líderes, guardia indígena, expertos comunitarios afro, lideres docentes, guardacienagas y mujeres, en el marco de los convenios 040-COV2010-180, 040-COV2010-182 y 040-COV2010-214. </v>
          </cell>
          <cell r="U199" t="str">
            <v>Desde los procesos desarrollados con comunidades étnicas se logra fortalecer la autonomía, la capacidad de gestión del conocimiento propio, el desarrollo y gobierno propio, así como la capacidad de incidencia local y regional. Por lo anterior, se retoma la línea base desarrollada en el convenio No. 040-COV2010-182 suscrito con la OIA en el cual se estima un fortalecimiento en las capacidades indígenas del 20,82% y en el convenio No. 040-COV2010-214 suscrito con la UT Afroambiental el resultado fue de 16,12% para los consejos comunitarios afrocolombianos. Con lo anterior, se logra un avance del 36,95%.</v>
          </cell>
          <cell r="X199" t="str">
            <v>contract</v>
          </cell>
          <cell r="Y199" t="str">
            <v>No aplica</v>
          </cell>
          <cell r="AF199">
            <v>0.4</v>
          </cell>
          <cell r="AG199">
            <v>0.36945454545454554</v>
          </cell>
          <cell r="AH199">
            <v>0.92363636363636381</v>
          </cell>
          <cell r="AJ199">
            <v>396620233</v>
          </cell>
          <cell r="AK199">
            <v>380052003</v>
          </cell>
          <cell r="AL199">
            <v>0.95822646294497038</v>
          </cell>
          <cell r="AM199">
            <v>69926465</v>
          </cell>
          <cell r="AN199">
            <v>0.18399183387542889</v>
          </cell>
          <cell r="AO199">
            <v>310125537.63</v>
          </cell>
          <cell r="AP199">
            <v>310125537.63</v>
          </cell>
          <cell r="AQ199">
            <v>304731649.31999999</v>
          </cell>
          <cell r="AR199">
            <v>0.98260740359784471</v>
          </cell>
          <cell r="AS199">
            <v>496792000</v>
          </cell>
          <cell r="AT199">
            <v>462180001</v>
          </cell>
          <cell r="AU199">
            <v>0.93032899281791981</v>
          </cell>
          <cell r="AV199">
            <v>221440373</v>
          </cell>
          <cell r="AW199">
            <v>0.47912149491730172</v>
          </cell>
          <cell r="AX199">
            <v>240739628</v>
          </cell>
          <cell r="AY199">
            <v>240739628</v>
          </cell>
          <cell r="AZ199">
            <v>200508001</v>
          </cell>
          <cell r="BA199">
            <v>0.83288323848369494</v>
          </cell>
          <cell r="BB199">
            <v>234412889</v>
          </cell>
          <cell r="BC199">
            <v>234412889</v>
          </cell>
          <cell r="BD199">
            <v>1</v>
          </cell>
          <cell r="BE199">
            <v>151452889</v>
          </cell>
        </row>
        <row r="200">
          <cell r="A200" t="str">
            <v>SACT 10.5.5</v>
          </cell>
          <cell r="B200" t="str">
            <v>10.5.5</v>
          </cell>
          <cell r="C200" t="str">
            <v>Fortalecimiento de organizaciones socio-ambientales</v>
          </cell>
          <cell r="D200" t="str">
            <v>% de organizaciones socio-ambientales con acciones de fortalecimiento</v>
          </cell>
          <cell r="E200" t="str">
            <v>Porcentaje</v>
          </cell>
          <cell r="F200">
            <v>0.1</v>
          </cell>
          <cell r="G200">
            <v>0.2</v>
          </cell>
          <cell r="H200">
            <v>0.3</v>
          </cell>
          <cell r="I200">
            <v>0.4</v>
          </cell>
          <cell r="J200">
            <v>0.2</v>
          </cell>
          <cell r="K200">
            <v>0.3</v>
          </cell>
          <cell r="L200">
            <v>0</v>
          </cell>
          <cell r="M200">
            <v>0</v>
          </cell>
          <cell r="N200">
            <v>0</v>
          </cell>
          <cell r="O200">
            <v>1</v>
          </cell>
          <cell r="P200">
            <v>1</v>
          </cell>
          <cell r="Q200">
            <v>1</v>
          </cell>
          <cell r="R200">
            <v>0</v>
          </cell>
          <cell r="S200" t="str">
            <v xml:space="preserve">Se han desarrollado acciones con grupos juveniles, Comités Interinstitucionales de Educación Ambiental, grupos étnicos (afros e Indígenas), Hogares ecológicos, juntas de acción comunal, juntas de acueducto veredal, guardacienagas,, entre otros. Los actores priorizados son las Juntas de acción comunal y las juntas de acueductos comunal, con ellas se han venido realizando actividades de fortalecimiento para la gestión ambiental, específicamente en el conocimiento y participación en los instrumentos de planificación hídrica.  
 </v>
          </cell>
          <cell r="T200" t="str">
            <v xml:space="preserve">Durante el año se han venido acompañando diferentes grupos juveniles, mesas ambientales, CIDEAM, formación de Guardacienagas en el bajo Cauca, así como indígenas, fortaleciendo su conocimiento en la gestión ambiental y en los procesos de gestión que los mismos realizan en el territorio. Así mismo, se terminó de realizar el ejercicio de participación de distintos actores, entre ellos, JAC, JAR, propietarios y sectores productos en la declaratoria de las áreas protegidas de DMI CJT, DMI DVARC y DMI SPAANMA. Para el caso de los Piragüeros, se reportan 149 grupos con procesos de fortalecimiento abarcando la totalidad de los municipios que hacen parte de la jurisdicción. </v>
          </cell>
          <cell r="U200" t="str">
            <v xml:space="preserve">Se desarrollaron  acciones de acompañamiento y fortalecimiento asociadas a las organizaciones juveniles. En este sentido, en el marco del convenio 040-COV2110-112 se diseñó e implemento un sistema de incentivos para apoyar 23 iniciativas, emprendimientos y/o procesos juveniles relacionados con la gestión ambiental y la sostenibilidad territorial. De este proceso se inscribieron 66 proyectos y emprendimientos juveniles. Entre los temas de estos proyectos se encuentran: ecoturismo,  química para desarrollar productos,  manejo y aprovechamiento de todo tipo de residuos, reciclaje de equipos tecnológicos, recuperación de saberes ancestrales, cine foros, mejoramiento de las relaciones con nuestra faina silvestre, entre otros.  
Por otra parte, se mantuvo el acompañamiento  a las organizaciones socioambientales. Sobre salen:  mesas ambientales,  Cideam,  Comunidades Guardacienagas,  guardianes de la naturaleza, Juntas de acción comunal con el programa de Bioviveros comunitarios.  Estas acciones de fortalecimiento estas asociadas a procesos de educación participación ambiental asociados al desarrollo de la Estrategia el Territorio como Zona de Vida.
</v>
          </cell>
          <cell r="X200" t="str">
            <v>contract</v>
          </cell>
          <cell r="Y200" t="str">
            <v>No aplica</v>
          </cell>
          <cell r="AF200">
            <v>0.4</v>
          </cell>
          <cell r="AG200">
            <v>0.3</v>
          </cell>
          <cell r="AH200">
            <v>0.74999999999999989</v>
          </cell>
          <cell r="AJ200">
            <v>60000000</v>
          </cell>
          <cell r="AK200">
            <v>53993218</v>
          </cell>
          <cell r="AL200">
            <v>0.89988696666666668</v>
          </cell>
          <cell r="AM200">
            <v>53993218</v>
          </cell>
          <cell r="AN200">
            <v>1</v>
          </cell>
          <cell r="AO200">
            <v>0</v>
          </cell>
          <cell r="AP200">
            <v>0</v>
          </cell>
          <cell r="AQ200">
            <v>0</v>
          </cell>
          <cell r="AR200" t="str">
            <v>0%</v>
          </cell>
          <cell r="AS200">
            <v>100000000</v>
          </cell>
          <cell r="AT200">
            <v>100000000</v>
          </cell>
          <cell r="AU200">
            <v>1</v>
          </cell>
          <cell r="AV200">
            <v>50000000</v>
          </cell>
          <cell r="AW200">
            <v>0.5</v>
          </cell>
          <cell r="AX200">
            <v>50000000</v>
          </cell>
          <cell r="AY200">
            <v>50000000</v>
          </cell>
          <cell r="AZ200">
            <v>50000000</v>
          </cell>
          <cell r="BA200">
            <v>1</v>
          </cell>
          <cell r="BB200">
            <v>150000000</v>
          </cell>
          <cell r="BC200">
            <v>150000000</v>
          </cell>
          <cell r="BD200">
            <v>1</v>
          </cell>
          <cell r="BE200">
            <v>150000000</v>
          </cell>
        </row>
        <row r="201">
          <cell r="A201" t="str">
            <v>ACT 10.6</v>
          </cell>
          <cell r="B201" t="str">
            <v>10.6</v>
          </cell>
          <cell r="C201" t="str">
            <v>Dinamizar procesos de investigación e innovación para el fortalecimiento de la administración de los RNR (incluye saberes ancestrales), con enfoque diferencial</v>
          </cell>
          <cell r="E201" t="str">
            <v>Porcentaje</v>
          </cell>
          <cell r="F201">
            <v>1</v>
          </cell>
          <cell r="G201">
            <v>1</v>
          </cell>
          <cell r="H201">
            <v>1</v>
          </cell>
          <cell r="I201">
            <v>1</v>
          </cell>
          <cell r="J201">
            <v>1</v>
          </cell>
          <cell r="K201">
            <v>1</v>
          </cell>
          <cell r="L201">
            <v>8.3333333333333329E-2</v>
          </cell>
          <cell r="M201">
            <v>0.19999999999999996</v>
          </cell>
          <cell r="N201">
            <v>0</v>
          </cell>
          <cell r="O201">
            <v>0.8</v>
          </cell>
          <cell r="P201">
            <v>1</v>
          </cell>
          <cell r="Q201">
            <v>1</v>
          </cell>
          <cell r="R201">
            <v>8.3333333333333329E-2</v>
          </cell>
          <cell r="AF201">
            <v>1</v>
          </cell>
          <cell r="AG201">
            <v>0.7</v>
          </cell>
          <cell r="AH201">
            <v>0.7</v>
          </cell>
          <cell r="AJ201">
            <v>439841189</v>
          </cell>
          <cell r="AK201">
            <v>394093125</v>
          </cell>
          <cell r="AL201">
            <v>0.89598958636863812</v>
          </cell>
          <cell r="AM201">
            <v>293906997</v>
          </cell>
          <cell r="AN201">
            <v>0.7457805740711666</v>
          </cell>
          <cell r="AO201">
            <v>100186128</v>
          </cell>
          <cell r="AP201">
            <v>100186128</v>
          </cell>
          <cell r="AQ201">
            <v>88732032</v>
          </cell>
          <cell r="AR201">
            <v>0.88567183672374283</v>
          </cell>
          <cell r="AS201">
            <v>482725321</v>
          </cell>
          <cell r="AT201">
            <v>471368088</v>
          </cell>
          <cell r="AU201">
            <v>0.97647268020564437</v>
          </cell>
          <cell r="AV201">
            <v>335424549</v>
          </cell>
          <cell r="AW201">
            <v>0.71159791580969312</v>
          </cell>
          <cell r="AX201">
            <v>135943539</v>
          </cell>
          <cell r="AY201">
            <v>135943539</v>
          </cell>
          <cell r="AZ201">
            <v>123943539</v>
          </cell>
          <cell r="BA201">
            <v>0.91172805939677648</v>
          </cell>
          <cell r="BB201">
            <v>420316064</v>
          </cell>
          <cell r="BC201">
            <v>322171017</v>
          </cell>
          <cell r="BD201">
            <v>0.76649703543093706</v>
          </cell>
          <cell r="BE201">
            <v>270239817</v>
          </cell>
        </row>
        <row r="202">
          <cell r="A202" t="str">
            <v>SACT 10.6.1</v>
          </cell>
          <cell r="B202" t="str">
            <v>10.6.1</v>
          </cell>
          <cell r="C202" t="str">
            <v>Promoción de la investigación para el fortalecimiento de los saberes ancestrales, culturales, espirituales y sociales para la protección del medio ambiente</v>
          </cell>
          <cell r="D202" t="str">
            <v>Número de proyectos de investigación ejecutados para el fortalecimiento de los saberes ancestrales, culturales, espirituales y sociales para la protección del medio ambiente</v>
          </cell>
          <cell r="E202" t="str">
            <v>Número</v>
          </cell>
          <cell r="F202">
            <v>0.5</v>
          </cell>
          <cell r="G202">
            <v>1</v>
          </cell>
          <cell r="H202">
            <v>1.5</v>
          </cell>
          <cell r="I202">
            <v>2</v>
          </cell>
          <cell r="J202">
            <v>1.7749999999999999</v>
          </cell>
          <cell r="K202">
            <v>1.7749999999999999</v>
          </cell>
          <cell r="L202">
            <v>0</v>
          </cell>
          <cell r="M202">
            <v>0.1</v>
          </cell>
          <cell r="N202">
            <v>0</v>
          </cell>
          <cell r="O202">
            <v>0.8</v>
          </cell>
          <cell r="P202">
            <v>1</v>
          </cell>
          <cell r="Q202">
            <v>1</v>
          </cell>
          <cell r="R202">
            <v>0</v>
          </cell>
          <cell r="S202" t="str">
            <v xml:space="preserve">Se realizó cómo parte de la gestión Corporativa, reuniones de articulación con la Gerencia de Afrodescendientes y la Gerencia Indígena de la Gobernación de Antioquia para revisar posibilidades de coordinación y aunar de recursos y esfuerzos para el desarrollo de acciones de sistematización e investigación encaminadas al fortalecimiento de saberes ancestrales de comunidades étnicas; y se realizaron reuniones semanales durante el segundo semestre con los Consejeros y Expertos Comunitarios Afro y con la Asociación de Cabildos Indígenas de Antioquia para la concertación del proyecto de investigación a formular e implementar en las vigencias 2020 y 2021.
Se presentaron las propuestas metodológicas para fortalecer los saberes ancestrales, culturales, espirituales y sociales para la protección del patrimonio ambiental, lo cual contribuye al rescate y/o preservación y/o reapropiación y/o salvaguarda de los conocimientos, las innovaciones y las prácticas tradicionales de las comunidades indígenas y afrocolombianas para la conservación y la utilización sostenible de la diversidad biológica, especialmente asociado a las practicas alimentarias y de salud propia.  
  </v>
          </cell>
          <cell r="T202" t="str">
            <v xml:space="preserve">En la vigencia 2021 se realizó el levantamiento del estado del arte y la implementación de la metodología  para la formación de comunidades indígenas en métodos y técnicas de investigación social desde criterios técnicos diferencias en el marco del convenio 040-COV2010-182 suscrito con la Asociación de Cabildos Indígenas de Antioquia –OIA y la Gerencia Indígena de Antioquia, tomando como referente las metodologías promovidas o implementadas desde la pedagogía de la madre tierra. </v>
          </cell>
          <cell r="U202" t="str">
            <v xml:space="preserve">
En la vigencia 2022 se retoma el trabajo realizado desde los convenios No.040-COV2010-214 y No. 040-COV2010-182 para lograr el desarrollo de los procesos de investigación desde los saberes ancestrales, culturales, espirituales y sociales para la protección del medio ambiente con el objetivo de contribuir al rescate y/o preservación y/o reapropiación y/o salvaguarda de los conocimientos, las innovaciones y las prácticas tradicionales de las comunidades indígenas y afro de la jurisdicción de Corantioquia para la conservación y la utilización sostenible de la diversidad biológica.</v>
          </cell>
          <cell r="X202" t="str">
            <v>contract</v>
          </cell>
          <cell r="Y202" t="str">
            <v>No aplica</v>
          </cell>
          <cell r="AF202">
            <v>2</v>
          </cell>
          <cell r="AG202">
            <v>1.7749999999999999</v>
          </cell>
          <cell r="AH202">
            <v>0.88749999999999996</v>
          </cell>
          <cell r="AJ202">
            <v>401984177</v>
          </cell>
          <cell r="AK202">
            <v>362387713</v>
          </cell>
          <cell r="AL202">
            <v>0.90149745620460076</v>
          </cell>
          <cell r="AM202">
            <v>275658597</v>
          </cell>
          <cell r="AN202">
            <v>0.76067313297677952</v>
          </cell>
          <cell r="AO202">
            <v>86729116</v>
          </cell>
          <cell r="AP202">
            <v>86729116</v>
          </cell>
          <cell r="AQ202">
            <v>75275020</v>
          </cell>
          <cell r="AR202">
            <v>0.86793251761034895</v>
          </cell>
          <cell r="AS202">
            <v>419125321</v>
          </cell>
          <cell r="AT202">
            <v>407768088</v>
          </cell>
          <cell r="AU202">
            <v>0.97290253670930082</v>
          </cell>
          <cell r="AV202">
            <v>335424549</v>
          </cell>
          <cell r="AW202">
            <v>0.82258656052555046</v>
          </cell>
          <cell r="AX202">
            <v>72343539</v>
          </cell>
          <cell r="AY202">
            <v>72343539</v>
          </cell>
          <cell r="AZ202">
            <v>60343539</v>
          </cell>
          <cell r="BA202">
            <v>0.83412478618166574</v>
          </cell>
          <cell r="BB202">
            <v>360316064</v>
          </cell>
          <cell r="BC202">
            <v>262171017</v>
          </cell>
          <cell r="BD202">
            <v>0.72761401223565758</v>
          </cell>
          <cell r="BE202">
            <v>210239817</v>
          </cell>
        </row>
        <row r="203">
          <cell r="A203" t="str">
            <v>SACT 10.6.2</v>
          </cell>
          <cell r="B203" t="str">
            <v>10.6.2</v>
          </cell>
          <cell r="C203" t="str">
            <v>Promoción de procesos de investigación e innovación ejecutados en las temáticas priorizadas</v>
          </cell>
          <cell r="D203" t="str">
            <v>% de procesos de investigación e innovación ejecutados en las temáticas priorizadas</v>
          </cell>
          <cell r="E203" t="str">
            <v>Porcentaje</v>
          </cell>
          <cell r="F203">
            <v>0</v>
          </cell>
          <cell r="G203">
            <v>0.1</v>
          </cell>
          <cell r="H203">
            <v>0.1</v>
          </cell>
          <cell r="I203">
            <v>0.2</v>
          </cell>
          <cell r="J203">
            <v>0.5</v>
          </cell>
          <cell r="K203">
            <v>0.1</v>
          </cell>
          <cell r="L203">
            <v>0</v>
          </cell>
          <cell r="M203">
            <v>0</v>
          </cell>
          <cell r="N203">
            <v>0</v>
          </cell>
          <cell r="O203">
            <v>0</v>
          </cell>
          <cell r="P203">
            <v>1</v>
          </cell>
          <cell r="Q203">
            <v>1</v>
          </cell>
          <cell r="R203">
            <v>0</v>
          </cell>
          <cell r="S203" t="str">
            <v>Sin meta programada para la vigencia 2020</v>
          </cell>
          <cell r="T203" t="str">
            <v xml:space="preserve">Para el año 2021 se logró un avance del 50% establecido como meta, en relación a la priorización de temáticas de investigación, asociadas a: 
-Impactos en los procesos de cultura ambiental, 
-Relaciones y apropiación del territorio, 
- Gestión de conflictos ambientales, 
- Memorias adaptativas y fortalecimiento de capacidades institucionales, 
- Prácticas locales insostenibles y degradación ambiental de los territorios, 
- Dinámicas socio espaciales y presión antrópica sobre áreas protegidas y suelos de protección u otras estrategias de conservación
- Tierra y Minería: Conflictos socioculturales e impactos ecosistémicos
- Turismo, naturaleza y conflictos. 
Cada temática de investigación cuenta con su categorización, sus preguntas problematizadoras, su justificación y su planteamiento metodológico. Por su parte, en relación teórica, se orienta que la investigación en la Corporación sea desde una investigación aplicada, y con enfoque de ciencia ciudadana. 
</v>
          </cell>
          <cell r="U203" t="str">
            <v>Se dio inicio a los procesos de investigación con la Universidad de Antioquia a través del INER, (convenio 040-COV2210-90), con la priorización de las temáticas: TIERRA y VIDA, MINERÍA y MUJERES. Dichas temáticas son abordadas bajo el modelo GOTA (Gobernanza para el Ordenamiento Territorial Ambiental), el cual establece unas metodologías apropiadas a cada temática de tal forma que se puedan establecer acciones de conservación, de protección y de apropiación de las áreas protegidas de la jurisdicción de la CORPORACIÓN.</v>
          </cell>
          <cell r="X203" t="str">
            <v>contract</v>
          </cell>
          <cell r="Y203" t="str">
            <v>No aplica</v>
          </cell>
          <cell r="AF203">
            <v>0.2</v>
          </cell>
          <cell r="AG203">
            <v>0.5</v>
          </cell>
          <cell r="AH203">
            <v>1</v>
          </cell>
          <cell r="AJ203">
            <v>33657012</v>
          </cell>
          <cell r="AK203">
            <v>31705412</v>
          </cell>
          <cell r="AL203">
            <v>0.94201505469350633</v>
          </cell>
          <cell r="AM203">
            <v>18248400</v>
          </cell>
          <cell r="AN203">
            <v>0.57556104301688304</v>
          </cell>
          <cell r="AO203">
            <v>13457012</v>
          </cell>
          <cell r="AP203">
            <v>13457012</v>
          </cell>
          <cell r="AQ203">
            <v>13457012</v>
          </cell>
          <cell r="AR203">
            <v>1</v>
          </cell>
          <cell r="AS203">
            <v>63600000</v>
          </cell>
          <cell r="AT203">
            <v>63600000</v>
          </cell>
          <cell r="AU203">
            <v>1</v>
          </cell>
          <cell r="AV203">
            <v>0</v>
          </cell>
          <cell r="AW203">
            <v>0</v>
          </cell>
          <cell r="AX203">
            <v>63600000</v>
          </cell>
          <cell r="AY203">
            <v>63600000</v>
          </cell>
          <cell r="AZ203">
            <v>63600000</v>
          </cell>
          <cell r="BA203">
            <v>1</v>
          </cell>
          <cell r="BB203">
            <v>60000000</v>
          </cell>
          <cell r="BC203">
            <v>60000000</v>
          </cell>
          <cell r="BD203">
            <v>1</v>
          </cell>
          <cell r="BE203">
            <v>60000000</v>
          </cell>
        </row>
        <row r="204">
          <cell r="A204" t="str">
            <v>SACT 10.6.3</v>
          </cell>
          <cell r="B204" t="str">
            <v>10.6.3</v>
          </cell>
          <cell r="C204" t="str">
            <v>Promoción de innovaciones generadas y puestas en funcionamiento en la administración de lo ambiental</v>
          </cell>
          <cell r="D204" t="str">
            <v>Número de innovaciones generadas y puestas en funcionamiento en la administración de lo ambiental</v>
          </cell>
          <cell r="E204" t="str">
            <v>Número</v>
          </cell>
          <cell r="F204">
            <v>0</v>
          </cell>
          <cell r="G204">
            <v>0</v>
          </cell>
          <cell r="H204">
            <v>1</v>
          </cell>
          <cell r="I204">
            <v>2</v>
          </cell>
          <cell r="J204">
            <v>0</v>
          </cell>
          <cell r="K204">
            <v>1.5</v>
          </cell>
          <cell r="L204">
            <v>0.5</v>
          </cell>
          <cell r="M204">
            <v>0</v>
          </cell>
          <cell r="N204">
            <v>0</v>
          </cell>
          <cell r="O204">
            <v>0</v>
          </cell>
          <cell r="P204">
            <v>0</v>
          </cell>
          <cell r="Q204">
            <v>1</v>
          </cell>
          <cell r="R204">
            <v>0.25</v>
          </cell>
          <cell r="S204" t="str">
            <v>Sin meta programada para la vigencia 2020</v>
          </cell>
          <cell r="T204" t="str">
            <v>Sin meta programada para la presente vigencia del Plan de Acción.</v>
          </cell>
          <cell r="U204" t="str">
            <v>En cada uno de los convenios asociados al modelo GOTA (convenio 040-COV2210-90) y en la estrategia de Hogares Ecológicos (convenio 040-COV2106-35), Guarda Ciénagas y el Programa Piragua, se tiene establecida la estrategia de sistematización de los actores que participan en las innovaciones con las acciones desarrolladas. Se tiene la estrategia de la plataforma FORMS y SUVERNEY 123, para conocer las relaciones de los actores en el territorio, las formas de vinculación con los procesos priorizados y la interacción con las gestiones que son realizadas en el territorio.</v>
          </cell>
          <cell r="X204" t="str">
            <v>contract</v>
          </cell>
          <cell r="Y204" t="str">
            <v>No aplica</v>
          </cell>
          <cell r="AF204">
            <v>3</v>
          </cell>
          <cell r="AG204">
            <v>1.5</v>
          </cell>
          <cell r="AH204">
            <v>0.5</v>
          </cell>
          <cell r="AJ204">
            <v>4200000</v>
          </cell>
          <cell r="AL204">
            <v>0</v>
          </cell>
          <cell r="AM204">
            <v>0</v>
          </cell>
          <cell r="AN204">
            <v>0</v>
          </cell>
          <cell r="AO204">
            <v>0</v>
          </cell>
          <cell r="AP204">
            <v>0</v>
          </cell>
          <cell r="AQ204">
            <v>0</v>
          </cell>
          <cell r="AR204" t="str">
            <v>0%</v>
          </cell>
          <cell r="AS204">
            <v>0</v>
          </cell>
          <cell r="AT204">
            <v>0</v>
          </cell>
          <cell r="AU204">
            <v>0</v>
          </cell>
          <cell r="AV204">
            <v>0</v>
          </cell>
          <cell r="AW204">
            <v>0</v>
          </cell>
          <cell r="AX204">
            <v>0</v>
          </cell>
          <cell r="AY204">
            <v>0</v>
          </cell>
          <cell r="AZ204">
            <v>0</v>
          </cell>
          <cell r="BA204" t="str">
            <v>0%</v>
          </cell>
          <cell r="BB204">
            <v>0</v>
          </cell>
          <cell r="BC204">
            <v>0</v>
          </cell>
          <cell r="BD204">
            <v>0</v>
          </cell>
          <cell r="BE204">
            <v>0</v>
          </cell>
        </row>
        <row r="205">
          <cell r="A205" t="str">
            <v>ACT 10.7</v>
          </cell>
          <cell r="B205" t="str">
            <v>10.7</v>
          </cell>
          <cell r="C205" t="str">
            <v>Implementar el observatorio ambiental</v>
          </cell>
          <cell r="E205" t="str">
            <v>Porcentaje</v>
          </cell>
          <cell r="F205">
            <v>1</v>
          </cell>
          <cell r="G205">
            <v>1</v>
          </cell>
          <cell r="H205">
            <v>1</v>
          </cell>
          <cell r="I205">
            <v>1</v>
          </cell>
          <cell r="J205">
            <v>1</v>
          </cell>
          <cell r="K205">
            <v>1</v>
          </cell>
          <cell r="L205">
            <v>0.85</v>
          </cell>
          <cell r="M205">
            <v>0</v>
          </cell>
          <cell r="N205">
            <v>0</v>
          </cell>
          <cell r="O205">
            <v>1</v>
          </cell>
          <cell r="P205">
            <v>1</v>
          </cell>
          <cell r="Q205">
            <v>1</v>
          </cell>
          <cell r="R205">
            <v>0.85</v>
          </cell>
          <cell r="AF205">
            <v>1</v>
          </cell>
          <cell r="AG205">
            <v>0.75</v>
          </cell>
          <cell r="AH205">
            <v>0.75</v>
          </cell>
          <cell r="AJ205">
            <v>74548439</v>
          </cell>
          <cell r="AK205">
            <v>58783714</v>
          </cell>
          <cell r="AL205">
            <v>0.7885304479681996</v>
          </cell>
          <cell r="AM205">
            <v>58536460</v>
          </cell>
          <cell r="AN205">
            <v>0.99579383500675034</v>
          </cell>
          <cell r="AO205">
            <v>247254</v>
          </cell>
          <cell r="AP205">
            <v>247254</v>
          </cell>
          <cell r="AQ205">
            <v>0</v>
          </cell>
          <cell r="AR205">
            <v>0</v>
          </cell>
          <cell r="AS205">
            <v>72840425</v>
          </cell>
          <cell r="AT205">
            <v>69319933</v>
          </cell>
          <cell r="AU205">
            <v>0.95166843136898227</v>
          </cell>
          <cell r="AV205">
            <v>62270297</v>
          </cell>
          <cell r="AW205">
            <v>0.89830290228353227</v>
          </cell>
          <cell r="AX205">
            <v>7049636</v>
          </cell>
          <cell r="AY205">
            <v>7049636</v>
          </cell>
          <cell r="AZ205">
            <v>7049636</v>
          </cell>
          <cell r="BA205">
            <v>1</v>
          </cell>
          <cell r="BB205">
            <v>176779653</v>
          </cell>
          <cell r="BC205">
            <v>148880550</v>
          </cell>
          <cell r="BD205">
            <v>0.84218148114590996</v>
          </cell>
          <cell r="BE205">
            <v>148880550</v>
          </cell>
        </row>
        <row r="206">
          <cell r="A206" t="str">
            <v>SACT 10.7.1</v>
          </cell>
          <cell r="B206" t="str">
            <v>10.7.1</v>
          </cell>
          <cell r="C206" t="str">
            <v>Implementación del observatorio ambiental</v>
          </cell>
          <cell r="D206" t="str">
            <v>% de implementación del observatorio ambiental</v>
          </cell>
          <cell r="E206" t="str">
            <v>Porcentaje</v>
          </cell>
          <cell r="F206">
            <v>0.25</v>
          </cell>
          <cell r="G206">
            <v>0.5</v>
          </cell>
          <cell r="H206">
            <v>0.75</v>
          </cell>
          <cell r="I206">
            <v>1</v>
          </cell>
          <cell r="J206">
            <v>0.6028</v>
          </cell>
          <cell r="K206">
            <v>0.85</v>
          </cell>
          <cell r="L206">
            <v>0.85</v>
          </cell>
          <cell r="M206">
            <v>0</v>
          </cell>
          <cell r="N206">
            <v>0</v>
          </cell>
          <cell r="O206">
            <v>1</v>
          </cell>
          <cell r="P206">
            <v>1</v>
          </cell>
          <cell r="Q206">
            <v>1</v>
          </cell>
          <cell r="R206">
            <v>0.85</v>
          </cell>
          <cell r="S206" t="str">
            <v xml:space="preserve">Las acciones que dan cumplimiento a la meta física del indicador son: Estructuración del observatorio, elaboración de marco teórica, referencia conceptual y categorización, criterios de selección de casos, protocolización del observatorio, articulación interna e interinstitucional, selección de casos priorizados, atención a dos (2) casos seleccionados, diseño y aplicación metodológica para los casos, diseño y aplicación de herramientas y técnicas de investigación para los casos seleccionados.  </v>
          </cell>
          <cell r="T206" t="str">
            <v> Para la presente subactividad se presenta un avance en relación a la apropiación e implementación del Observatorio Ambiental, en relación al componente de articulación (interna y externa), específicamente en el diseño del Sistema de Información y del Conocimiento sobre problemáticas y conflictos ambientales, mediante convenio interadministrativo No 040-COV2110-112 (alcance 4), avances en la estrategia de comunicaciones y el procedimiento para el Centro de Atención de Emergencias con código P-PEI-02 (versión 1). Se avanzó en el componente de funcionamiento en relación a atención de casos seleccionados (interacción negativa humanos – felinos), lo que da cuenta el radicado No 160-IT2112-16995, por medio del cual se diseñó una ruta de gestión para el problema ambiental.  Por último, se tuvo avances en seguimiento y evaluación, en el componente de gestión del conocimiento, desde donde el observatorio Ambiental ha contribuido a los lineamientos para el levantamiento y diseño de líneas base, lineamientos para caracterización de actores socioambientales, orientación para identificación de actores y realización de mapa de actores, y actualización de base de datos.</v>
          </cell>
          <cell r="U206" t="str">
            <v>Las rutas de gestión que vienen siendo ejecutadas para 5 de los 7 conflictos socio ambientales identificados, se vienen desarrollando y ejecutando conjuntamente con otras subdirecciones de la Corporación y en convenios con universidades para el logro del propósito de investigación del observatorio. Para el año 2023, y dado el convenio 040-COV2210-90 celebrado con el INER de la Universidad de Antioquia contempla en uno de los alcances poder terminar de estructurar el observatorio con medidas como el laboratorio pedagógico y el centro de atención de emergencias. Las rutas de gestión de conflictos vienen siendo revisadas de forma permanente para ajustarlas. Respecto a la metodología de gestión en cada caso identificado, se prevé para el año 2023 la consolidación de la estrategia y avanza la implementación del sistema de información para los conflictos.</v>
          </cell>
          <cell r="X206" t="str">
            <v>contract</v>
          </cell>
          <cell r="Y206" t="str">
            <v>No aplica</v>
          </cell>
          <cell r="AF206">
            <v>1</v>
          </cell>
          <cell r="AG206">
            <v>0.85</v>
          </cell>
          <cell r="AH206">
            <v>0.85</v>
          </cell>
          <cell r="AJ206">
            <v>74548439</v>
          </cell>
          <cell r="AK206">
            <v>58783714</v>
          </cell>
          <cell r="AL206">
            <v>0.7885304479681996</v>
          </cell>
          <cell r="AM206">
            <v>58536460</v>
          </cell>
          <cell r="AN206">
            <v>0.99579383500675034</v>
          </cell>
          <cell r="AO206">
            <v>247254</v>
          </cell>
          <cell r="AP206">
            <v>247254</v>
          </cell>
          <cell r="AQ206">
            <v>0</v>
          </cell>
          <cell r="AR206">
            <v>0</v>
          </cell>
          <cell r="AS206">
            <v>72840425</v>
          </cell>
          <cell r="AT206">
            <v>69319933</v>
          </cell>
          <cell r="AU206">
            <v>0.95166843136898227</v>
          </cell>
          <cell r="AV206">
            <v>62270297</v>
          </cell>
          <cell r="AW206">
            <v>0.89830290228353227</v>
          </cell>
          <cell r="AX206">
            <v>7049636</v>
          </cell>
          <cell r="AY206">
            <v>7049636</v>
          </cell>
          <cell r="AZ206">
            <v>7049636</v>
          </cell>
          <cell r="BA206">
            <v>1</v>
          </cell>
          <cell r="BB206">
            <v>176779653</v>
          </cell>
          <cell r="BC206">
            <v>148880550</v>
          </cell>
          <cell r="BD206">
            <v>0.84218148114590996</v>
          </cell>
          <cell r="BE206">
            <v>148880550</v>
          </cell>
        </row>
        <row r="207">
          <cell r="A207" t="str">
            <v>PROY 11</v>
          </cell>
          <cell r="B207">
            <v>11</v>
          </cell>
          <cell r="C207" t="str">
            <v>Proyecto 11. Participando en lo ambiental</v>
          </cell>
          <cell r="E207" t="str">
            <v>Porcentaje</v>
          </cell>
          <cell r="F207">
            <v>1</v>
          </cell>
          <cell r="G207">
            <v>1</v>
          </cell>
          <cell r="H207">
            <v>1</v>
          </cell>
          <cell r="I207">
            <v>1</v>
          </cell>
          <cell r="J207">
            <v>1</v>
          </cell>
          <cell r="K207">
            <v>1</v>
          </cell>
          <cell r="L207">
            <v>0.1111111111111111</v>
          </cell>
          <cell r="M207">
            <v>0</v>
          </cell>
          <cell r="N207">
            <v>0</v>
          </cell>
          <cell r="O207">
            <v>1</v>
          </cell>
          <cell r="P207">
            <v>1</v>
          </cell>
          <cell r="Q207">
            <v>1</v>
          </cell>
          <cell r="R207">
            <v>0.1111111111111111</v>
          </cell>
          <cell r="AF207">
            <v>1</v>
          </cell>
          <cell r="AG207">
            <v>0.75</v>
          </cell>
          <cell r="AH207">
            <v>0.75</v>
          </cell>
          <cell r="AJ207">
            <v>627464838</v>
          </cell>
          <cell r="AK207">
            <v>448983144</v>
          </cell>
          <cell r="AL207">
            <v>0.71555108240184773</v>
          </cell>
          <cell r="AM207">
            <v>319088311</v>
          </cell>
          <cell r="AN207">
            <v>0.71069106995250586</v>
          </cell>
          <cell r="AO207">
            <v>129894833</v>
          </cell>
          <cell r="AP207">
            <v>129884246</v>
          </cell>
          <cell r="AQ207">
            <v>110029229</v>
          </cell>
          <cell r="AR207">
            <v>0.84713298485791722</v>
          </cell>
          <cell r="AS207">
            <v>915989879</v>
          </cell>
          <cell r="AT207">
            <v>816798577</v>
          </cell>
          <cell r="AU207">
            <v>0.89171135590680473</v>
          </cell>
          <cell r="AV207">
            <v>646759129</v>
          </cell>
          <cell r="AW207">
            <v>0.79182205651663373</v>
          </cell>
          <cell r="AX207">
            <v>170039448</v>
          </cell>
          <cell r="AY207">
            <v>170039448</v>
          </cell>
          <cell r="AZ207">
            <v>169911669</v>
          </cell>
          <cell r="BA207">
            <v>0.99924853319919038</v>
          </cell>
          <cell r="BB207">
            <v>603999999</v>
          </cell>
          <cell r="BC207">
            <v>524136243</v>
          </cell>
          <cell r="BD207">
            <v>0.8677752381916809</v>
          </cell>
          <cell r="BE207">
            <v>522280268</v>
          </cell>
        </row>
        <row r="208">
          <cell r="A208" t="str">
            <v>ACT 11.1</v>
          </cell>
          <cell r="B208" t="str">
            <v>11.1</v>
          </cell>
          <cell r="C208" t="str">
            <v>Formular e implementar el modelo de participación, con enfoque diferencial</v>
          </cell>
          <cell r="E208" t="str">
            <v>Porcentaje</v>
          </cell>
          <cell r="F208">
            <v>1</v>
          </cell>
          <cell r="G208">
            <v>1</v>
          </cell>
          <cell r="H208">
            <v>1</v>
          </cell>
          <cell r="I208">
            <v>1</v>
          </cell>
          <cell r="J208">
            <v>1</v>
          </cell>
          <cell r="K208">
            <v>1</v>
          </cell>
          <cell r="L208">
            <v>0</v>
          </cell>
          <cell r="M208">
            <v>0</v>
          </cell>
          <cell r="N208">
            <v>0</v>
          </cell>
          <cell r="O208">
            <v>1</v>
          </cell>
          <cell r="P208">
            <v>1</v>
          </cell>
          <cell r="Q208">
            <v>1</v>
          </cell>
          <cell r="R208">
            <v>0</v>
          </cell>
          <cell r="AF208">
            <v>1</v>
          </cell>
          <cell r="AG208">
            <v>0.75</v>
          </cell>
          <cell r="AH208">
            <v>0.75</v>
          </cell>
          <cell r="AJ208">
            <v>311978419</v>
          </cell>
          <cell r="AK208">
            <v>182872699</v>
          </cell>
          <cell r="AL208">
            <v>0.58617099088510993</v>
          </cell>
          <cell r="AM208">
            <v>166639790</v>
          </cell>
          <cell r="AN208">
            <v>0.91123383048007622</v>
          </cell>
          <cell r="AO208">
            <v>16232909</v>
          </cell>
          <cell r="AP208">
            <v>16222322</v>
          </cell>
          <cell r="AQ208">
            <v>0</v>
          </cell>
          <cell r="AR208">
            <v>0</v>
          </cell>
          <cell r="AS208">
            <v>471335112</v>
          </cell>
          <cell r="AT208">
            <v>459107907</v>
          </cell>
          <cell r="AU208">
            <v>0.9740583616864088</v>
          </cell>
          <cell r="AV208">
            <v>402285972</v>
          </cell>
          <cell r="AW208">
            <v>0.87623403096823593</v>
          </cell>
          <cell r="AX208">
            <v>56821935</v>
          </cell>
          <cell r="AY208">
            <v>56821935</v>
          </cell>
          <cell r="AZ208">
            <v>56694156</v>
          </cell>
          <cell r="BA208">
            <v>0.99775123814421318</v>
          </cell>
          <cell r="BB208">
            <v>346846531</v>
          </cell>
          <cell r="BC208">
            <v>335241076</v>
          </cell>
          <cell r="BD208">
            <v>0.96654008628386712</v>
          </cell>
          <cell r="BE208">
            <v>333385101</v>
          </cell>
        </row>
        <row r="209">
          <cell r="A209" t="str">
            <v>SACT 11.1.1</v>
          </cell>
          <cell r="B209" t="str">
            <v>11.1.1</v>
          </cell>
          <cell r="C209" t="str">
            <v>Formulación e implementación del modelo de participación</v>
          </cell>
          <cell r="D209" t="str">
            <v>% de formulación e implementación del modelo de participación</v>
          </cell>
          <cell r="E209" t="str">
            <v>Porcentaje</v>
          </cell>
          <cell r="F209">
            <v>0.25</v>
          </cell>
          <cell r="G209">
            <v>0.5</v>
          </cell>
          <cell r="H209">
            <v>0.75</v>
          </cell>
          <cell r="I209">
            <v>1</v>
          </cell>
          <cell r="J209">
            <v>0.5</v>
          </cell>
          <cell r="K209">
            <v>0.75</v>
          </cell>
          <cell r="L209">
            <v>0</v>
          </cell>
          <cell r="M209">
            <v>0</v>
          </cell>
          <cell r="N209">
            <v>0</v>
          </cell>
          <cell r="O209">
            <v>1</v>
          </cell>
          <cell r="P209">
            <v>1</v>
          </cell>
          <cell r="Q209">
            <v>1</v>
          </cell>
          <cell r="R209">
            <v>0</v>
          </cell>
          <cell r="S209" t="str">
            <v>La corporación, desarrollo un convenio durante los últimos tres meses del año, para la formulación de dicho modelo. Este convenio, se realizó con la Universidad de Antioquia, específicamente con el Instituto de Estudios Regionales – INER. Este modelo participación denominado “Modelo de Gobernanza Territorial Ambiental para la Participación – GOTA”, desarrollo una serie de herramientas para la recolección de la información, pasando por encuestas, entrevistas, grupos focales y conversatorios.</v>
          </cell>
          <cell r="T209" t="str">
            <v xml:space="preserve">Para el año 2021, se desarrolló parte la implementación del modelo de participación, denominado “Gobernanza Territorial Ambiental para la participación Ciudadana – GOTA”. Esta implementación tuvo varios ejercicios que permitieron validar y evaluar lo formulado; lo primero de ello, fue lo desarrollado en los procesos de participación de la formulación de los planes de manejo de las áreas protegidas, lo segundo fue el desarrollo del convenio con el INER 040-COV2108-62, para validar los elementos propios del modelo, incluyendo los asuntos del patrimonio hídrico y el ordenamiento ambiental territorial, y por último el desarrollo del proceso de participación en el acompañamiento de distintos actores para fortalecimiento de la participación, con Mesas Ambientales, jóvenes CIDEAM, desde la capacidad propia de la corporación. </v>
          </cell>
          <cell r="U209" t="str">
            <v>El porcentaje de implementación del Modelo GOTA, se desarrolla en el proceso de apropiación social de áreas protegidas, el proceso de formación en Ordenamiento Ambiental territorial, la promoción de la participación en la apropiación del patrimonio hídrico, el acompañamiento a las Mesas Ambientales, el acompañamiento a la generación Bio+, a los CIDEAM, y a los diferentes actores del territorio como las JAC y las JAV. Dicha implementación</v>
          </cell>
          <cell r="X209" t="str">
            <v>contract</v>
          </cell>
          <cell r="Y209" t="str">
            <v>No aplica</v>
          </cell>
          <cell r="AF209">
            <v>1</v>
          </cell>
          <cell r="AG209">
            <v>0.75</v>
          </cell>
          <cell r="AH209">
            <v>0.75</v>
          </cell>
          <cell r="AJ209">
            <v>307778419</v>
          </cell>
          <cell r="AK209">
            <v>181662699</v>
          </cell>
          <cell r="AL209">
            <v>0.59023858654625161</v>
          </cell>
          <cell r="AM209">
            <v>165429790</v>
          </cell>
          <cell r="AN209">
            <v>0.91064258601596582</v>
          </cell>
          <cell r="AO209">
            <v>16232909</v>
          </cell>
          <cell r="AP209">
            <v>16222322</v>
          </cell>
          <cell r="AQ209">
            <v>0</v>
          </cell>
          <cell r="AR209">
            <v>0</v>
          </cell>
          <cell r="AS209">
            <v>412514112</v>
          </cell>
          <cell r="AT209">
            <v>400286907</v>
          </cell>
          <cell r="AU209">
            <v>0.97035930494421485</v>
          </cell>
          <cell r="AV209">
            <v>377033626</v>
          </cell>
          <cell r="AW209">
            <v>0.94190846467031708</v>
          </cell>
          <cell r="AX209">
            <v>23253281</v>
          </cell>
          <cell r="AY209">
            <v>23253281</v>
          </cell>
          <cell r="AZ209">
            <v>23125502</v>
          </cell>
          <cell r="BA209">
            <v>0.99450490449068241</v>
          </cell>
          <cell r="BB209">
            <v>314488872</v>
          </cell>
          <cell r="BC209">
            <v>302883417</v>
          </cell>
          <cell r="BD209">
            <v>0.96309740651173181</v>
          </cell>
          <cell r="BE209">
            <v>301027442</v>
          </cell>
        </row>
        <row r="210">
          <cell r="A210" t="str">
            <v>SACT 11.1.2</v>
          </cell>
          <cell r="B210" t="str">
            <v>11.1.2</v>
          </cell>
          <cell r="C210" t="str">
            <v>Participación efectiva de los actores en las decisiones relacionadas con la gestión ambiental</v>
          </cell>
          <cell r="D210" t="str">
            <v>% de decisiones en la gestión ambiental conforme a la participación efectiva con los actores
Nota: Deben considerarse las decisiones ambientales; en la cual se superen las etapas de socialización y consulta; sin implicar la pérdida de autonomía en la decisión.</v>
          </cell>
          <cell r="E210" t="str">
            <v>Porcentaje</v>
          </cell>
          <cell r="F210">
            <v>0</v>
          </cell>
          <cell r="G210">
            <v>1</v>
          </cell>
          <cell r="H210">
            <v>1</v>
          </cell>
          <cell r="I210">
            <v>1</v>
          </cell>
          <cell r="J210">
            <v>1</v>
          </cell>
          <cell r="K210">
            <v>1</v>
          </cell>
          <cell r="L210">
            <v>0</v>
          </cell>
          <cell r="M210">
            <v>0</v>
          </cell>
          <cell r="N210">
            <v>0</v>
          </cell>
          <cell r="O210">
            <v>0</v>
          </cell>
          <cell r="P210">
            <v>1</v>
          </cell>
          <cell r="Q210">
            <v>1</v>
          </cell>
          <cell r="R210">
            <v>0</v>
          </cell>
          <cell r="S210" t="str">
            <v>Sin meta programada para la vigencia 2020</v>
          </cell>
          <cell r="T210" t="str">
            <v>Durante el año, 2021, se desarrollaron varios procesos de gestión ambiental propios de la planeación ambiental del territorio y en los cuales los distintos actores desarrollaron una participación efectiva en sus decisiones. El proceso de participación llevado a cabo en tres áreas protegidas; DMI Cuchilla Jardín Támesis, DMI Divisoria Valle de Aburra Rio Cauca y el DMI Sistema de Páramos Altoandinos del Norocidente Medio Antioqueño. 
Frente a este proceso, los diferentes actores; propietarios, sectores productivos, campesinos, administraciones municipales y organizaciones socio-ambientales, pudieron desarrollar propuestas, observaciones, sugerencias, preguntas o ampliaciones a los planes de manejo de las tres áreas protegidas.</v>
          </cell>
          <cell r="U210" t="str">
            <v>Se hace medición de los instrumentos de planeación ambiental como son los POMCAS, PORH, los planes de manejo de las áreas protegidas y los planes municipales de educación ambiental, para ello, se desarrolló un proceso de socialización y apropiación de los 18 planes municipales de educación ambiental; se elabora una propuesta para mejorar la metodología participativa en los POMCAS y fortalecer su gobernanza como aporte a estos instrumentos desde el Modelo GOTA</v>
          </cell>
          <cell r="X210" t="str">
            <v>contract</v>
          </cell>
          <cell r="Y210" t="str">
            <v>No aplica</v>
          </cell>
          <cell r="AF210">
            <v>1</v>
          </cell>
          <cell r="AG210">
            <v>0.5</v>
          </cell>
          <cell r="AH210">
            <v>0.5</v>
          </cell>
          <cell r="AJ210">
            <v>4200000</v>
          </cell>
          <cell r="AK210">
            <v>1210000</v>
          </cell>
          <cell r="AL210">
            <v>0.28809523809523807</v>
          </cell>
          <cell r="AM210">
            <v>1210000</v>
          </cell>
          <cell r="AN210">
            <v>1</v>
          </cell>
          <cell r="AO210">
            <v>0</v>
          </cell>
          <cell r="AP210">
            <v>0</v>
          </cell>
          <cell r="AQ210">
            <v>0</v>
          </cell>
          <cell r="AR210" t="str">
            <v>0%</v>
          </cell>
          <cell r="AS210">
            <v>58821000</v>
          </cell>
          <cell r="AT210">
            <v>58821000</v>
          </cell>
          <cell r="AU210">
            <v>1</v>
          </cell>
          <cell r="AV210">
            <v>25252346</v>
          </cell>
          <cell r="AW210">
            <v>0.42930834225871711</v>
          </cell>
          <cell r="AX210">
            <v>33568654</v>
          </cell>
          <cell r="AY210">
            <v>33568654</v>
          </cell>
          <cell r="AZ210">
            <v>33568654</v>
          </cell>
          <cell r="BA210">
            <v>1</v>
          </cell>
          <cell r="BB210">
            <v>32357659</v>
          </cell>
          <cell r="BC210">
            <v>32357659</v>
          </cell>
          <cell r="BD210">
            <v>1</v>
          </cell>
          <cell r="BE210">
            <v>32357659</v>
          </cell>
        </row>
        <row r="211">
          <cell r="A211" t="str">
            <v>ACT 11.2</v>
          </cell>
          <cell r="B211" t="str">
            <v>11.2</v>
          </cell>
          <cell r="C211" t="str">
            <v>Fortalecer espacios e instrumentos de participación, con enfoque diferencial</v>
          </cell>
          <cell r="E211" t="str">
            <v>Porcentaje</v>
          </cell>
          <cell r="F211">
            <v>1</v>
          </cell>
          <cell r="G211">
            <v>1</v>
          </cell>
          <cell r="H211">
            <v>1</v>
          </cell>
          <cell r="I211">
            <v>1</v>
          </cell>
          <cell r="J211">
            <v>1</v>
          </cell>
          <cell r="K211">
            <v>1</v>
          </cell>
          <cell r="L211">
            <v>0</v>
          </cell>
          <cell r="M211">
            <v>0</v>
          </cell>
          <cell r="N211">
            <v>0</v>
          </cell>
          <cell r="O211">
            <v>1</v>
          </cell>
          <cell r="P211">
            <v>1</v>
          </cell>
          <cell r="Q211">
            <v>1</v>
          </cell>
          <cell r="R211">
            <v>0</v>
          </cell>
          <cell r="AF211">
            <v>1</v>
          </cell>
          <cell r="AG211">
            <v>0.75</v>
          </cell>
          <cell r="AH211">
            <v>0.75</v>
          </cell>
          <cell r="AJ211">
            <v>243171289</v>
          </cell>
          <cell r="AK211">
            <v>240256073</v>
          </cell>
          <cell r="AL211">
            <v>0.98801167682258739</v>
          </cell>
          <cell r="AM211">
            <v>126594149</v>
          </cell>
          <cell r="AN211">
            <v>0.52691341958294635</v>
          </cell>
          <cell r="AO211">
            <v>113661924</v>
          </cell>
          <cell r="AP211">
            <v>113661924</v>
          </cell>
          <cell r="AQ211">
            <v>110029229</v>
          </cell>
          <cell r="AR211">
            <v>0.96803947291970882</v>
          </cell>
          <cell r="AS211">
            <v>236654767</v>
          </cell>
          <cell r="AT211">
            <v>233572670</v>
          </cell>
          <cell r="AU211">
            <v>0.98697640009930587</v>
          </cell>
          <cell r="AV211">
            <v>120355157</v>
          </cell>
          <cell r="AW211">
            <v>0.51527927903551385</v>
          </cell>
          <cell r="AX211">
            <v>113217513</v>
          </cell>
          <cell r="AY211">
            <v>113217513</v>
          </cell>
          <cell r="AZ211">
            <v>113217513</v>
          </cell>
          <cell r="BA211">
            <v>1</v>
          </cell>
          <cell r="BB211">
            <v>119583581</v>
          </cell>
          <cell r="BC211">
            <v>106149167</v>
          </cell>
          <cell r="BD211">
            <v>0.88765670096465832</v>
          </cell>
          <cell r="BE211">
            <v>106149167</v>
          </cell>
        </row>
        <row r="212">
          <cell r="A212" t="str">
            <v>SACT 11.2.1</v>
          </cell>
          <cell r="B212" t="str">
            <v>11.2.1</v>
          </cell>
          <cell r="C212" t="str">
            <v>Promoción de acciones de incidencia de los actores en espacios e instrumentos de participación</v>
          </cell>
          <cell r="D212" t="str">
            <v>% de acciones de incidencia de los actores en espacios e instrumentos de participación</v>
          </cell>
          <cell r="E212" t="str">
            <v>Porcentaje</v>
          </cell>
          <cell r="F212">
            <v>0.125</v>
          </cell>
          <cell r="G212">
            <v>0.5</v>
          </cell>
          <cell r="H212">
            <v>0.75</v>
          </cell>
          <cell r="I212">
            <v>1</v>
          </cell>
          <cell r="J212">
            <v>0.5</v>
          </cell>
          <cell r="K212">
            <v>0.75</v>
          </cell>
          <cell r="L212">
            <v>0</v>
          </cell>
          <cell r="M212">
            <v>0</v>
          </cell>
          <cell r="N212">
            <v>0</v>
          </cell>
          <cell r="O212">
            <v>1</v>
          </cell>
          <cell r="P212">
            <v>1</v>
          </cell>
          <cell r="Q212">
            <v>1</v>
          </cell>
          <cell r="R212">
            <v>0</v>
          </cell>
          <cell r="S212" t="str">
            <v xml:space="preserve">Se desarrolló una ruta de encuentros formativos en gobernanza y gestión ambiental, con la colaboración del Instituto de Estudios Regionales – INER de la Universidad de Antioquia, mediante convenio 040-COV2007-113 de 2020. En esta ruta se buscó aportar herramientas conceptuales y metodológicas de cara al fortalecimiento de la ciudadanía en la gestión ambiental del territorio. 
Los actores con los cuales se desarrolló esta ruta fueron: 1. Red Participación para la gestión ambiental del territorio. Articula a las Mesas Ambientales.  2. Red de liderazgo Juvenil Ambiental. Articula grupos juveniles   3. Mesas de concertación y participación territorial: actores que participaron de la formulación del Plan de Gestión Ambiental Regional.
Este proceso se dirigió a las ocho territoriales de la jurisdicción, y su contenido temático estuvo basado en la reflexión sobre la participación en la gobernanza y la gestión desde la gobernanza y la gestión ambiental territorial. 
  </v>
          </cell>
          <cell r="T212" t="str">
            <v xml:space="preserve">Para el año 2021, la corporación promovió acciones de incidencia con los siguientes actores Juntas de Acción Comunal, las Juntas de Acueducto Veredal, los propietarios de las áreas protegidas intervenidas, los sectores productivos asociadas a las mismas áreas, las ONGS y las Mesa Ambientales, funcionarios. En estos espacios se promovieron ejercicios de construcción colectiva, con ellos se promueven acciones para que se generen aportes y logren establecer criterios de incidencia en los instrumentos de planeación. La mayoría de estos procesos se realizan a través de la formación. En total se fortalecen 272 actores en la promoción de acciones de incidencia en espacios e instrumentos de participación. 
 </v>
          </cell>
          <cell r="U212" t="str">
            <v xml:space="preserve">Durante el 2022 , Corantioquia diseñó una estrategia de participación y apropiación social en donde, a partir del conocimiento que tienen las comunidades de su territorio y las actividades humanas que realizan,  “Distrito Regional de Manejo Integrado Cacica Noria; Reserva Forestal Protectora Regional Alto de San Miguel; Parque Natural Regional Corredor de las Alegrías” realizando talleres en las veredas de Influencia de la áreas protegidas con los diferentes actores del Territorio (Administraciones municipales, JAC, JAV, Organizaciones Ambientales, Comunidad, productores, propietarios) ejecutado en el convenio 040-COV2108-62. 
En los POMCAS del Rio San Bartolo y otros directos al Magdalena medio bajo el contrato 040-CNT2107-105 y POMCA directo Al río Cauca entre San Juan Ituango bajo el contrato 110-CNT2010-138. En la Conformación de los Consejos de Cuenca se evidencia en las actas 110-ACT2202-1006 – 110-ACT2103-1513 y estos están representados por diferentes actores del territorio (Comunidades étnicas, Asociación de Mujeres, ONG, JAC, Asociaciones Productivas, instituciones educativas, Administraciones Municipales, mesas ambientales.) con un total 47 actores representados en los dos POMCAS. 
Con la Estrategia de Gestión del Conocimiento Social, y apropiación de la Planificación Ambiental del territorio en el Diplomado en participación y gestión del conocimiento social para la planificación ambiental segunda cohorte  este ejercicio logro que 21 estudiantes de los diferentes actores convocados lograron terminar el proceso de formación con la entrega de los ejercicios formulados para cada módulo, para obtener su certificación. 
Acompañamiento a las Mesas Ambientales de La Jurisdicción de Corantioquia donde Promovemos la participación para la incidencia con la capacitación en el ABC de las mesas ambientales en el territorio, la formulación o ajuste de sus planes de acción y en el acompañamiento a su propia gestión, Encuentros Territoriales, reactivación de la mesa, problemáticas ambientales, seguimiento y socialización de acciones, capacitaciones en los temas de fauna, flora, SILAP, economía verde, economía azul, formulación de proyectos, Áreas protegidas, residuos sólidos y ciudadanía ambiental.  
La alianza Mujeres, Tierra y Vida En el segundo semestre el convenio de cooperación internacional firmado entre Corantioquia y la Oficina de las Naciones Unidas contra la Droga y el Delito (UNODC) logro formar en el Diplomado de “Desarrollo Alternativo y Cambio Climático con Enfoque de Género” a 285 mujeres de mujeres de 39 municipios de nuestra jurisdicción, certificado por la Fundación Universidad de Antioquia. 
” se desarrolla el alcance de acompañamiento a los PEAM y CIDEAM de las Jurisdicción y se construyó la ruta  de Acompañamiento técnico y asesoría a los CIDEAM y otros espacios de articulación de actores en la gestión de la cultura y la educación ambiental. 
Actores identificados en nuestro labor de apropiación: como JAC, Mesas Ambientales, Juntas de Acueducto Rural, Propietarios, sectores productivos, Administraciones Municipales, Consejos territoriales de Planeación, Concejos Municipales y ongs, alcaldes municipales, secretarios de Planeación, secretarios de Gobierno, directores de Umata, secretarias de los consejos municipales, secretarios de planeación, funcionarios de las administraciones municipales, integrantes de los Consejos Territoriales de Planeación </v>
          </cell>
          <cell r="X212" t="str">
            <v>contract</v>
          </cell>
          <cell r="Y212" t="str">
            <v>No aplica</v>
          </cell>
          <cell r="AF212">
            <v>1</v>
          </cell>
          <cell r="AG212">
            <v>0.75</v>
          </cell>
          <cell r="AH212">
            <v>0.75</v>
          </cell>
          <cell r="AJ212">
            <v>243171289</v>
          </cell>
          <cell r="AK212">
            <v>240256073</v>
          </cell>
          <cell r="AL212">
            <v>0.98801167682258739</v>
          </cell>
          <cell r="AM212">
            <v>126594149</v>
          </cell>
          <cell r="AN212">
            <v>0.52691341958294635</v>
          </cell>
          <cell r="AO212">
            <v>113661924</v>
          </cell>
          <cell r="AP212">
            <v>113661924</v>
          </cell>
          <cell r="AQ212">
            <v>110029229</v>
          </cell>
          <cell r="AR212">
            <v>0.96803947291970882</v>
          </cell>
          <cell r="AS212">
            <v>236654767</v>
          </cell>
          <cell r="AT212">
            <v>233572670</v>
          </cell>
          <cell r="AU212">
            <v>0.98697640009930587</v>
          </cell>
          <cell r="AV212">
            <v>120355157</v>
          </cell>
          <cell r="AW212">
            <v>0.51527927903551385</v>
          </cell>
          <cell r="AX212">
            <v>113217513</v>
          </cell>
          <cell r="AY212">
            <v>113217513</v>
          </cell>
          <cell r="AZ212">
            <v>113217513</v>
          </cell>
          <cell r="BA212">
            <v>1</v>
          </cell>
          <cell r="BB212">
            <v>119583581</v>
          </cell>
          <cell r="BC212">
            <v>106149167</v>
          </cell>
          <cell r="BD212">
            <v>0.88765670096465832</v>
          </cell>
          <cell r="BE212">
            <v>106149167</v>
          </cell>
        </row>
        <row r="213">
          <cell r="A213" t="str">
            <v>ACT 11.3</v>
          </cell>
          <cell r="B213" t="str">
            <v>11.3</v>
          </cell>
          <cell r="C213" t="str">
            <v>Ejecutar la estrategia de cooperación y apropiación social para la ejecución del PGAR en el marco del Plan de Acción</v>
          </cell>
          <cell r="E213" t="str">
            <v>Porcentaje</v>
          </cell>
          <cell r="F213">
            <v>1</v>
          </cell>
          <cell r="G213">
            <v>1</v>
          </cell>
          <cell r="H213">
            <v>1</v>
          </cell>
          <cell r="I213">
            <v>1</v>
          </cell>
          <cell r="J213">
            <v>1</v>
          </cell>
          <cell r="K213">
            <v>1</v>
          </cell>
          <cell r="L213">
            <v>0.33333333333333331</v>
          </cell>
          <cell r="M213">
            <v>0</v>
          </cell>
          <cell r="N213">
            <v>0</v>
          </cell>
          <cell r="O213">
            <v>1</v>
          </cell>
          <cell r="P213">
            <v>1</v>
          </cell>
          <cell r="Q213">
            <v>1</v>
          </cell>
          <cell r="R213">
            <v>0.33333333333333331</v>
          </cell>
          <cell r="AF213">
            <v>1</v>
          </cell>
          <cell r="AG213">
            <v>0.75</v>
          </cell>
          <cell r="AH213">
            <v>0.75</v>
          </cell>
          <cell r="AJ213">
            <v>72315130</v>
          </cell>
          <cell r="AK213">
            <v>25854372</v>
          </cell>
          <cell r="AL213">
            <v>0.3575236883346542</v>
          </cell>
          <cell r="AM213">
            <v>25854372</v>
          </cell>
          <cell r="AN213">
            <v>1</v>
          </cell>
          <cell r="AO213">
            <v>0</v>
          </cell>
          <cell r="AP213">
            <v>0</v>
          </cell>
          <cell r="AQ213">
            <v>0</v>
          </cell>
          <cell r="AR213" t="str">
            <v>0%</v>
          </cell>
          <cell r="AS213">
            <v>208000000</v>
          </cell>
          <cell r="AT213">
            <v>124118000</v>
          </cell>
          <cell r="AU213">
            <v>0.59672115384615387</v>
          </cell>
          <cell r="AV213">
            <v>124118000</v>
          </cell>
          <cell r="AW213">
            <v>1</v>
          </cell>
          <cell r="AX213">
            <v>0</v>
          </cell>
          <cell r="AY213">
            <v>0</v>
          </cell>
          <cell r="AZ213">
            <v>0</v>
          </cell>
          <cell r="BA213" t="str">
            <v>0%</v>
          </cell>
          <cell r="BB213">
            <v>137569887</v>
          </cell>
          <cell r="BC213">
            <v>82746000</v>
          </cell>
          <cell r="BD213">
            <v>0.60148337550062825</v>
          </cell>
          <cell r="BE213">
            <v>82746000</v>
          </cell>
        </row>
        <row r="214">
          <cell r="A214" t="str">
            <v>SACT 11.3.1</v>
          </cell>
          <cell r="B214" t="str">
            <v>11.3.1</v>
          </cell>
          <cell r="C214" t="str">
            <v>Ejecución de los retos del PGAR con corresponsabilidad, en el marco del plan de acción</v>
          </cell>
          <cell r="D214" t="str">
            <v>% de ejecución de los retos del PGAR con corresponsabilidad, en el marco del plan de acción</v>
          </cell>
          <cell r="E214" t="str">
            <v>Porcentaje</v>
          </cell>
          <cell r="F214">
            <v>0.1</v>
          </cell>
          <cell r="G214">
            <v>0.3</v>
          </cell>
          <cell r="H214">
            <v>0.5</v>
          </cell>
          <cell r="I214">
            <v>0.6</v>
          </cell>
          <cell r="J214">
            <v>0.74</v>
          </cell>
          <cell r="K214">
            <v>0.92</v>
          </cell>
          <cell r="L214">
            <v>0</v>
          </cell>
          <cell r="M214">
            <v>0</v>
          </cell>
          <cell r="N214">
            <v>0</v>
          </cell>
          <cell r="O214">
            <v>1</v>
          </cell>
          <cell r="P214">
            <v>1</v>
          </cell>
          <cell r="Q214">
            <v>1</v>
          </cell>
          <cell r="R214">
            <v>0</v>
          </cell>
          <cell r="S214" t="str">
            <v xml:space="preserve">Para el avance de este indicador, se inició con un ciclo de capacitaciones que abarcó en su convocatoria a los 80 municipios de la jurisdicción en una agenda de 9 sesiones. Esta estrategia permitió generar capacidades a los funcionarios de las administraciones municipales en la formulación de subproyectos para ser cofinanciados conjuntamente con la corporación; de esta manera se incentivó la corresponsabilidad de las administraciones con los retos ambientales que abarcan las metas del PGAR 2020 – 2031.
Se han realizado dos convocatorias desde Gestión Ambiental y Ecosistemas para diferentes tipos de proyectos de Riesgos y Saneamiento.
De los estudios previos que cuentan con contrato, y que son en corresponsabilidad, le han apuntado a la ejecución de 36 retos del PGAR, lo que corresponde al 72% de los 50 retos. </v>
          </cell>
          <cell r="T214" t="str">
            <v>En lo corrido de la vigencia 2021 se continuo con la estrategia de capacitar e incentivar a los municipios para participar en las convocatorias realizadas por la corporación; para este año se realizaron 4 en los siguientes temas: saneamiento hídrico, Bioviveros, Conservación del patrimonio hídrico y acciones de manejo en humedales, la estrategia permitió recibir 172 subproyectos que permiten la apropiación social para la ejecución de los retos del PGAR.
En esta vigencia se firmaron 96 contratos en corresponsabilidad, producto de las convocatorias realizadas en 2020 y 2021; logrado abordar 41 retos; consolidando un 82% de los retos trabajados entre 2020 y 2021</v>
          </cell>
          <cell r="U214" t="str">
            <v xml:space="preserve">En la vigencia 2022 se continua con la estrategia de capacitar e incentivar a los municipios para participar en las convocatorias realizadas por la corporación; así mismo durante el primer trimestre se pública la convocatoria 040-COI2201-1057 para desarrollar proyectos de infraestructura en saneamiento hídrico urbano y rural y se adelantan las actividades inherentes a la evaluación de las propuestas recibidas. De igual manera, desde la subdirección de Ecosistemas se adelantó la convocatoria de Espacio Público Verde. 
Durante los meses de noviembre y diciembre se realizaron capacitaciones a los municipios por oficina territorial, en los temas de formulación y presentación de subproyectos para CORANTIOQUIA, capacitando en invitándolos a participar con sus propuestas a la corporación, esto con el fin de ejecutar los retos del PGAR en corresponsabilidad.
En esta vigencia se firmaron 115 contratos en corresponsabilidad, logrado abordar 46 retos; consolidando un 92% de los retos trabajados entre 2020, 2021 y 2022.
</v>
          </cell>
          <cell r="X214" t="str">
            <v>contract</v>
          </cell>
          <cell r="Y214" t="str">
            <v>No aplica</v>
          </cell>
          <cell r="AF214">
            <v>0.6</v>
          </cell>
          <cell r="AG214">
            <v>0.92</v>
          </cell>
          <cell r="AH214">
            <v>1</v>
          </cell>
          <cell r="AJ214">
            <v>0</v>
          </cell>
          <cell r="AL214">
            <v>0</v>
          </cell>
          <cell r="AM214">
            <v>0</v>
          </cell>
          <cell r="AN214">
            <v>0</v>
          </cell>
          <cell r="AO214">
            <v>0</v>
          </cell>
          <cell r="AP214">
            <v>0</v>
          </cell>
          <cell r="AQ214">
            <v>0</v>
          </cell>
          <cell r="AR214" t="str">
            <v>0%</v>
          </cell>
          <cell r="AS214">
            <v>198000000</v>
          </cell>
          <cell r="AT214">
            <v>114505500</v>
          </cell>
          <cell r="AU214">
            <v>0.57831060606060603</v>
          </cell>
          <cell r="AV214">
            <v>114505500</v>
          </cell>
          <cell r="AW214">
            <v>1</v>
          </cell>
          <cell r="AX214">
            <v>0</v>
          </cell>
          <cell r="AY214">
            <v>0</v>
          </cell>
          <cell r="AZ214">
            <v>0</v>
          </cell>
          <cell r="BA214" t="str">
            <v>0%</v>
          </cell>
          <cell r="BB214">
            <v>40000000</v>
          </cell>
          <cell r="BC214">
            <v>40000000</v>
          </cell>
          <cell r="BD214">
            <v>1</v>
          </cell>
          <cell r="BE214">
            <v>40000000</v>
          </cell>
        </row>
        <row r="215">
          <cell r="A215" t="str">
            <v>SACT 11.3.2</v>
          </cell>
          <cell r="B215" t="str">
            <v>11.3.2</v>
          </cell>
          <cell r="C215" t="str">
            <v>Apropiación social del PGAR con acciones por parte de los actores en el territorio</v>
          </cell>
          <cell r="D215" t="str">
            <v>Número de acciones de apropiación social del PGAR por parte de los actores en el territorio</v>
          </cell>
          <cell r="E215" t="str">
            <v>Número</v>
          </cell>
          <cell r="F215">
            <v>2</v>
          </cell>
          <cell r="G215">
            <v>3</v>
          </cell>
          <cell r="H215">
            <v>3</v>
          </cell>
          <cell r="I215">
            <v>2</v>
          </cell>
          <cell r="J215">
            <v>3</v>
          </cell>
          <cell r="K215">
            <v>3</v>
          </cell>
          <cell r="L215">
            <v>0</v>
          </cell>
          <cell r="M215">
            <v>0</v>
          </cell>
          <cell r="N215">
            <v>0</v>
          </cell>
          <cell r="O215">
            <v>1</v>
          </cell>
          <cell r="P215">
            <v>1</v>
          </cell>
          <cell r="Q215">
            <v>1</v>
          </cell>
          <cell r="R215">
            <v>0</v>
          </cell>
          <cell r="S215" t="str">
            <v xml:space="preserve">La apropiación social por parte de los actores en el territorio se viene materializando desde un ejercicio participativo en la formulación de este instrumento de planificación en la vigencia 2019.  Para ello se realizaron 16 encuentros territoriales y un encuentro jurisdiccional (Ver numeral 1.2.3.1 Encuentros Territoriales – PGAR 2020- 2031.
Se realizó reuniones con estos actores en los cuales se generaron conversaciones sobre los retos de sostenibilidad que tiene cada sector para lograr implementar buenas prácticas en la producción y reconocer la relación de las actividades que desarrollan con la provisión de bienes y servicios que les brindan los ecosistemas como soporte socioeconómico.
También se adelantó un ejercicio participativo en la formulación en los cuáles se articularon las comunidades étnicas presentes en la jurisdicción. Producto de esta apropiación de actores se incorporó un Capítulo Étnico en el Plan de Gestión Ambiental Regional – PGAR 2020-2031.
Para la formulación del PA 2020-2023 se desarrollaron 8 encuentros territoriales cuyo ejercicio metodológico se enmarcó en las acciones y retos definidos por las mismas comunidades en los encuentros para la formulación del PGAR. 
Se adelanto el 16 de enero de la presente vigencia una capacitación a los alcaldes municipales elegidos para el periodo 2020-2023 y a sus equipos de trabajo con el fin de orientar aquellos elementos que desde el componente ambiental deben de ser priorizados en sus Planes de Desarrollo Municipal.
se firmaron acuerdos para avanzar en la reforestación y conectividad ecológica del territorio por medio de la incorporación de obligaciones de siembra de árboles en los contratos y convenios celebrados por la Corporación y la Red BIO+.
Mediante el acompañamiento de los 65 CIDEAM que se encuentran en diferentes niveles de cohesión, se avanza en el fortalecimiento de la capacidad de los actores para una gestión ambiental corresponsable.
Apropiación de los Territorios de comunidades Afro en la Jurisdicción de CORANTIOQUIA 
Mediante el Convenio  040-COV2010-214.
propiación de los  Territorios de comunidades Indígenas en la jurisdicción de CORANTIOQUIA: Con el convenio 040-COV2010-182 </v>
          </cell>
          <cell r="T215" t="str">
            <v xml:space="preserve">Reb Bioviveros: Implementación de la Red de Bioviveros Comunitarios para la vida y el Desarrollo Sostenible; Para fortalecer la gestión ambiental participativa de los actores para la conectividad ecológica territorial mediante los Bioviveros comunitarios de la red BIO+.  
Implementación de la estrategia de apropiación social y gestión corresponsable del patrimonio hídrico se suscribió en el 2020 el contrato 140-CNT2009-132 con la Corporación Interuniversitaria de Servicios (CIS), consistía en Formular línea base y la Estrategia para la Apropiación Social y Gestión Corresponsable del Patrimonio Hídrico y se cumplió con la meta definida. Para el 2021 se implementó  la Estrategia de Apropiación Social y Gestión Corresponsable del Patrimonio Hídrico En la vigencia 2021 se realizó la implementación en 26 municipios (Amagá, Angelópolis, Ebéjico, Heliconia, San Jerónimo, San pedro de Los milagros, Belmira, Entrerríos, Liborina, Olaya, Sabanalarga, San Andres de Cuerquia, San Jose de la Montaña; Sopetrán, Andes, Caramanta, Jardín, Jericó, Támesis, Betania, Ciudad Bolívar, Fredonia, Venecia, Tarso, Salgar, Concordia,) con los actores representantes de Juntas de Acción Comunal (JAC), Juntas Administradoras de Acueductos Rurales (JAAR), comunidades en general, sectores productivos y organizaciones Socioambientales (incluidas las ONG), con lo cual se lograría alcanzar el 50% de la meta total definida en el Plan de Acción Corporativo para el cuatrienio 2020-2023.
Estrategia de Participación de Áreas Protegidas de la Jurisdicción de CORANTIOQUIA: Implementar procesos de participación ciudadana para fortalecer ejercicios de corresponsabilidad, la apropiación social del territorio y la construcción de miradas compartidas en articulación con la actualización de los planes de manejo, para asegurar la conservación de la vida, el patrimonio ambiental y los servicios ecosistémicos.
</v>
          </cell>
          <cell r="U215" t="str">
            <v xml:space="preserve">Para el Año 2022 se ha estado avanzando en la identificación de las acciones de apropiación social del PGAR; con el fin de reportar el Actor, Grupo Poblacional, Territorio, Descripción de la Acción Apropiada, No contrato/Convenio o proceso Corporativo, Línea del PGAR, Componente del PGAR, Reto del PGAR, Proyecto del Plan de Acción. Para el 3 trimestre se presenta el PROCEDA MUJERES TIERRA Y VIDA, que aborda temáticas de Genero, Gestión del Riesgo y Cambio climático, Salud Mental, Apropiación de herramientas TIC y desarrollo alternativo y tiene como logro Fortalecimiento de las organizaciones de las mujeres y Formulación del plan de acción para abordar la gestión del riesgo y la mitigación al cambio climático desde el enfoque de género. 040-COV2108-82. 
Estrategia de Generación BIO+: A través del Convenio 040-COV2110-112 entre Corantioquia y la Corporación Ambiental se promueve la estrategia Generación BIO + Es una apuesta de educación, cultura y participación para fortalecer los procesos juveniles relacionados con la gestión ambiental, reconociendo los diversos caminos, estrategias, formas, emprendimientos, y proyectos que han definido los jóvenes para conectarse al ambiente. Se denomina BIO+ retomando la estrategia de CORANTIOQUIA denominada “Red para el Desarrollo Regional Sostenible BIO+”, que busca la conservación de la biodiversidad, la sostenibilidad de los paisajes y la gobernanza territorial, conectando el paisaje a través el agua y tejiendo una trama de árboles y saberes en los territorios.  
Esquema de Coordinación Indígena: De acuerdo a la resolución Corporativa 040-RES2012-7335, Por el cual se adopta el Esquema de Coordinación entre la Corporación Autónoma Regional del Centro de Antioquia- CORANTIOQUIA y, las Autoridades de los pueblos Indígenas que habitan en la Jurisdicción, para el desarrollo, del Capitulo Étnico en el Plan de Gestión Ambiental Regional - PGAR 2020-2031 cuyo  Objetivo es : brindar los elementos de soporte para la construcción de un mecanismo de coordinación entre la Autoridades de Pueblos Indígenas en la jurisdicción de Corantioquia y Corantioquia, para el desarrollo del capítulo étnico del PGAR. </v>
          </cell>
          <cell r="X215" t="str">
            <v>contract</v>
          </cell>
          <cell r="Y215" t="str">
            <v>No aplica</v>
          </cell>
          <cell r="AF215">
            <v>10</v>
          </cell>
          <cell r="AG215">
            <v>12</v>
          </cell>
          <cell r="AH215">
            <v>1</v>
          </cell>
          <cell r="AJ215">
            <v>72315130</v>
          </cell>
          <cell r="AK215">
            <v>25854372</v>
          </cell>
          <cell r="AL215">
            <v>0.3575236883346542</v>
          </cell>
          <cell r="AM215">
            <v>25854372</v>
          </cell>
          <cell r="AN215">
            <v>1</v>
          </cell>
          <cell r="AO215">
            <v>0</v>
          </cell>
          <cell r="AP215">
            <v>0</v>
          </cell>
          <cell r="AQ215">
            <v>0</v>
          </cell>
          <cell r="AR215" t="str">
            <v>0%</v>
          </cell>
          <cell r="AS215">
            <v>10000000</v>
          </cell>
          <cell r="AT215">
            <v>9612500</v>
          </cell>
          <cell r="AU215">
            <v>0.96125000000000005</v>
          </cell>
          <cell r="AV215">
            <v>9612500</v>
          </cell>
          <cell r="AW215">
            <v>1</v>
          </cell>
          <cell r="AX215">
            <v>0</v>
          </cell>
          <cell r="AY215">
            <v>0</v>
          </cell>
          <cell r="AZ215">
            <v>0</v>
          </cell>
          <cell r="BA215" t="str">
            <v>0%</v>
          </cell>
          <cell r="BB215">
            <v>20000000</v>
          </cell>
          <cell r="BC215">
            <v>2746000</v>
          </cell>
          <cell r="BD215">
            <v>0.13730000000000001</v>
          </cell>
          <cell r="BE215">
            <v>2746000</v>
          </cell>
        </row>
        <row r="216">
          <cell r="A216" t="str">
            <v>SACT 11.3.3</v>
          </cell>
          <cell r="B216" t="str">
            <v>11.3.3</v>
          </cell>
          <cell r="C216" t="str">
            <v>Realización de reportes públicos compartidos de avance de cumplimiento PGAR</v>
          </cell>
          <cell r="D216" t="str">
            <v>Número de reportes públicos compartidos de avance de cumplimiento PGAR</v>
          </cell>
          <cell r="E216" t="str">
            <v>Número</v>
          </cell>
          <cell r="F216">
            <v>1</v>
          </cell>
          <cell r="G216">
            <v>1</v>
          </cell>
          <cell r="H216">
            <v>1</v>
          </cell>
          <cell r="I216">
            <v>1</v>
          </cell>
          <cell r="J216">
            <v>1</v>
          </cell>
          <cell r="K216">
            <v>1</v>
          </cell>
          <cell r="L216">
            <v>1</v>
          </cell>
          <cell r="M216" t="str">
            <v>0</v>
          </cell>
          <cell r="N216">
            <v>0</v>
          </cell>
          <cell r="O216">
            <v>1</v>
          </cell>
          <cell r="P216">
            <v>1</v>
          </cell>
          <cell r="Q216">
            <v>1</v>
          </cell>
          <cell r="R216">
            <v>1</v>
          </cell>
          <cell r="S216" t="str">
            <v xml:space="preserve">Mediante circular con radicado No. 040-CIR2012-20 de diciembre 9 de 2020, se impartieron instrucciones a las dependencias de la Corporación para la realización del reporte de cumplimiento a metas del Plan de Acción y del Plan de Gestión Ambiental – PGAR en la vigencia 2020.
Para el seguimiento del PGAR 2020-2031, en la plataforma MEGATESO se ha dispuesto la estructura de este instrumento con la definición de la dependencia responsable de cada indicador. Para aquellos indicadores del PGAR que corresponda a indicador del Plan de acción 2020-2023, se utilizará la misma información de avance que se reporte en el Plan de acción.
La consolidación del avance del cumplimiento a metas del PGAR lo realizará la Subdirección de Planeación y este conformará el informe de gestión de la vigencia 2020.
</v>
          </cell>
          <cell r="T216" t="str">
            <v>Mediante circular con radicado No. 040-CIR2112-23 de diciembre 28 de 2021, se impartieron instrucciones a las dependencias de la Corporación para la realización del reporte de cumplimiento a metas del Plan de Acción y del Plan de Gestión Ambiental – PGAR en la vigencia 2021. Para el seguimiento del PGAR 2020-2031, en la plataforma MEGATESO se ha dispuesto la estructura de este instrumento con la definición de la dependencia responsable de cada indicador. Para aquellos indicadores del PGAR que corresponda a indicador del Plan de acción 2020-2023, se utilizará la misma información de avance que se reporte en el Plan de acción. En la vigencia 2021, la corporación suscribió con la Corporación Interuniversitaria de Servicio - CIS el contrato No. 090-CNT211-149 con el fin de “Apoyar la formulación de líneas base, pruebas de escritorio y medición del PGAR 2020-2031</v>
          </cell>
          <cell r="U216" t="str">
            <v xml:space="preserve"> 
Mediante circulares con radicado No. 040-CIR2203-7 del 15-03-2022, No. 040-CIR2205-14 del 27-05-2022, No. 040-CIR2209-17 del 22-09-2022 y No. 040-CIR2212-22 del 12-12-2022, se impartieron instrucciones a las dependencias de la Corporación para la realización del reporte de cumplimiento a metas del Plan de Acción que darán, finalizando la vigencia, los resultados de avance al PGAR. De igual manera para la formulación de hoja metodológica, pruebas de escritorio y medición de indicadores del PGAR la Corporación celebró el contrato No. 090-CNT2111-149 con la Corporación Interuniversitaria de Servicios – CIS cuyo producto final fue entregado en diciembre de 2022. La consolidación del avance del cumplimiento a metas del PGAR lo realizará la Subdirección de Planeación. Esta consolidación permitirá preparar el reporte público del cumplimiento a este instrumento. El reporte público de avances del cumplimiento del Plan de Acción y del PGAR se hace en audiencia pública según lo contemplado en el Artículo 2.2.8.6.4.11 del Decreto 1076, del 26 de mayo de 2015.   </v>
          </cell>
          <cell r="X216" t="str">
            <v>contract</v>
          </cell>
          <cell r="Y216" t="str">
            <v>No aplica</v>
          </cell>
          <cell r="AF216">
            <v>1</v>
          </cell>
          <cell r="AG216">
            <v>0.75</v>
          </cell>
          <cell r="AH216">
            <v>0.75</v>
          </cell>
          <cell r="AM216">
            <v>0</v>
          </cell>
          <cell r="AN216">
            <v>0</v>
          </cell>
          <cell r="AO216">
            <v>0</v>
          </cell>
          <cell r="AP216">
            <v>0</v>
          </cell>
          <cell r="AQ216">
            <v>0</v>
          </cell>
          <cell r="AR216" t="str">
            <v>0%</v>
          </cell>
          <cell r="AS216">
            <v>0</v>
          </cell>
          <cell r="AT216">
            <v>0</v>
          </cell>
          <cell r="AU216">
            <v>0</v>
          </cell>
          <cell r="AV216">
            <v>0</v>
          </cell>
          <cell r="AW216">
            <v>0</v>
          </cell>
          <cell r="AX216">
            <v>0</v>
          </cell>
          <cell r="AY216">
            <v>0</v>
          </cell>
          <cell r="AZ216">
            <v>0</v>
          </cell>
          <cell r="BA216" t="str">
            <v>0%</v>
          </cell>
          <cell r="BB216">
            <v>77569887</v>
          </cell>
          <cell r="BC216">
            <v>40000000</v>
          </cell>
          <cell r="BD216">
            <v>0.5156640230763776</v>
          </cell>
          <cell r="BE216">
            <v>40000000</v>
          </cell>
        </row>
        <row r="217">
          <cell r="K217">
            <v>0.89524445099324124</v>
          </cell>
          <cell r="Q217">
            <v>0.89524445099324124</v>
          </cell>
          <cell r="AS217">
            <v>118009972461</v>
          </cell>
          <cell r="AT217">
            <v>100117320364.3</v>
          </cell>
          <cell r="AU217">
            <v>0.84838016886570189</v>
          </cell>
        </row>
      </sheetData>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Δ_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Times-Times">
      <a:majorFont>
        <a:latin typeface="Times New Roman"/>
        <a:ea typeface=""/>
        <a:cs typeface=""/>
      </a:majorFont>
      <a:minorFont>
        <a:latin typeface="Times New Roman"/>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a:lstStyle/>
      <a:style>
        <a:lnRef idx="2">
          <a:schemeClr val="dk1">
            <a:shade val="50000"/>
          </a:schemeClr>
        </a:lnRef>
        <a:fillRef idx="1">
          <a:schemeClr val="dk1"/>
        </a:fillRef>
        <a:effectRef idx="0">
          <a:schemeClr val="dk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ACF35-EF0C-4AA1-B8DB-3D37013861C9}">
  <sheetPr>
    <pageSetUpPr fitToPage="1"/>
  </sheetPr>
  <dimension ref="A1:AM403"/>
  <sheetViews>
    <sheetView tabSelected="1" view="pageBreakPreview" zoomScaleNormal="100" zoomScaleSheetLayoutView="100" workbookViewId="0">
      <pane xSplit="2" ySplit="1" topLeftCell="Z2" activePane="bottomRight" state="frozen"/>
      <selection pane="topRight" activeCell="C1" sqref="C1"/>
      <selection pane="bottomLeft" activeCell="A2" sqref="A2"/>
      <selection pane="bottomRight" activeCell="AE5" sqref="AE5"/>
    </sheetView>
  </sheetViews>
  <sheetFormatPr baseColWidth="10" defaultRowHeight="12.75" outlineLevelRow="1" outlineLevelCol="1" x14ac:dyDescent="0.2"/>
  <cols>
    <col min="1" max="1" width="15" bestFit="1" customWidth="1"/>
    <col min="2" max="2" width="54.5" customWidth="1"/>
    <col min="3" max="3" width="54" customWidth="1"/>
    <col min="4" max="4" width="14.33203125" bestFit="1" customWidth="1"/>
    <col min="5" max="5" width="14.33203125" customWidth="1"/>
    <col min="6" max="9" width="21.6640625" customWidth="1" outlineLevel="1"/>
    <col min="10" max="10" width="86" customWidth="1" outlineLevel="1"/>
    <col min="11" max="11" width="15.6640625" customWidth="1"/>
    <col min="12" max="12" width="16.6640625" customWidth="1"/>
    <col min="13" max="13" width="23.6640625" customWidth="1" outlineLevel="1"/>
    <col min="14" max="16" width="21.6640625" customWidth="1" outlineLevel="1"/>
    <col min="17" max="17" width="89.33203125" customWidth="1" outlineLevel="1"/>
    <col min="18" max="18" width="12.33203125" customWidth="1"/>
    <col min="19" max="19" width="25.33203125" customWidth="1"/>
    <col min="20" max="20" width="25.33203125" customWidth="1" outlineLevel="1"/>
    <col min="21" max="23" width="21.6640625" customWidth="1" outlineLevel="1"/>
    <col min="24" max="24" width="109" customWidth="1" outlineLevel="1"/>
    <col min="25" max="25" width="11.6640625" bestFit="1" customWidth="1"/>
    <col min="26" max="26" width="14.33203125" bestFit="1" customWidth="1"/>
    <col min="27" max="27" width="16.1640625" customWidth="1" outlineLevel="1"/>
    <col min="28" max="29" width="21.6640625" customWidth="1" outlineLevel="1"/>
    <col min="30" max="30" width="18" customWidth="1" outlineLevel="1"/>
    <col min="31" max="31" width="105.1640625" customWidth="1" outlineLevel="1"/>
    <col min="32" max="32" width="15.83203125" customWidth="1"/>
    <col min="33" max="33" width="27.33203125" bestFit="1" customWidth="1"/>
    <col min="34" max="34" width="26.83203125" bestFit="1" customWidth="1"/>
    <col min="35" max="35" width="15.83203125" customWidth="1"/>
    <col min="36" max="36" width="31.1640625" customWidth="1"/>
    <col min="37" max="37" width="25.33203125" customWidth="1"/>
    <col min="38" max="38" width="23.5" customWidth="1"/>
    <col min="39" max="39" width="21" customWidth="1"/>
  </cols>
  <sheetData>
    <row r="1" spans="1:39" ht="36.75" customHeight="1" x14ac:dyDescent="0.2">
      <c r="A1" s="2" t="s">
        <v>254</v>
      </c>
      <c r="B1" s="2" t="s">
        <v>255</v>
      </c>
      <c r="C1" s="2" t="s">
        <v>0</v>
      </c>
      <c r="D1" s="7" t="s">
        <v>1</v>
      </c>
      <c r="E1" s="7" t="s">
        <v>5</v>
      </c>
      <c r="F1" s="7" t="s">
        <v>68</v>
      </c>
      <c r="G1" s="7" t="s">
        <v>256</v>
      </c>
      <c r="H1" s="7" t="s">
        <v>257</v>
      </c>
      <c r="I1" s="7" t="s">
        <v>258</v>
      </c>
      <c r="J1" s="7" t="s">
        <v>70</v>
      </c>
      <c r="K1" s="7" t="s">
        <v>2</v>
      </c>
      <c r="L1" s="7" t="s">
        <v>6</v>
      </c>
      <c r="M1" s="7" t="s">
        <v>69</v>
      </c>
      <c r="N1" s="7" t="s">
        <v>259</v>
      </c>
      <c r="O1" s="7" t="s">
        <v>260</v>
      </c>
      <c r="P1" s="7" t="s">
        <v>261</v>
      </c>
      <c r="Q1" s="2" t="s">
        <v>71</v>
      </c>
      <c r="R1" s="7" t="s">
        <v>3</v>
      </c>
      <c r="S1" s="7" t="s">
        <v>7</v>
      </c>
      <c r="T1" s="7" t="s">
        <v>72</v>
      </c>
      <c r="U1" s="7" t="s">
        <v>262</v>
      </c>
      <c r="V1" s="7" t="s">
        <v>263</v>
      </c>
      <c r="W1" s="7" t="s">
        <v>264</v>
      </c>
      <c r="X1" s="9" t="s">
        <v>73</v>
      </c>
      <c r="Y1" s="11" t="s">
        <v>4</v>
      </c>
      <c r="Z1" s="10" t="s">
        <v>8</v>
      </c>
      <c r="AA1" s="7" t="s">
        <v>74</v>
      </c>
      <c r="AB1" s="7" t="s">
        <v>265</v>
      </c>
      <c r="AC1" s="7" t="s">
        <v>266</v>
      </c>
      <c r="AD1" s="7" t="s">
        <v>267</v>
      </c>
      <c r="AE1" s="7" t="s">
        <v>75</v>
      </c>
      <c r="AF1" s="7" t="s">
        <v>497</v>
      </c>
      <c r="AG1" s="7" t="s">
        <v>268</v>
      </c>
      <c r="AH1" s="7" t="s">
        <v>269</v>
      </c>
      <c r="AI1" s="7" t="s">
        <v>270</v>
      </c>
      <c r="AJ1" s="7" t="s">
        <v>501</v>
      </c>
      <c r="AK1" s="7" t="s">
        <v>502</v>
      </c>
      <c r="AL1" s="7" t="s">
        <v>503</v>
      </c>
      <c r="AM1" s="7" t="s">
        <v>504</v>
      </c>
    </row>
    <row r="2" spans="1:39" x14ac:dyDescent="0.2">
      <c r="A2" s="16" t="s">
        <v>238</v>
      </c>
      <c r="B2" s="17" t="str">
        <f>VLOOKUP(A2,'[1]Anexo 1 Matriz Inf Gestión'!$B$8:$D$216,3,0)</f>
        <v>Programa I. Nuestros ecosistemas naturales</v>
      </c>
      <c r="C2" s="17" t="str">
        <f>IFERROR(IF(VLOOKUP(A2,'[1]Anexo 1 Matriz Inf Gestión'!$B$8:$E$216,4,0)="","",VLOOKUP(A2,'[1]Anexo 1 Matriz Inf Gestión'!$B$8:$E$216,4,0)),"")</f>
        <v/>
      </c>
      <c r="D2" s="18">
        <f>VLOOKUP(A2,'[1]Anexo 1 Matriz Inf Gestión'!$B$8:$J$216,6,0)</f>
        <v>1</v>
      </c>
      <c r="E2" s="18" cm="1">
        <f t="array" ref="E2:F2">VLOOKUP(A2,'[2]Anexo 1 Matriz Inf Gestión'!$A$7:$H$215,TRANSPOSE({7;8}),0)</f>
        <v>0.95961814055552042</v>
      </c>
      <c r="F2" s="18">
        <v>0.95961814055552042</v>
      </c>
      <c r="G2" s="19" cm="1">
        <f t="array" ref="G2:I2">VLOOKUP(A2,'[2]Anexo 1 Matriz Inf Gestión'!$A$7:$AF$215,TRANSPOSE({30;31;32}),0)</f>
        <v>10700881538</v>
      </c>
      <c r="H2" s="19">
        <v>8360336190</v>
      </c>
      <c r="I2" s="18">
        <v>0.7812754641112073</v>
      </c>
      <c r="J2" s="31" t="s">
        <v>67</v>
      </c>
      <c r="K2" s="18">
        <f>VLOOKUP(A2,'[1]Anexo 1 Matriz Inf Gestión'!$B$8:$J$216,7,0)</f>
        <v>1</v>
      </c>
      <c r="L2" s="18" cm="1">
        <f t="array" ref="L2:M2">VLOOKUP(A2,'[3]Anexo 1 Matriz Inf Gestión'!$A$8:$R$216,TRANSPOSE({11;16}),0)</f>
        <v>0.89034302230055862</v>
      </c>
      <c r="M2" s="18">
        <v>0.89034302230055862</v>
      </c>
      <c r="N2" s="19" cm="1">
        <f t="array" ref="N2:P2">VLOOKUP(A2,'[3]Anexo 1 Matriz Inf Gestión'!$A$8:$AU$216,TRANSPOSE({45;46;47}),0)</f>
        <v>16238328063</v>
      </c>
      <c r="O2" s="19">
        <v>13892853393</v>
      </c>
      <c r="P2" s="18">
        <v>0.8555593494046777</v>
      </c>
      <c r="Q2" s="17"/>
      <c r="R2" s="18">
        <f>VLOOKUP(A2,'[1]Anexo 1 Matriz Inf Gestión'!$B$8:$J$216,8,0)</f>
        <v>1</v>
      </c>
      <c r="S2" s="18" cm="1">
        <f t="array" ref="S2:T2">VLOOKUP(A2,'[4]Anexo 1 Matriz Inf Gestión'!$A$8:$R$216,TRANSPOSE({11;17}),0)</f>
        <v>0.87228494568112036</v>
      </c>
      <c r="T2" s="18">
        <v>0.87228494568112036</v>
      </c>
      <c r="U2" s="19" cm="1">
        <f t="array" ref="U2:W2">VLOOKUP(A2,'[4]Anexo 1 Matriz Inf Gestión'!$A$8:$BE$216,TRANSPOSE({54;55;56}),0)</f>
        <v>24617218881</v>
      </c>
      <c r="V2" s="19">
        <v>18134816511</v>
      </c>
      <c r="W2" s="18">
        <v>0.73667202614007576</v>
      </c>
      <c r="X2" s="27" t="s">
        <v>67</v>
      </c>
      <c r="Y2" s="18">
        <f>VLOOKUP(A2,'[1]Anexo 1 Matriz Inf Gestión'!$B$8:$J$216,9,0)</f>
        <v>1</v>
      </c>
      <c r="Z2" s="18">
        <f>VLOOKUP(A2,'[1]Anexo 1 Matriz Inf Gestión'!$B$8:$N$216,13,0)</f>
        <v>0.75580394388301264</v>
      </c>
      <c r="AA2" s="18">
        <f>VLOOKUP(A2,'[1]Anexo 1 Matriz Inf Gestión'!$B$8:$U$216,20,0)</f>
        <v>0.75580394388301264</v>
      </c>
      <c r="AB2" s="19" cm="1">
        <f t="array" ref="AB2:AD2">VLOOKUP(A2,'[1]Anexo 1 Matriz Inf Gestión'!$B$8:$BP$216,TRANSPOSE({65;66;67}),0)</f>
        <v>17829878885</v>
      </c>
      <c r="AC2" s="19">
        <v>15572705710</v>
      </c>
      <c r="AD2" s="18">
        <v>0.87340501920633207</v>
      </c>
      <c r="AE2" s="31" t="str">
        <f>IFERROR(IF(VLOOKUP(A2,[1]Consolidado!$A$6:$L$215,12,0)="","",VLOOKUP(A2,[1]Consolidado!$A$6:$L$215,12,0)),"")</f>
        <v/>
      </c>
      <c r="AF2" s="18">
        <f>VLOOKUP(A2,'[1]Anexo 1 Matriz Inf Gestión'!$B$8:$AK$216,36,0)</f>
        <v>0.87784375654331082</v>
      </c>
      <c r="AG2" s="19" cm="1">
        <f t="array" ref="AG2:AI2">VLOOKUP(A2,'[1]Anexo 1 Matriz Inf Gestión'!$B$8:$CA$216,TRANSPOSE({71;72;73}),0)</f>
        <v>69386307367</v>
      </c>
      <c r="AH2" s="19">
        <v>55960711804</v>
      </c>
      <c r="AI2" s="18">
        <v>0.80650943864199365</v>
      </c>
      <c r="AJ2" s="39" t="str">
        <f>IF(VLOOKUP(A2,'[1]Anexo 1 Matriz Inf Gestión'!$B$8:$CA$216,75,0)="","",VLOOKUP(A2,'[1]Anexo 1 Matriz Inf Gestión'!$B$8:$CA$216,75,0))</f>
        <v/>
      </c>
      <c r="AK2" s="39" t="str">
        <f>IF(VLOOKUP(A2,'[1]Anexo 1 Matriz Inf Gestión'!$B$8:$CA$216,76,0)="","",VLOOKUP(A2,'[1]Anexo 1 Matriz Inf Gestión'!$B$8:$CA$216,76,0))</f>
        <v/>
      </c>
      <c r="AL2" s="39" t="str">
        <f>IF(VLOOKUP(A2,'[1]Anexo 1 Matriz Inf Gestión'!$B$8:$CA$216,77,0)="","",VLOOKUP(A2,'[1]Anexo 1 Matriz Inf Gestión'!$B$8:$CA$216,77,0))</f>
        <v/>
      </c>
      <c r="AM2" s="39" t="str">
        <f>IF(VLOOKUP(A2,'[1]Anexo 1 Matriz Inf Gestión'!$B$8:$CA$216,78,0)="","",VLOOKUP(A2,'[1]Anexo 1 Matriz Inf Gestión'!$B$8:$CA$216,78,0))</f>
        <v/>
      </c>
    </row>
    <row r="3" spans="1:39" ht="38.25" x14ac:dyDescent="0.2">
      <c r="A3" s="20" t="s">
        <v>243</v>
      </c>
      <c r="B3" s="21" t="str">
        <f>VLOOKUP(A3,'[1]Anexo 1 Matriz Inf Gestión'!$B$8:$D$216,3,0)</f>
        <v>Proyecto 1. Protegiendo ecosistemas naturales</v>
      </c>
      <c r="C3" s="21" t="str">
        <f>IFERROR(IF(VLOOKUP(A3,'[1]Anexo 1 Matriz Inf Gestión'!$B$8:$E$216,4,0)="","",VLOOKUP(A3,'[1]Anexo 1 Matriz Inf Gestión'!$B$8:$E$216,4,0)),"")</f>
        <v/>
      </c>
      <c r="D3" s="22">
        <f>VLOOKUP(A3,'[1]Anexo 1 Matriz Inf Gestión'!$B$8:$J$216,6,0)</f>
        <v>1</v>
      </c>
      <c r="E3" s="22" cm="1">
        <f t="array" ref="E3:F3">VLOOKUP(A3,'[2]Anexo 1 Matriz Inf Gestión'!$A$7:$H$215,TRANSPOSE({7;8}),0)</f>
        <v>0.95707333333333333</v>
      </c>
      <c r="F3" s="22">
        <v>0.95707333333333333</v>
      </c>
      <c r="G3" s="23" cm="1">
        <f t="array" ref="G3:I3">VLOOKUP(A3,'[2]Anexo 1 Matriz Inf Gestión'!$A$7:$AF$215,TRANSPOSE({30;31;32}),0)</f>
        <v>6118021854</v>
      </c>
      <c r="H3" s="23">
        <v>4956756467</v>
      </c>
      <c r="I3" s="22">
        <v>0.81018940194848155</v>
      </c>
      <c r="J3" s="32" t="s">
        <v>67</v>
      </c>
      <c r="K3" s="22">
        <f>VLOOKUP(A3,'[1]Anexo 1 Matriz Inf Gestión'!$B$8:$J$216,7,0)</f>
        <v>1</v>
      </c>
      <c r="L3" s="22" cm="1">
        <f t="array" ref="L3:M3">VLOOKUP(A3,'[3]Anexo 1 Matriz Inf Gestión'!$A$8:$R$216,TRANSPOSE({11;16}),0)</f>
        <v>0.87050567595459238</v>
      </c>
      <c r="M3" s="22">
        <v>0.87050567595459238</v>
      </c>
      <c r="N3" s="23" cm="1">
        <f t="array" ref="N3:P3">VLOOKUP(A3,'[3]Anexo 1 Matriz Inf Gestión'!$A$8:$AU$216,TRANSPOSE({45;46;47}),0)</f>
        <v>8756786014</v>
      </c>
      <c r="O3" s="23">
        <v>7252016525</v>
      </c>
      <c r="P3" s="22">
        <v>0.82815961397318205</v>
      </c>
      <c r="Q3" s="21"/>
      <c r="R3" s="22">
        <f>VLOOKUP(A3,'[1]Anexo 1 Matriz Inf Gestión'!$B$8:$J$216,8,0)</f>
        <v>1</v>
      </c>
      <c r="S3" s="22" cm="1">
        <f t="array" ref="S3:T3">VLOOKUP(A3,'[4]Anexo 1 Matriz Inf Gestión'!$A$8:$R$216,TRANSPOSE({11;17}),0)</f>
        <v>0.86588018653862575</v>
      </c>
      <c r="T3" s="22">
        <v>0.86588018653862575</v>
      </c>
      <c r="U3" s="23" cm="1">
        <f t="array" ref="U3:W3">VLOOKUP(A3,'[4]Anexo 1 Matriz Inf Gestión'!$A$8:$BE$216,TRANSPOSE({54;55;56}),0)</f>
        <v>11804218884</v>
      </c>
      <c r="V3" s="23">
        <v>10066241109</v>
      </c>
      <c r="W3" s="22">
        <v>0.85276638868873078</v>
      </c>
      <c r="X3" s="28" t="s">
        <v>67</v>
      </c>
      <c r="Y3" s="22">
        <f>VLOOKUP(A3,'[1]Anexo 1 Matriz Inf Gestión'!$B$8:$J$216,9,0)</f>
        <v>1</v>
      </c>
      <c r="Z3" s="22">
        <f>VLOOKUP(A3,'[1]Anexo 1 Matriz Inf Gestión'!$B$8:$N$216,13,0)</f>
        <v>0.71120575443269185</v>
      </c>
      <c r="AA3" s="22">
        <f>VLOOKUP(A3,'[1]Anexo 1 Matriz Inf Gestión'!$B$8:$U$216,20,0)</f>
        <v>0.71120575443269185</v>
      </c>
      <c r="AB3" s="23" cm="1">
        <f t="array" ref="AB3:AD3">VLOOKUP(A3,'[1]Anexo 1 Matriz Inf Gestión'!$B$8:$BP$216,TRANSPOSE({65;66;67}),0)</f>
        <v>8902167182</v>
      </c>
      <c r="AC3" s="23">
        <v>8055434320</v>
      </c>
      <c r="AD3" s="22">
        <v>0.90488463711262623</v>
      </c>
      <c r="AE3" s="32" t="str">
        <f>IFERROR(IF(VLOOKUP(A3,[1]Consolidado!$A$6:$L$215,12,0)="","",VLOOKUP(A3,[1]Consolidado!$A$6:$L$215,12,0)),"")</f>
        <v/>
      </c>
      <c r="AF3" s="22">
        <f>VLOOKUP(A3,'[1]Anexo 1 Matriz Inf Gestión'!$B$8:$AK$216,36,0)</f>
        <v>0.89979684641995483</v>
      </c>
      <c r="AG3" s="23" cm="1">
        <f t="array" ref="AG3:AI3">VLOOKUP(A3,'[1]Anexo 1 Matriz Inf Gestión'!$B$8:$BV$216,TRANSPOSE({71;72;73}),0)</f>
        <v>35581193934</v>
      </c>
      <c r="AH3" s="23">
        <v>30330448421</v>
      </c>
      <c r="AI3" s="22">
        <v>0.85242919271512718</v>
      </c>
      <c r="AJ3" s="41" t="str">
        <f>IF(VLOOKUP(A3,'[1]Anexo 1 Matriz Inf Gestión'!$B$8:$CA$216,75,0)="","",VLOOKUP(A3,'[1]Anexo 1 Matriz Inf Gestión'!$B$8:$CA$216,75,0))</f>
        <v>3202 – Conservación de la biodiversidad y sus servicios ecosistémicos.</v>
      </c>
      <c r="AK3" s="41" t="str">
        <f>IF(VLOOKUP(A3,'[1]Anexo 1 Matriz Inf Gestión'!$B$8:$CA$216,76,0)="","",VLOOKUP(A3,'[1]Anexo 1 Matriz Inf Gestión'!$B$8:$CA$216,76,0))</f>
        <v/>
      </c>
      <c r="AL3" s="41" t="str">
        <f>IF(VLOOKUP(A3,'[1]Anexo 1 Matriz Inf Gestión'!$B$8:$CA$216,77,0)="","",VLOOKUP(A3,'[1]Anexo 1 Matriz Inf Gestión'!$B$8:$CA$216,77,0))</f>
        <v/>
      </c>
      <c r="AM3" s="41" t="str">
        <f>IF(VLOOKUP(A3,'[1]Anexo 1 Matriz Inf Gestión'!$B$8:$CA$216,78,0)="","",VLOOKUP(A3,'[1]Anexo 1 Matriz Inf Gestión'!$B$8:$CA$216,78,0))</f>
        <v>15 - Vida de Ecosistemas Terrestres</v>
      </c>
    </row>
    <row r="4" spans="1:39" ht="38.25" outlineLevel="1" x14ac:dyDescent="0.2">
      <c r="A4" s="1" t="s">
        <v>184</v>
      </c>
      <c r="B4" s="4" t="str">
        <f>VLOOKUP(A4,'[1]Anexo 1 Matriz Inf Gestión'!$B$8:$D$216,3,0)</f>
        <v>Definir e implementar el modelo de administración de las áreas protegidas y otras estrategias complementarias, con enfoque diferencial</v>
      </c>
      <c r="C4" s="4" t="str">
        <f>IFERROR(IF(VLOOKUP(A4,'[1]Anexo 1 Matriz Inf Gestión'!$B$8:$E$216,4,0)="","",VLOOKUP(A4,'[1]Anexo 1 Matriz Inf Gestión'!$B$8:$E$216,4,0)),"")</f>
        <v/>
      </c>
      <c r="D4" s="3">
        <f>VLOOKUP(A4,'[1]Anexo 1 Matriz Inf Gestión'!$B$8:$J$216,6,0)</f>
        <v>1</v>
      </c>
      <c r="E4" s="3" cm="1">
        <f t="array" ref="E4:F4">VLOOKUP(A4,'[2]Anexo 1 Matriz Inf Gestión'!$A$7:$H$215,TRANSPOSE({7;8}),0)</f>
        <v>1</v>
      </c>
      <c r="F4" s="3">
        <v>1</v>
      </c>
      <c r="G4" s="15" cm="1">
        <f t="array" ref="G4:I4">VLOOKUP(A4,'[2]Anexo 1 Matriz Inf Gestión'!$A$7:$AF$215,TRANSPOSE({30;31;32}),0)</f>
        <v>352615642</v>
      </c>
      <c r="H4" s="15">
        <v>294991009</v>
      </c>
      <c r="I4" s="3">
        <v>0.83657947596096716</v>
      </c>
      <c r="J4" s="33" t="s">
        <v>67</v>
      </c>
      <c r="K4" s="3">
        <f>VLOOKUP(A4,'[1]Anexo 1 Matriz Inf Gestión'!$B$8:$J$216,7,0)</f>
        <v>1</v>
      </c>
      <c r="L4" s="3" cm="1">
        <f t="array" ref="L4:M4">VLOOKUP(A4,'[3]Anexo 1 Matriz Inf Gestión'!$A$8:$R$216,TRANSPOSE({11;16}),0)</f>
        <v>1</v>
      </c>
      <c r="M4" s="3">
        <v>1</v>
      </c>
      <c r="N4" s="15" cm="1">
        <f t="array" ref="N4:P4">VLOOKUP(A4,'[3]Anexo 1 Matriz Inf Gestión'!$A$8:$AU$216,TRANSPOSE({45;46;47}),0)</f>
        <v>486125129</v>
      </c>
      <c r="O4" s="15">
        <v>451718788</v>
      </c>
      <c r="P4" s="3">
        <v>0.92922328234548024</v>
      </c>
      <c r="Q4" s="4"/>
      <c r="R4" s="3">
        <f>VLOOKUP(A4,'[1]Anexo 1 Matriz Inf Gestión'!$B$8:$J$216,8,0)</f>
        <v>1</v>
      </c>
      <c r="S4" s="3" cm="1">
        <f t="array" ref="S4:T4">VLOOKUP(A4,'[4]Anexo 1 Matriz Inf Gestión'!$A$8:$R$216,TRANSPOSE({11;17}),0)</f>
        <v>1</v>
      </c>
      <c r="T4" s="3">
        <v>1</v>
      </c>
      <c r="U4" s="15" cm="1">
        <f t="array" ref="U4:W4">VLOOKUP(A4,'[4]Anexo 1 Matriz Inf Gestión'!$A$8:$BE$216,TRANSPOSE({54;55;56}),0)</f>
        <v>349747475</v>
      </c>
      <c r="V4" s="15">
        <v>311136738</v>
      </c>
      <c r="W4" s="3">
        <v>0.88960395782700075</v>
      </c>
      <c r="X4" s="29" t="s">
        <v>67</v>
      </c>
      <c r="Y4" s="3">
        <f>VLOOKUP(A4,'[1]Anexo 1 Matriz Inf Gestión'!$B$8:$J$216,9,0)</f>
        <v>1</v>
      </c>
      <c r="Z4" s="3">
        <f>VLOOKUP(A4,'[1]Anexo 1 Matriz Inf Gestión'!$B$8:$N$216,13,0)</f>
        <v>0</v>
      </c>
      <c r="AA4" s="3">
        <f>VLOOKUP(A4,'[1]Anexo 1 Matriz Inf Gestión'!$B$8:$U$216,20,0)</f>
        <v>0</v>
      </c>
      <c r="AB4" s="15" cm="1">
        <f t="array" ref="AB4:AD4">VLOOKUP(A4,'[1]Anexo 1 Matriz Inf Gestión'!$B$8:$BP$216,TRANSPOSE({65;66;67}),0)</f>
        <v>144205262</v>
      </c>
      <c r="AC4" s="15">
        <v>125208630</v>
      </c>
      <c r="AD4" s="3">
        <v>0.86826672108539282</v>
      </c>
      <c r="AE4" s="33" t="str">
        <f>IFERROR(IF(VLOOKUP(A4,[1]Consolidado!$A$6:$L$215,12,0)="","",VLOOKUP(A4,[1]Consolidado!$A$6:$L$215,12,0)),"")</f>
        <v/>
      </c>
      <c r="AF4" s="3">
        <f>VLOOKUP(A4,'[1]Anexo 1 Matriz Inf Gestión'!$B$8:$AK$216,36,0)</f>
        <v>0.9</v>
      </c>
      <c r="AG4" s="15" cm="1">
        <f t="array" ref="AG4:AI4">VLOOKUP(A4,'[1]Anexo 1 Matriz Inf Gestión'!$B$8:$BV$216,TRANSPOSE({71;72;73}),0)</f>
        <v>1332693508</v>
      </c>
      <c r="AH4" s="15">
        <v>1183055165</v>
      </c>
      <c r="AI4" s="3">
        <v>0.88771736179268612</v>
      </c>
      <c r="AJ4" s="40" t="str">
        <f>IF(VLOOKUP(A4,'[1]Anexo 1 Matriz Inf Gestión'!$B$8:$CA$216,75,0)="","",VLOOKUP(A4,'[1]Anexo 1 Matriz Inf Gestión'!$B$8:$CA$216,75,0))</f>
        <v/>
      </c>
      <c r="AK4" s="40" t="str">
        <f>IF(VLOOKUP(A4,'[1]Anexo 1 Matriz Inf Gestión'!$B$8:$CA$216,76,0)="","",VLOOKUP(A4,'[1]Anexo 1 Matriz Inf Gestión'!$B$8:$CA$216,76,0))</f>
        <v/>
      </c>
      <c r="AL4" s="40" t="str">
        <f>IF(VLOOKUP(A4,'[1]Anexo 1 Matriz Inf Gestión'!$B$8:$CA$216,77,0)="","",VLOOKUP(A4,'[1]Anexo 1 Matriz Inf Gestión'!$B$8:$CA$216,77,0))</f>
        <v/>
      </c>
      <c r="AM4" s="40" t="str">
        <f>IF(VLOOKUP(A4,'[1]Anexo 1 Matriz Inf Gestión'!$B$8:$CA$216,78,0)="","",VLOOKUP(A4,'[1]Anexo 1 Matriz Inf Gestión'!$B$8:$CA$216,78,0))</f>
        <v/>
      </c>
    </row>
    <row r="5" spans="1:39" ht="114.75" outlineLevel="1" x14ac:dyDescent="0.2">
      <c r="A5" s="1" t="s">
        <v>76</v>
      </c>
      <c r="B5" s="4" t="str">
        <f>VLOOKUP(A5,'[1]Anexo 1 Matriz Inf Gestión'!$B$8:$D$216,3,0)</f>
        <v>Definición e implementación del modelo de administración de las áreas protegidas y otras estrategias complementarias, con enfoque diferencial</v>
      </c>
      <c r="C5" s="4" t="str">
        <f>IFERROR(IF(VLOOKUP(A5,'[1]Anexo 1 Matriz Inf Gestión'!$B$8:$E$216,4,0)="","",VLOOKUP(A5,'[1]Anexo 1 Matriz Inf Gestión'!$B$8:$E$216,4,0)),"")</f>
        <v>% de avance en la formulación e implementación del Modelo de administración de las áreas protegidas y otras estrategias complementarias, con enfoque diferencial</v>
      </c>
      <c r="D5" s="3">
        <f>VLOOKUP(A5,'[1]Anexo 1 Matriz Inf Gestión'!$B$8:$J$216,6,0)</f>
        <v>0.5</v>
      </c>
      <c r="E5" s="3" cm="1">
        <f t="array" ref="E5:F5">VLOOKUP(A5,'[2]Anexo 1 Matriz Inf Gestión'!$A$7:$H$215,TRANSPOSE({7;8}),0)</f>
        <v>0.5</v>
      </c>
      <c r="F5" s="3">
        <v>1</v>
      </c>
      <c r="G5" s="15" cm="1">
        <f t="array" ref="G5:I5">VLOOKUP(A5,'[2]Anexo 1 Matriz Inf Gestión'!$A$7:$AF$215,TRANSPOSE({30;31;32}),0)</f>
        <v>352615642</v>
      </c>
      <c r="H5" s="15">
        <v>294991009</v>
      </c>
      <c r="I5" s="3">
        <v>0.83657947596096716</v>
      </c>
      <c r="J5" s="33" t="s">
        <v>376</v>
      </c>
      <c r="K5" s="3">
        <f>VLOOKUP(A5,'[1]Anexo 1 Matriz Inf Gestión'!$B$8:$J$216,7,0)</f>
        <v>0.7</v>
      </c>
      <c r="L5" s="3" cm="1">
        <f t="array" ref="L5:M5">VLOOKUP(A5,'[3]Anexo 1 Matriz Inf Gestión'!$A$8:$R$216,TRANSPOSE({11;16}),0)</f>
        <v>0.7</v>
      </c>
      <c r="M5" s="3">
        <v>1</v>
      </c>
      <c r="N5" s="15" cm="1">
        <f t="array" ref="N5:P5">VLOOKUP(A5,'[3]Anexo 1 Matriz Inf Gestión'!$A$8:$AU$216,TRANSPOSE({45;46;47}),0)</f>
        <v>486125129</v>
      </c>
      <c r="O5" s="15">
        <v>451718788</v>
      </c>
      <c r="P5" s="3">
        <v>0.92922328234548024</v>
      </c>
      <c r="Q5" s="4" t="s">
        <v>271</v>
      </c>
      <c r="R5" s="3">
        <f>VLOOKUP(A5,'[1]Anexo 1 Matriz Inf Gestión'!$B$8:$J$216,8,0)</f>
        <v>0.9</v>
      </c>
      <c r="S5" s="3" cm="1">
        <f t="array" ref="S5:T5">VLOOKUP(A5,'[4]Anexo 1 Matriz Inf Gestión'!$A$8:$R$216,TRANSPOSE({11;17}),0)</f>
        <v>0.9</v>
      </c>
      <c r="T5" s="3">
        <v>1</v>
      </c>
      <c r="U5" s="15" cm="1">
        <f t="array" ref="U5:W5">VLOOKUP(A5,'[4]Anexo 1 Matriz Inf Gestión'!$A$8:$BE$216,TRANSPOSE({54;55;56}),0)</f>
        <v>349747475</v>
      </c>
      <c r="V5" s="15">
        <v>311136738</v>
      </c>
      <c r="W5" s="3">
        <v>0.88960395782700075</v>
      </c>
      <c r="X5" s="29" t="s">
        <v>505</v>
      </c>
      <c r="Y5" s="3">
        <f>VLOOKUP(A5,'[1]Anexo 1 Matriz Inf Gestión'!$B$8:$J$216,9,0)</f>
        <v>1</v>
      </c>
      <c r="Z5" s="3">
        <f>VLOOKUP(A5,'[1]Anexo 1 Matriz Inf Gestión'!$B$8:$N$216,13,0)</f>
        <v>0</v>
      </c>
      <c r="AA5" s="3">
        <f>VLOOKUP(A5,'[1]Anexo 1 Matriz Inf Gestión'!$B$8:$U$216,20,0)</f>
        <v>0</v>
      </c>
      <c r="AB5" s="15" cm="1">
        <f t="array" ref="AB5:AD5">VLOOKUP(A5,'[1]Anexo 1 Matriz Inf Gestión'!$B$8:$BP$216,TRANSPOSE({65;66;67}),0)</f>
        <v>144205262</v>
      </c>
      <c r="AC5" s="15">
        <v>125208630</v>
      </c>
      <c r="AD5" s="3">
        <v>0.86826672108539282</v>
      </c>
      <c r="AE5" s="33" t="str">
        <f>IFERROR(IF(VLOOKUP(A5,[1]Consolidado!$A$6:$L$215,12,0)="","",VLOOKUP(A5,[1]Consolidado!$A$6:$L$215,12,0)),"")</f>
        <v>Mediante el Convenio 040-COV2210-90 se ha adelantando el proceso de participación del modelo de administración de áreas protegidas, enfocado en los actores y las comunidades  de las áreas
protegidas, garantizando para ello los espacios e instancias para que las comunidades afros, indígenas, población rural y las organizaciones socioambientales brinden aportes tanto a la formulación como en acciones para participación en su ejecución,
seguimiento y control.
Los resultados de los mismos se encuentra siendo sistematizados para ser incorporados en el documento final del modelo.</v>
      </c>
      <c r="AF5" s="3">
        <f>VLOOKUP(A5,'[1]Anexo 1 Matriz Inf Gestión'!$B$8:$AK$216,36,0)</f>
        <v>0.9</v>
      </c>
      <c r="AG5" s="15" cm="1">
        <f t="array" ref="AG5:AI5">VLOOKUP(A5,'[1]Anexo 1 Matriz Inf Gestión'!$B$8:$BV$216,TRANSPOSE({71;72;73}),0)</f>
        <v>1332693508</v>
      </c>
      <c r="AH5" s="15">
        <v>1183055165</v>
      </c>
      <c r="AI5" s="3">
        <v>0.88771736179268612</v>
      </c>
      <c r="AJ5" s="40" t="str">
        <f>IF(VLOOKUP(A5,'[1]Anexo 1 Matriz Inf Gestión'!$B$8:$CA$216,75,0)="","",VLOOKUP(A5,'[1]Anexo 1 Matriz Inf Gestión'!$B$8:$CA$216,75,0))</f>
        <v/>
      </c>
      <c r="AK5" s="40" t="str">
        <f>IF(VLOOKUP(A5,'[1]Anexo 1 Matriz Inf Gestión'!$B$8:$CA$216,76,0)="","",VLOOKUP(A5,'[1]Anexo 1 Matriz Inf Gestión'!$B$8:$CA$216,76,0))</f>
        <v/>
      </c>
      <c r="AL5" s="40" t="str">
        <f>IF(VLOOKUP(A5,'[1]Anexo 1 Matriz Inf Gestión'!$B$8:$CA$216,77,0)="","",VLOOKUP(A5,'[1]Anexo 1 Matriz Inf Gestión'!$B$8:$CA$216,77,0))</f>
        <v/>
      </c>
      <c r="AM5" s="40" t="str">
        <f>IF(VLOOKUP(A5,'[1]Anexo 1 Matriz Inf Gestión'!$B$8:$CA$216,78,0)="","",VLOOKUP(A5,'[1]Anexo 1 Matriz Inf Gestión'!$B$8:$CA$216,78,0))</f>
        <v/>
      </c>
    </row>
    <row r="6" spans="1:39" outlineLevel="1" x14ac:dyDescent="0.2">
      <c r="A6" s="1" t="s">
        <v>185</v>
      </c>
      <c r="B6" s="4" t="str">
        <f>VLOOKUP(A6,'[1]Anexo 1 Matriz Inf Gestión'!$B$8:$D$216,3,0)</f>
        <v>Declarar áreas protegidas</v>
      </c>
      <c r="C6" s="4" t="str">
        <f>IFERROR(IF(VLOOKUP(A6,'[1]Anexo 1 Matriz Inf Gestión'!$B$8:$E$216,4,0)="","",VLOOKUP(A6,'[1]Anexo 1 Matriz Inf Gestión'!$B$8:$E$216,4,0)),"")</f>
        <v/>
      </c>
      <c r="D6" s="3">
        <f>VLOOKUP(A6,'[1]Anexo 1 Matriz Inf Gestión'!$B$8:$J$216,6,0)</f>
        <v>1</v>
      </c>
      <c r="E6" s="3" cm="1">
        <f t="array" ref="E6:F6">VLOOKUP(A6,'[2]Anexo 1 Matriz Inf Gestión'!$A$7:$H$215,TRANSPOSE({7;8}),0)</f>
        <v>1</v>
      </c>
      <c r="F6" s="3">
        <v>1</v>
      </c>
      <c r="G6" s="15" cm="1">
        <f t="array" ref="G6:I6">VLOOKUP(A6,'[2]Anexo 1 Matriz Inf Gestión'!$A$7:$AF$215,TRANSPOSE({30;31;32}),0)</f>
        <v>1411231982</v>
      </c>
      <c r="H6" s="15">
        <v>813515457</v>
      </c>
      <c r="I6" s="3">
        <v>0.57645763940743799</v>
      </c>
      <c r="J6" s="33" t="s">
        <v>67</v>
      </c>
      <c r="K6" s="3">
        <f>VLOOKUP(A6,'[1]Anexo 1 Matriz Inf Gestión'!$B$8:$J$216,7,0)</f>
        <v>1</v>
      </c>
      <c r="L6" s="3" cm="1">
        <f t="array" ref="L6:M6">VLOOKUP(A6,'[3]Anexo 1 Matriz Inf Gestión'!$A$8:$R$216,TRANSPOSE({11;16}),0)</f>
        <v>0.88235294117647056</v>
      </c>
      <c r="M6" s="3">
        <v>0.88235294117647056</v>
      </c>
      <c r="N6" s="15" cm="1">
        <f t="array" ref="N6:P6">VLOOKUP(A6,'[3]Anexo 1 Matriz Inf Gestión'!$A$8:$AU$216,TRANSPOSE({45;46;47}),0)</f>
        <v>852018897</v>
      </c>
      <c r="O6" s="15">
        <v>353658683</v>
      </c>
      <c r="P6" s="3">
        <v>0.41508314457020784</v>
      </c>
      <c r="Q6" s="4" t="s">
        <v>67</v>
      </c>
      <c r="R6" s="3">
        <f>VLOOKUP(A6,'[1]Anexo 1 Matriz Inf Gestión'!$B$8:$J$216,8,0)</f>
        <v>1</v>
      </c>
      <c r="S6" s="3" cm="1">
        <f t="array" ref="S6:T6">VLOOKUP(A6,'[4]Anexo 1 Matriz Inf Gestión'!$A$8:$R$216,TRANSPOSE({11;17}),0)</f>
        <v>0.44389473684210523</v>
      </c>
      <c r="T6" s="3">
        <v>0.44389473684210523</v>
      </c>
      <c r="U6" s="15" cm="1">
        <f t="array" ref="U6:W6">VLOOKUP(A6,'[4]Anexo 1 Matriz Inf Gestión'!$A$8:$BE$216,TRANSPOSE({54;55;56}),0)</f>
        <v>2090267663</v>
      </c>
      <c r="V6" s="15">
        <v>1889414848</v>
      </c>
      <c r="W6" s="3">
        <v>0.90391048067416813</v>
      </c>
      <c r="X6" s="29" t="s">
        <v>67</v>
      </c>
      <c r="Y6" s="3">
        <f>VLOOKUP(A6,'[1]Anexo 1 Matriz Inf Gestión'!$B$8:$J$216,9,0)</f>
        <v>1</v>
      </c>
      <c r="Z6" s="3">
        <f>VLOOKUP(A6,'[1]Anexo 1 Matriz Inf Gestión'!$B$8:$N$216,13,0)</f>
        <v>0.72123049174017917</v>
      </c>
      <c r="AA6" s="3">
        <f>VLOOKUP(A6,'[1]Anexo 1 Matriz Inf Gestión'!$B$8:$U$216,20,0)</f>
        <v>0.72123049174017917</v>
      </c>
      <c r="AB6" s="15" cm="1">
        <f t="array" ref="AB6:AD6">VLOOKUP(A6,'[1]Anexo 1 Matriz Inf Gestión'!$B$8:$BP$216,TRANSPOSE({65;66;67}),0)</f>
        <v>2607056873</v>
      </c>
      <c r="AC6" s="15">
        <v>2336811836</v>
      </c>
      <c r="AD6" s="3">
        <v>0.89634095067169639</v>
      </c>
      <c r="AE6" s="33" t="str">
        <f>IFERROR(IF(VLOOKUP(A6,[1]Consolidado!$A$6:$L$215,12,0)="","",VLOOKUP(A6,[1]Consolidado!$A$6:$L$215,12,0)),"")</f>
        <v/>
      </c>
      <c r="AF6" s="3">
        <f>VLOOKUP(A6,'[1]Anexo 1 Matriz Inf Gestión'!$B$8:$AK$216,36,0)</f>
        <v>0.67349857424216131</v>
      </c>
      <c r="AG6" s="15" cm="1">
        <f t="array" ref="AG6:AI6">VLOOKUP(A6,'[1]Anexo 1 Matriz Inf Gestión'!$B$8:$BV$216,TRANSPOSE({71;72;73}),0)</f>
        <v>6960575415</v>
      </c>
      <c r="AH6" s="15">
        <v>5393400824</v>
      </c>
      <c r="AI6" s="3">
        <v>0.77484985111679883</v>
      </c>
      <c r="AJ6" s="40" t="str">
        <f>IF(VLOOKUP(A6,'[1]Anexo 1 Matriz Inf Gestión'!$B$8:$CA$216,75,0)="","",VLOOKUP(A6,'[1]Anexo 1 Matriz Inf Gestión'!$B$8:$CA$216,75,0))</f>
        <v/>
      </c>
      <c r="AK6" s="40" t="str">
        <f>IF(VLOOKUP(A6,'[1]Anexo 1 Matriz Inf Gestión'!$B$8:$CA$216,76,0)="","",VLOOKUP(A6,'[1]Anexo 1 Matriz Inf Gestión'!$B$8:$CA$216,76,0))</f>
        <v/>
      </c>
      <c r="AL6" s="40" t="str">
        <f>IF(VLOOKUP(A6,'[1]Anexo 1 Matriz Inf Gestión'!$B$8:$CA$216,77,0)="","",VLOOKUP(A6,'[1]Anexo 1 Matriz Inf Gestión'!$B$8:$CA$216,77,0))</f>
        <v/>
      </c>
      <c r="AM6" s="40" t="str">
        <f>IF(VLOOKUP(A6,'[1]Anexo 1 Matriz Inf Gestión'!$B$8:$CA$216,78,0)="","",VLOOKUP(A6,'[1]Anexo 1 Matriz Inf Gestión'!$B$8:$CA$216,78,0))</f>
        <v/>
      </c>
    </row>
    <row r="7" spans="1:39" ht="229.5" outlineLevel="1" x14ac:dyDescent="0.2">
      <c r="A7" s="1" t="s">
        <v>21</v>
      </c>
      <c r="B7" s="4" t="str">
        <f>VLOOKUP(A7,'[1]Anexo 1 Matriz Inf Gestión'!$B$8:$D$216,3,0)</f>
        <v>Declaración, homologación o recategorización de áreas protegidas regionales inscritas en el RUNAP.</v>
      </c>
      <c r="C7" s="4" t="str">
        <f>IFERROR(IF(VLOOKUP(A7,'[1]Anexo 1 Matriz Inf Gestión'!$B$8:$E$216,4,0)="","",VLOOKUP(A7,'[1]Anexo 1 Matriz Inf Gestión'!$B$8:$E$216,4,0)),"")</f>
        <v>Número de ha de áreas protegidas (ha) declaradas en la vigencia
Notas: 
* Resolución 667. Indicador % de superficie de áreas protegidas regionales declaradas, homologadas o recategorizadas inscritas en el RUNAP.
* PND 2018-2022: 
* Áreas bajo sistemas sostenibles de conservación (restauración*, sistemas agroforestales, manejo forestal sostenible)
* % de ecosistemas o unidades de análisis ecosistémicas no representados o subrepresentados incluidos en el SINAP en el cuatrienio.</v>
      </c>
      <c r="D7" s="5">
        <f>VLOOKUP(A7,'[1]Anexo 1 Matriz Inf Gestión'!$B$8:$J$216,6,0)</f>
        <v>5300</v>
      </c>
      <c r="E7" s="5" cm="1">
        <f t="array" ref="E7:F7">VLOOKUP(A7,'[2]Anexo 1 Matriz Inf Gestión'!$A$7:$H$215,TRANSPOSE({7;8}),0)</f>
        <v>6887</v>
      </c>
      <c r="F7" s="5">
        <v>1</v>
      </c>
      <c r="G7" s="15" cm="1">
        <f t="array" ref="G7:I7">VLOOKUP(A7,'[2]Anexo 1 Matriz Inf Gestión'!$A$7:$AF$215,TRANSPOSE({30;31;32}),0)</f>
        <v>384922416</v>
      </c>
      <c r="H7" s="15">
        <v>380510265</v>
      </c>
      <c r="I7" s="3">
        <v>0.98853755765681361</v>
      </c>
      <c r="J7" s="33" t="s">
        <v>377</v>
      </c>
      <c r="K7" s="5">
        <f>VLOOKUP(A7,'[1]Anexo 1 Matriz Inf Gestión'!$B$8:$J$216,7,0)</f>
        <v>70000</v>
      </c>
      <c r="L7" s="5" cm="1">
        <f t="array" ref="L7:M7">VLOOKUP(A7,'[3]Anexo 1 Matriz Inf Gestión'!$A$8:$R$216,TRANSPOSE({11;16}),0)</f>
        <v>70166</v>
      </c>
      <c r="M7" s="5">
        <v>1</v>
      </c>
      <c r="N7" s="15" cm="1">
        <f t="array" ref="N7:P7">VLOOKUP(A7,'[3]Anexo 1 Matriz Inf Gestión'!$A$8:$AU$216,TRANSPOSE({45;46;47}),0)</f>
        <v>152198126</v>
      </c>
      <c r="O7" s="15">
        <v>149132296</v>
      </c>
      <c r="P7" s="3">
        <v>0.97985632227823882</v>
      </c>
      <c r="Q7" s="4" t="s">
        <v>50</v>
      </c>
      <c r="R7" s="5">
        <f>VLOOKUP(A7,'[1]Anexo 1 Matriz Inf Gestión'!$B$8:$J$216,8,0)</f>
        <v>70000</v>
      </c>
      <c r="S7" s="5" cm="1">
        <f t="array" ref="S7:T7">VLOOKUP(A7,'[4]Anexo 1 Matriz Inf Gestión'!$A$8:$R$216,TRANSPOSE({11;17}),0)</f>
        <v>0</v>
      </c>
      <c r="T7" s="5">
        <v>0</v>
      </c>
      <c r="U7" s="15" cm="1">
        <f t="array" ref="U7:W7">VLOOKUP(A7,'[4]Anexo 1 Matriz Inf Gestión'!$A$8:$BE$216,TRANSPOSE({54;55;56}),0)</f>
        <v>192987854</v>
      </c>
      <c r="V7" s="15">
        <v>184929957</v>
      </c>
      <c r="W7" s="3">
        <v>0.95824661069084693</v>
      </c>
      <c r="X7" s="29" t="s">
        <v>506</v>
      </c>
      <c r="Y7" s="5">
        <f>VLOOKUP(A7,'[1]Anexo 1 Matriz Inf Gestión'!$B$8:$J$216,9,0)</f>
        <v>0</v>
      </c>
      <c r="Z7" s="5">
        <f>VLOOKUP(A7,'[1]Anexo 1 Matriz Inf Gestión'!$B$8:$N$216,13,0)</f>
        <v>0</v>
      </c>
      <c r="AA7" s="3">
        <f>VLOOKUP(A7,'[1]Anexo 1 Matriz Inf Gestión'!$B$8:$U$216,20,0)</f>
        <v>0</v>
      </c>
      <c r="AB7" s="15" cm="1">
        <f t="array" ref="AB7:AD7">VLOOKUP(A7,'[1]Anexo 1 Matriz Inf Gestión'!$B$8:$BP$216,TRANSPOSE({65;66;67}),0)</f>
        <v>252280116</v>
      </c>
      <c r="AC7" s="15">
        <v>195904365</v>
      </c>
      <c r="AD7" s="3">
        <v>0.77653509957954836</v>
      </c>
      <c r="AE7" s="33" t="str">
        <f>IFERROR(IF(VLOOKUP(A7,[1]Consolidado!$A$6:$L$215,12,0)="","",VLOOKUP(A7,[1]Consolidado!$A$6:$L$215,12,0)),"")</f>
        <v>Mediante radicado 040-COI2309-29204 dirigido al Instituto Alexander Von Humbodlt se solicito concepto previo favorable en el proceso de declaratoria del Distrito Regional de Manejo Integrado Bajo Cauca Nechi, que tiene como fin la conservación de 75.000 hectáreas de ecosistemas estrategicos en los Municipios de  Zaragoza, Cáceres y Anorí.</v>
      </c>
      <c r="AF7" s="5">
        <f>VLOOKUP(A7,'[1]Anexo 1 Matriz Inf Gestión'!$B$8:$AK$216,36,0)</f>
        <v>0.53030282174810739</v>
      </c>
      <c r="AG7" s="15" cm="1">
        <f t="array" ref="AG7:AI7">VLOOKUP(A7,'[1]Anexo 1 Matriz Inf Gestión'!$B$8:$BV$216,TRANSPOSE({71;72;73}),0)</f>
        <v>982388512</v>
      </c>
      <c r="AH7" s="15">
        <v>910476883</v>
      </c>
      <c r="AI7" s="3">
        <v>0.92679919591730731</v>
      </c>
      <c r="AJ7" s="40" t="str">
        <f>IF(VLOOKUP(A7,'[1]Anexo 1 Matriz Inf Gestión'!$B$8:$CA$216,75,0)="","",VLOOKUP(A7,'[1]Anexo 1 Matriz Inf Gestión'!$B$8:$CA$216,75,0))</f>
        <v/>
      </c>
      <c r="AK7" s="40" t="str">
        <f>IF(VLOOKUP(A7,'[1]Anexo 1 Matriz Inf Gestión'!$B$8:$CA$216,76,0)="","",VLOOKUP(A7,'[1]Anexo 1 Matriz Inf Gestión'!$B$8:$CA$216,76,0))</f>
        <v xml:space="preserve"> % de superficie de áreas protegidas regionales declaradas, homologadas o recategorizadas inscritas en el RUNAP.</v>
      </c>
      <c r="AL7" s="40" t="str">
        <f>IF(VLOOKUP(A7,'[1]Anexo 1 Matriz Inf Gestión'!$B$8:$CA$216,77,0)="","",VLOOKUP(A7,'[1]Anexo 1 Matriz Inf Gestión'!$B$8:$CA$216,77,0))</f>
        <v>RET 1: Aumentar la superficie de áreas protegidas y de otras estrategias de conservación en la jurisdicción</v>
      </c>
      <c r="AM7" s="40" t="str">
        <f>IF(VLOOKUP(A7,'[1]Anexo 1 Matriz Inf Gestión'!$B$8:$CA$216,78,0)="","",VLOOKUP(A7,'[1]Anexo 1 Matriz Inf Gestión'!$B$8:$CA$216,78,0))</f>
        <v/>
      </c>
    </row>
    <row r="8" spans="1:39" ht="267.75" outlineLevel="1" x14ac:dyDescent="0.2">
      <c r="A8" s="1" t="s">
        <v>22</v>
      </c>
      <c r="B8" s="4" t="str">
        <f>VLOOKUP(A8,'[1]Anexo 1 Matriz Inf Gestión'!$B$8:$D$216,3,0)</f>
        <v>Actualización de plan de manejo de áreas protegidas.</v>
      </c>
      <c r="C8" s="4" t="str">
        <f>IFERROR(IF(VLOOKUP(A8,'[1]Anexo 1 Matriz Inf Gestión'!$B$8:$E$216,4,0)="","",VLOOKUP(A8,'[1]Anexo 1 Matriz Inf Gestión'!$B$8:$E$216,4,0)),"")</f>
        <v>% de áreas protegidas con planes de manejo vigentes</v>
      </c>
      <c r="D8" s="3">
        <f>VLOOKUP(A8,'[1]Anexo 1 Matriz Inf Gestión'!$B$8:$J$216,6,0)</f>
        <v>0.65</v>
      </c>
      <c r="E8" s="3" cm="1">
        <f t="array" ref="E8:F8">VLOOKUP(A8,'[2]Anexo 1 Matriz Inf Gestión'!$A$7:$H$215,TRANSPOSE({7;8}),0)</f>
        <v>0.65</v>
      </c>
      <c r="F8" s="3">
        <v>1</v>
      </c>
      <c r="G8" s="15" cm="1">
        <f t="array" ref="G8:I8">VLOOKUP(A8,'[2]Anexo 1 Matriz Inf Gestión'!$A$7:$AF$215,TRANSPOSE({30;31;32}),0)</f>
        <v>1016249565</v>
      </c>
      <c r="H8" s="15">
        <v>432312192</v>
      </c>
      <c r="I8" s="3">
        <v>0.42539963301238903</v>
      </c>
      <c r="J8" s="33" t="s">
        <v>378</v>
      </c>
      <c r="K8" s="3">
        <f>VLOOKUP(A8,'[1]Anexo 1 Matriz Inf Gestión'!$B$8:$J$216,7,0)</f>
        <v>0.85</v>
      </c>
      <c r="L8" s="3" cm="1">
        <f t="array" ref="L8:M8">VLOOKUP(A8,'[3]Anexo 1 Matriz Inf Gestión'!$A$8:$R$216,TRANSPOSE({11;16}),0)</f>
        <v>0.65</v>
      </c>
      <c r="M8" s="3">
        <v>0.76470588235294124</v>
      </c>
      <c r="N8" s="15" cm="1">
        <f t="array" ref="N8:P8">VLOOKUP(A8,'[3]Anexo 1 Matriz Inf Gestión'!$A$8:$AU$216,TRANSPOSE({45;46;47}),0)</f>
        <v>699820771</v>
      </c>
      <c r="O8" s="15">
        <v>204526387</v>
      </c>
      <c r="P8" s="3">
        <v>0.29225538234274556</v>
      </c>
      <c r="Q8" s="4" t="s">
        <v>51</v>
      </c>
      <c r="R8" s="3">
        <f>VLOOKUP(A8,'[1]Anexo 1 Matriz Inf Gestión'!$B$8:$J$216,8,0)</f>
        <v>0.95</v>
      </c>
      <c r="S8" s="3" cm="1">
        <f t="array" ref="S8:T8">VLOOKUP(A8,'[4]Anexo 1 Matriz Inf Gestión'!$A$8:$R$216,TRANSPOSE({11;17}),0)</f>
        <v>0.73680000000000001</v>
      </c>
      <c r="T8" s="3">
        <v>0.77557894736842115</v>
      </c>
      <c r="U8" s="15" cm="1">
        <f t="array" ref="U8:W8">VLOOKUP(A8,'[4]Anexo 1 Matriz Inf Gestión'!$A$8:$BE$216,TRANSPOSE({54;55;56}),0)</f>
        <v>1662900225</v>
      </c>
      <c r="V8" s="15">
        <v>1480179175</v>
      </c>
      <c r="W8" s="3">
        <v>0.89011905389573209</v>
      </c>
      <c r="X8" s="29" t="s">
        <v>507</v>
      </c>
      <c r="Y8" s="3">
        <f>VLOOKUP(A8,'[1]Anexo 1 Matriz Inf Gestión'!$B$8:$J$216,9,0)</f>
        <v>1</v>
      </c>
      <c r="Z8" s="3">
        <f>VLOOKUP(A8,'[1]Anexo 1 Matriz Inf Gestión'!$B$8:$N$216,13,0)</f>
        <v>0.82352941176470584</v>
      </c>
      <c r="AA8" s="3">
        <f>VLOOKUP(A8,'[1]Anexo 1 Matriz Inf Gestión'!$B$8:$U$216,20,0)</f>
        <v>0.82352941176470584</v>
      </c>
      <c r="AB8" s="15" cm="1">
        <f t="array" ref="AB8:AD8">VLOOKUP(A8,'[1]Anexo 1 Matriz Inf Gestión'!$B$8:$BP$216,TRANSPOSE({65;66;67}),0)</f>
        <v>1847971765</v>
      </c>
      <c r="AC8" s="15">
        <v>1810143761</v>
      </c>
      <c r="AD8" s="3">
        <v>0.97952998811104675</v>
      </c>
      <c r="AE8" s="33" t="str">
        <f>IFERROR(IF(VLOOKUP(A8,[1]Consolidado!$A$6:$L$215,12,0)="","",VLOOKUP(A8,[1]Consolidado!$A$6:$L$215,12,0)),"")</f>
        <v xml:space="preserve">A la fecha se adelata la revisión final de los documentos técnicos de los planes de manejo del DRMI Cienága de Barbacoas y DRMI Cienága de Chiquieros, para sutir publicación en el mes de noviembre en la página web. Adicionalmente se están formulando planes de manejo de tres áreas protegidas  DRMI Bosque Seco del Occidente Antioqueño, DRMI Cerro Quitasol y DRMI Cienága Corrales el Ocho (Convenio 040-COV2212-145 con el Politécnio Jaime Isaza Cadavid). En el tercer  trimestre se avanzó en la fase diagnóstica. </v>
      </c>
      <c r="AF8" s="3">
        <f>VLOOKUP(A8,'[1]Anexo 1 Matriz Inf Gestión'!$B$8:$AK$216,36,0)</f>
        <v>0.82352941176470584</v>
      </c>
      <c r="AG8" s="15" cm="1">
        <f t="array" ref="AG8:AI8">VLOOKUP(A8,'[1]Anexo 1 Matriz Inf Gestión'!$B$8:$BV$216,TRANSPOSE({71;72;73}),0)</f>
        <v>5226942326</v>
      </c>
      <c r="AH8" s="15">
        <v>3927161515</v>
      </c>
      <c r="AI8" s="3">
        <v>0.75133056193587699</v>
      </c>
      <c r="AJ8" s="40" t="str">
        <f>IF(VLOOKUP(A8,'[1]Anexo 1 Matriz Inf Gestión'!$B$8:$CA$216,75,0)="","",VLOOKUP(A8,'[1]Anexo 1 Matriz Inf Gestión'!$B$8:$CA$216,75,0))</f>
        <v/>
      </c>
      <c r="AK8" s="40" t="str">
        <f>IF(VLOOKUP(A8,'[1]Anexo 1 Matriz Inf Gestión'!$B$8:$CA$216,76,0)="","",VLOOKUP(A8,'[1]Anexo 1 Matriz Inf Gestión'!$B$8:$CA$216,76,0))</f>
        <v/>
      </c>
      <c r="AL8" s="40" t="str">
        <f>IF(VLOOKUP(A8,'[1]Anexo 1 Matriz Inf Gestión'!$B$8:$CA$216,77,0)="","",VLOOKUP(A8,'[1]Anexo 1 Matriz Inf Gestión'!$B$8:$CA$216,77,0))</f>
        <v/>
      </c>
      <c r="AM8" s="40" t="str">
        <f>IF(VLOOKUP(A8,'[1]Anexo 1 Matriz Inf Gestión'!$B$8:$CA$216,78,0)="","",VLOOKUP(A8,'[1]Anexo 1 Matriz Inf Gestión'!$B$8:$CA$216,78,0))</f>
        <v/>
      </c>
    </row>
    <row r="9" spans="1:39" ht="153" outlineLevel="1" x14ac:dyDescent="0.2">
      <c r="A9" s="1" t="s">
        <v>23</v>
      </c>
      <c r="B9" s="4" t="str">
        <f>VLOOKUP(A9,'[1]Anexo 1 Matriz Inf Gestión'!$B$8:$D$216,3,0)</f>
        <v>Identificación y priorización de áreas susceptibles a protección ambiental en territorios étnicos.</v>
      </c>
      <c r="C9" s="4" t="str">
        <f>IFERROR(IF(VLOOKUP(A9,'[1]Anexo 1 Matriz Inf Gestión'!$B$8:$E$216,4,0)="","",VLOOKUP(A9,'[1]Anexo 1 Matriz Inf Gestión'!$B$8:$E$216,4,0)),"")</f>
        <v>% de ha de ecosistemas protegidas desde el gobierno propio._x000D_
_x000D_
Nota: _x000D_
▪ En este indicador se declarará el 40% de las ha que se identifiquen como susceptibles de proteger._x000D_
▪ Formula: Hectáreas ecosistemas protegidas desde el gobierno propio en territorio titulado y ancestrales / hectáreas identificadas de ecosistemas a proteger en territorios étnicos</v>
      </c>
      <c r="D9" s="3">
        <f>VLOOKUP(A9,'[1]Anexo 1 Matriz Inf Gestión'!$B$8:$J$216,6,0)</f>
        <v>0</v>
      </c>
      <c r="E9" s="3" cm="1">
        <f t="array" ref="E9:F9">VLOOKUP(A9,'[2]Anexo 1 Matriz Inf Gestión'!$A$7:$H$215,TRANSPOSE({7;8}),0)</f>
        <v>0</v>
      </c>
      <c r="F9" s="3">
        <v>0</v>
      </c>
      <c r="G9" s="15" cm="1">
        <f t="array" ref="G9:I9">VLOOKUP(A9,'[2]Anexo 1 Matriz Inf Gestión'!$A$7:$AF$215,TRANSPOSE({30;31;32}),0)</f>
        <v>5060000</v>
      </c>
      <c r="H9" s="15">
        <v>693000</v>
      </c>
      <c r="I9" s="3">
        <v>0.13695652173913042</v>
      </c>
      <c r="J9" s="33" t="s">
        <v>379</v>
      </c>
      <c r="K9" s="3">
        <f>VLOOKUP(A9,'[1]Anexo 1 Matriz Inf Gestión'!$B$8:$J$216,7,0)</f>
        <v>0</v>
      </c>
      <c r="L9" s="3" cm="1">
        <f t="array" ref="L9:M9">VLOOKUP(A9,'[3]Anexo 1 Matriz Inf Gestión'!$A$8:$R$216,TRANSPOSE({11;16}),0)</f>
        <v>0</v>
      </c>
      <c r="M9" s="3">
        <v>0</v>
      </c>
      <c r="N9" s="15" cm="1">
        <f t="array" ref="N9:P9">VLOOKUP(A9,'[3]Anexo 1 Matriz Inf Gestión'!$A$8:$AU$216,TRANSPOSE({45;46;47}),0)</f>
        <v>0</v>
      </c>
      <c r="O9" s="15">
        <v>0</v>
      </c>
      <c r="P9" s="3">
        <v>0</v>
      </c>
      <c r="Q9" s="4" t="s">
        <v>43</v>
      </c>
      <c r="R9" s="3">
        <f>VLOOKUP(A9,'[1]Anexo 1 Matriz Inf Gestión'!$B$8:$J$216,8,0)</f>
        <v>6.5000000000000002E-2</v>
      </c>
      <c r="S9" s="3" cm="1">
        <f t="array" ref="S9:T9">VLOOKUP(A9,'[4]Anexo 1 Matriz Inf Gestión'!$A$8:$R$216,TRANSPOSE({11;17}),0)</f>
        <v>6.5000000000000002E-2</v>
      </c>
      <c r="T9" s="3">
        <v>1</v>
      </c>
      <c r="U9" s="15" cm="1">
        <f t="array" ref="U9:W9">VLOOKUP(A9,'[4]Anexo 1 Matriz Inf Gestión'!$A$8:$BE$216,TRANSPOSE({54;55;56}),0)</f>
        <v>100000000</v>
      </c>
      <c r="V9" s="15">
        <v>100000000</v>
      </c>
      <c r="W9" s="3">
        <v>1</v>
      </c>
      <c r="X9" s="29" t="s">
        <v>508</v>
      </c>
      <c r="Y9" s="3">
        <f>VLOOKUP(A9,'[1]Anexo 1 Matriz Inf Gestión'!$B$8:$J$216,9,0)</f>
        <v>0.13</v>
      </c>
      <c r="Z9" s="3">
        <f>VLOOKUP(A9,'[1]Anexo 1 Matriz Inf Gestión'!$B$8:$N$216,13,0)</f>
        <v>9.4221068249258161E-2</v>
      </c>
      <c r="AA9" s="3">
        <f>VLOOKUP(A9,'[1]Anexo 1 Matriz Inf Gestión'!$B$8:$U$216,20,0)</f>
        <v>0.72477744807121658</v>
      </c>
      <c r="AB9" s="15" cm="1">
        <f t="array" ref="AB9:AD9">VLOOKUP(A9,'[1]Anexo 1 Matriz Inf Gestión'!$B$8:$BP$216,TRANSPOSE({65;66;67}),0)</f>
        <v>232000000</v>
      </c>
      <c r="AC9" s="15">
        <v>232000000</v>
      </c>
      <c r="AD9" s="3">
        <v>1</v>
      </c>
      <c r="AE9" s="33" t="str">
        <f>IFERROR(IF(VLOOKUP(A9,[1]Consolidado!$A$6:$L$215,12,0)="","",VLOOKUP(A9,[1]Consolidado!$A$6:$L$215,12,0)),"")</f>
        <v xml:space="preserve">Mediante Convenio 040-COV2212-146 se avanzó en la caracterización de las áreas suceptibles de protección desde el gobierno propio soportado en el radicado 180-COE2308-31916 </v>
      </c>
      <c r="AF9" s="3">
        <f>VLOOKUP(A9,'[1]Anexo 1 Matriz Inf Gestión'!$B$8:$AK$216,36,0)</f>
        <v>0.72477744807121658</v>
      </c>
      <c r="AG9" s="15" cm="1">
        <f t="array" ref="AG9:AI9">VLOOKUP(A9,'[1]Anexo 1 Matriz Inf Gestión'!$B$8:$BV$216,TRANSPOSE({71;72;73}),0)</f>
        <v>337060000</v>
      </c>
      <c r="AH9" s="15">
        <v>332693000</v>
      </c>
      <c r="AI9" s="3">
        <v>0.98704384975968673</v>
      </c>
      <c r="AJ9" s="40" t="str">
        <f>IF(VLOOKUP(A9,'[1]Anexo 1 Matriz Inf Gestión'!$B$8:$CA$216,75,0)="","",VLOOKUP(A9,'[1]Anexo 1 Matriz Inf Gestión'!$B$8:$CA$216,75,0))</f>
        <v/>
      </c>
      <c r="AK9" s="40" t="str">
        <f>IF(VLOOKUP(A9,'[1]Anexo 1 Matriz Inf Gestión'!$B$8:$CA$216,76,0)="","",VLOOKUP(A9,'[1]Anexo 1 Matriz Inf Gestión'!$B$8:$CA$216,76,0))</f>
        <v/>
      </c>
      <c r="AL9" s="40" t="str">
        <f>IF(VLOOKUP(A9,'[1]Anexo 1 Matriz Inf Gestión'!$B$8:$CA$216,77,0)="","",VLOOKUP(A9,'[1]Anexo 1 Matriz Inf Gestión'!$B$8:$CA$216,77,0))</f>
        <v>RET 10: Protección efectiva de los ecosistemas presentes en los territorios étnicos incluyendo la respectiva restauración y saneamiento, contribuyendo a la resiliencia y a la reducción de la vulnerabilidad de los territorios étnicos</v>
      </c>
      <c r="AM9" s="40" t="str">
        <f>IF(VLOOKUP(A9,'[1]Anexo 1 Matriz Inf Gestión'!$B$8:$CA$216,78,0)="","",VLOOKUP(A9,'[1]Anexo 1 Matriz Inf Gestión'!$B$8:$CA$216,78,0))</f>
        <v/>
      </c>
    </row>
    <row r="10" spans="1:39" ht="140.25" outlineLevel="1" x14ac:dyDescent="0.2">
      <c r="A10" s="1" t="s">
        <v>77</v>
      </c>
      <c r="B10" s="4" t="str">
        <f>VLOOKUP(A10,'[1]Anexo 1 Matriz Inf Gestión'!$B$8:$D$216,3,0)</f>
        <v>Implementación de acciones de manejo en áreas identificadas y priorizadas para la protección ambiental en territorios étnicos.</v>
      </c>
      <c r="C10" s="4" t="str">
        <f>IFERROR(IF(VLOOKUP(A10,'[1]Anexo 1 Matriz Inf Gestión'!$B$8:$E$216,4,0)="","",VLOOKUP(A10,'[1]Anexo 1 Matriz Inf Gestión'!$B$8:$E$216,4,0)),"")</f>
        <v xml:space="preserve">% de ha de ecosistemas protegidos desde el gobierno propio con acciones de manejo_x000D_
_x000D_
Nota: en este indicador se realizaran acciones de manejo en el 40% de las ha declaradas en el indicador anterior._x000D_
_x000D_
Hectáreas manejadas de ecosistemas a proteger en territorios étnicos/ Hectáreas ecosistemas protegidos desde el gobierno propio en territorio titulado y ancestrales </v>
      </c>
      <c r="D10" s="3">
        <f>VLOOKUP(A10,'[1]Anexo 1 Matriz Inf Gestión'!$B$8:$J$216,6,0)</f>
        <v>0</v>
      </c>
      <c r="E10" s="3" cm="1">
        <f t="array" ref="E10:F10">VLOOKUP(A10,'[2]Anexo 1 Matriz Inf Gestión'!$A$7:$H$215,TRANSPOSE({7;8}),0)</f>
        <v>0</v>
      </c>
      <c r="F10" s="3">
        <v>0</v>
      </c>
      <c r="G10" s="15" cm="1">
        <f t="array" ref="G10:I10">VLOOKUP(A10,'[2]Anexo 1 Matriz Inf Gestión'!$A$7:$AF$215,TRANSPOSE({30;31;32}),0)</f>
        <v>5000001</v>
      </c>
      <c r="H10" s="15">
        <v>0</v>
      </c>
      <c r="I10" s="3">
        <v>0</v>
      </c>
      <c r="J10" s="33" t="s">
        <v>379</v>
      </c>
      <c r="K10" s="3">
        <f>VLOOKUP(A10,'[1]Anexo 1 Matriz Inf Gestión'!$B$8:$J$216,7,0)</f>
        <v>0</v>
      </c>
      <c r="L10" s="3" cm="1">
        <f t="array" ref="L10:M10">VLOOKUP(A10,'[3]Anexo 1 Matriz Inf Gestión'!$A$8:$R$216,TRANSPOSE({11;16}),0)</f>
        <v>0</v>
      </c>
      <c r="M10" s="3">
        <v>0</v>
      </c>
      <c r="N10" s="15" cm="1">
        <f t="array" ref="N10:P10">VLOOKUP(A10,'[3]Anexo 1 Matriz Inf Gestión'!$A$8:$AU$216,TRANSPOSE({45;46;47}),0)</f>
        <v>0</v>
      </c>
      <c r="O10" s="15">
        <v>0</v>
      </c>
      <c r="P10" s="3">
        <v>0</v>
      </c>
      <c r="Q10" s="4" t="s">
        <v>43</v>
      </c>
      <c r="R10" s="3">
        <f>VLOOKUP(A10,'[1]Anexo 1 Matriz Inf Gestión'!$B$8:$J$216,8,0)</f>
        <v>6.5000000000000002E-2</v>
      </c>
      <c r="S10" s="3" cm="1">
        <f t="array" ref="S10:T10">VLOOKUP(A10,'[4]Anexo 1 Matriz Inf Gestión'!$A$8:$R$216,TRANSPOSE({11;17}),0)</f>
        <v>0</v>
      </c>
      <c r="T10" s="3">
        <v>0</v>
      </c>
      <c r="U10" s="15" cm="1">
        <f t="array" ref="U10:W10">VLOOKUP(A10,'[4]Anexo 1 Matriz Inf Gestión'!$A$8:$BE$216,TRANSPOSE({54;55;56}),0)</f>
        <v>134379584</v>
      </c>
      <c r="V10" s="15">
        <v>124305716</v>
      </c>
      <c r="W10" s="3">
        <v>0.92503423734367263</v>
      </c>
      <c r="X10" s="29" t="s">
        <v>509</v>
      </c>
      <c r="Y10" s="3">
        <f>VLOOKUP(A10,'[1]Anexo 1 Matriz Inf Gestión'!$B$8:$J$216,9,0)</f>
        <v>0.13</v>
      </c>
      <c r="Z10" s="3">
        <f>VLOOKUP(A10,'[1]Anexo 1 Matriz Inf Gestión'!$B$8:$N$216,13,0)</f>
        <v>0.08</v>
      </c>
      <c r="AA10" s="3">
        <f>VLOOKUP(A10,'[1]Anexo 1 Matriz Inf Gestión'!$B$8:$U$216,20,0)</f>
        <v>0.61538461538461542</v>
      </c>
      <c r="AB10" s="15" cm="1">
        <f t="array" ref="AB10:AD10">VLOOKUP(A10,'[1]Anexo 1 Matriz Inf Gestión'!$B$8:$BP$216,TRANSPOSE({65;66;67}),0)</f>
        <v>274804992</v>
      </c>
      <c r="AC10" s="15">
        <v>98763710</v>
      </c>
      <c r="AD10" s="3">
        <v>0.35939561825718219</v>
      </c>
      <c r="AE10" s="33" t="str">
        <f>IFERROR(IF(VLOOKUP(A10,[1]Consolidado!$A$6:$L$215,12,0)="","",VLOOKUP(A10,[1]Consolidado!$A$6:$L$215,12,0)),"")</f>
        <v xml:space="preserve">Mediante Convenio 040-COV2212-146 se avanzó en la caracterización de las áreas suceptibles de protección desde el gobierno propio soportado en el radicado 180-COE2308-31916 </v>
      </c>
      <c r="AF10" s="3">
        <f>VLOOKUP(A10,'[1]Anexo 1 Matriz Inf Gestión'!$B$8:$AK$216,36,0)</f>
        <v>0.61538461538461542</v>
      </c>
      <c r="AG10" s="15" cm="1">
        <f t="array" ref="AG10:AI10">VLOOKUP(A10,'[1]Anexo 1 Matriz Inf Gestión'!$B$8:$BV$216,TRANSPOSE({71;72;73}),0)</f>
        <v>414184577</v>
      </c>
      <c r="AH10" s="15">
        <v>223069426</v>
      </c>
      <c r="AI10" s="3">
        <v>0.53857492139307739</v>
      </c>
      <c r="AJ10" s="40" t="str">
        <f>IF(VLOOKUP(A10,'[1]Anexo 1 Matriz Inf Gestión'!$B$8:$CA$216,75,0)="","",VLOOKUP(A10,'[1]Anexo 1 Matriz Inf Gestión'!$B$8:$CA$216,75,0))</f>
        <v/>
      </c>
      <c r="AK10" s="40" t="str">
        <f>IF(VLOOKUP(A10,'[1]Anexo 1 Matriz Inf Gestión'!$B$8:$CA$216,76,0)="","",VLOOKUP(A10,'[1]Anexo 1 Matriz Inf Gestión'!$B$8:$CA$216,76,0))</f>
        <v/>
      </c>
      <c r="AL10" s="40" t="str">
        <f>IF(VLOOKUP(A10,'[1]Anexo 1 Matriz Inf Gestión'!$B$8:$CA$216,77,0)="","",VLOOKUP(A10,'[1]Anexo 1 Matriz Inf Gestión'!$B$8:$CA$216,77,0))</f>
        <v>RET 11: Establecer las medidas herramientas e instrumentos pertinentes para la promoción, gestión e  implementación de acciones ambientales en los territorios étnicos que contribuyan a la mitigación y adaptación al cambio climático</v>
      </c>
      <c r="AM10" s="40" t="str">
        <f>IF(VLOOKUP(A10,'[1]Anexo 1 Matriz Inf Gestión'!$B$8:$CA$216,78,0)="","",VLOOKUP(A10,'[1]Anexo 1 Matriz Inf Gestión'!$B$8:$CA$216,78,0))</f>
        <v/>
      </c>
    </row>
    <row r="11" spans="1:39" ht="51" outlineLevel="1" x14ac:dyDescent="0.2">
      <c r="A11" s="1" t="s">
        <v>186</v>
      </c>
      <c r="B11" s="4" t="str">
        <f>VLOOKUP(A11,'[1]Anexo 1 Matriz Inf Gestión'!$B$8:$D$216,3,0)</f>
        <v>Ejecutar planes de manejo en áreas protegidas y acciones de manejo en otras estrategias de conservación a través de estrategias como pago por servicios ambientales (PSA)</v>
      </c>
      <c r="C11" s="4" t="str">
        <f>IFERROR(IF(VLOOKUP(A11,'[1]Anexo 1 Matriz Inf Gestión'!$B$8:$E$216,4,0)="","",VLOOKUP(A11,'[1]Anexo 1 Matriz Inf Gestión'!$B$8:$E$216,4,0)),"")</f>
        <v/>
      </c>
      <c r="D11" s="3">
        <f>VLOOKUP(A11,'[1]Anexo 1 Matriz Inf Gestión'!$B$8:$J$216,6,0)</f>
        <v>1</v>
      </c>
      <c r="E11" s="3" cm="1">
        <f t="array" ref="E11:F11">VLOOKUP(A11,'[2]Anexo 1 Matriz Inf Gestión'!$A$7:$H$215,TRANSPOSE({7;8}),0)</f>
        <v>0.82536666666666658</v>
      </c>
      <c r="F11" s="3">
        <v>0.82536666666666658</v>
      </c>
      <c r="G11" s="15" cm="1">
        <f t="array" ref="G11:I11">VLOOKUP(A11,'[2]Anexo 1 Matriz Inf Gestión'!$A$7:$AF$215,TRANSPOSE({30;31;32}),0)</f>
        <v>4026544492</v>
      </c>
      <c r="H11" s="15">
        <v>3581044305</v>
      </c>
      <c r="I11" s="3">
        <v>0.88935917934468955</v>
      </c>
      <c r="J11" s="33" t="s">
        <v>67</v>
      </c>
      <c r="K11" s="3">
        <f>VLOOKUP(A11,'[1]Anexo 1 Matriz Inf Gestión'!$B$8:$J$216,7,0)</f>
        <v>1</v>
      </c>
      <c r="L11" s="3" cm="1">
        <f t="array" ref="L11:M11">VLOOKUP(A11,'[3]Anexo 1 Matriz Inf Gestión'!$A$8:$R$216,TRANSPOSE({11;16}),0)</f>
        <v>0.97017543859649125</v>
      </c>
      <c r="M11" s="3">
        <v>0.97017543859649125</v>
      </c>
      <c r="N11" s="15" cm="1">
        <f t="array" ref="N11:P11">VLOOKUP(A11,'[3]Anexo 1 Matriz Inf Gestión'!$A$8:$AU$216,TRANSPOSE({45;46;47}),0)</f>
        <v>6761386276</v>
      </c>
      <c r="O11" s="15">
        <v>5850486250</v>
      </c>
      <c r="P11" s="3">
        <v>0.865279102713995</v>
      </c>
      <c r="Q11" s="4" t="s">
        <v>67</v>
      </c>
      <c r="R11" s="3">
        <f>VLOOKUP(A11,'[1]Anexo 1 Matriz Inf Gestión'!$B$8:$J$216,8,0)</f>
        <v>1</v>
      </c>
      <c r="S11" s="3" cm="1">
        <f t="array" ref="S11:T11">VLOOKUP(A11,'[4]Anexo 1 Matriz Inf Gestión'!$A$8:$R$216,TRANSPOSE({11;17}),0)</f>
        <v>0.90740740740740744</v>
      </c>
      <c r="T11" s="3">
        <v>0.90740740740740744</v>
      </c>
      <c r="U11" s="15" cm="1">
        <f t="array" ref="U11:W11">VLOOKUP(A11,'[4]Anexo 1 Matriz Inf Gestión'!$A$8:$BE$216,TRANSPOSE({54;55;56}),0)</f>
        <v>7002894709</v>
      </c>
      <c r="V11" s="15">
        <v>5965093089</v>
      </c>
      <c r="W11" s="3">
        <v>0.85180390922253402</v>
      </c>
      <c r="X11" s="29" t="s">
        <v>67</v>
      </c>
      <c r="Y11" s="3">
        <f>VLOOKUP(A11,'[1]Anexo 1 Matriz Inf Gestión'!$B$8:$J$216,9,0)</f>
        <v>1</v>
      </c>
      <c r="Z11" s="3">
        <f>VLOOKUP(A11,'[1]Anexo 1 Matriz Inf Gestión'!$B$8:$N$216,13,0)</f>
        <v>0.85185185185185175</v>
      </c>
      <c r="AA11" s="3">
        <f>VLOOKUP(A11,'[1]Anexo 1 Matriz Inf Gestión'!$B$8:$U$216,20,0)</f>
        <v>0.85185185185185175</v>
      </c>
      <c r="AB11" s="15" cm="1">
        <f t="array" ref="AB11:AD11">VLOOKUP(A11,'[1]Anexo 1 Matriz Inf Gestión'!$B$8:$BP$216,TRANSPOSE({65;66;67}),0)</f>
        <v>5070209501</v>
      </c>
      <c r="AC11" s="15">
        <v>4562335965</v>
      </c>
      <c r="AD11" s="3">
        <v>0.8998318440490809</v>
      </c>
      <c r="AE11" s="33" t="str">
        <f>IFERROR(IF(VLOOKUP(A11,[1]Consolidado!$A$6:$L$215,12,0)="","",VLOOKUP(A11,[1]Consolidado!$A$6:$L$215,12,0)),"")</f>
        <v/>
      </c>
      <c r="AF11" s="3">
        <f>VLOOKUP(A11,'[1]Anexo 1 Matriz Inf Gestión'!$B$8:$AK$216,36,0)</f>
        <v>0.9942903225806452</v>
      </c>
      <c r="AG11" s="15" cm="1">
        <f t="array" ref="AG11:AI11">VLOOKUP(A11,'[1]Anexo 1 Matriz Inf Gestión'!$B$8:$BV$216,TRANSPOSE({71;72;73}),0)</f>
        <v>22861034978</v>
      </c>
      <c r="AH11" s="15">
        <v>19958959609</v>
      </c>
      <c r="AI11" s="3">
        <v>0.87305581869793858</v>
      </c>
      <c r="AJ11" s="40" t="str">
        <f>IF(VLOOKUP(A11,'[1]Anexo 1 Matriz Inf Gestión'!$B$8:$CA$216,75,0)="","",VLOOKUP(A11,'[1]Anexo 1 Matriz Inf Gestión'!$B$8:$CA$216,75,0))</f>
        <v/>
      </c>
      <c r="AK11" s="40" t="str">
        <f>IF(VLOOKUP(A11,'[1]Anexo 1 Matriz Inf Gestión'!$B$8:$CA$216,76,0)="","",VLOOKUP(A11,'[1]Anexo 1 Matriz Inf Gestión'!$B$8:$CA$216,76,0))</f>
        <v/>
      </c>
      <c r="AL11" s="40" t="str">
        <f>IF(VLOOKUP(A11,'[1]Anexo 1 Matriz Inf Gestión'!$B$8:$CA$216,77,0)="","",VLOOKUP(A11,'[1]Anexo 1 Matriz Inf Gestión'!$B$8:$CA$216,77,0))</f>
        <v/>
      </c>
      <c r="AM11" s="40" t="str">
        <f>IF(VLOOKUP(A11,'[1]Anexo 1 Matriz Inf Gestión'!$B$8:$CA$216,78,0)="","",VLOOKUP(A11,'[1]Anexo 1 Matriz Inf Gestión'!$B$8:$CA$216,78,0))</f>
        <v/>
      </c>
    </row>
    <row r="12" spans="1:39" ht="140.25" outlineLevel="1" x14ac:dyDescent="0.2">
      <c r="A12" s="1" t="s">
        <v>78</v>
      </c>
      <c r="B12" s="4" t="str">
        <f>VLOOKUP(A12,'[1]Anexo 1 Matriz Inf Gestión'!$B$8:$D$216,3,0)</f>
        <v>Ejecución de planes de manejo en áreas protegidas</v>
      </c>
      <c r="C12" s="4" t="str">
        <f>IFERROR(IF(VLOOKUP(A12,'[1]Anexo 1 Matriz Inf Gestión'!$B$8:$E$216,4,0)="","",VLOOKUP(A12,'[1]Anexo 1 Matriz Inf Gestión'!$B$8:$E$216,4,0)),"")</f>
        <v>% de áreas protegidas con planes de manejo en ejecución</v>
      </c>
      <c r="D12" s="3">
        <f>VLOOKUP(A12,'[1]Anexo 1 Matriz Inf Gestión'!$B$8:$J$216,6,0)</f>
        <v>0.70588235294117652</v>
      </c>
      <c r="E12" s="3" cm="1">
        <f t="array" ref="E12:F12">VLOOKUP(A12,'[2]Anexo 1 Matriz Inf Gestión'!$A$7:$H$215,TRANSPOSE({7;8}),0)</f>
        <v>0.70588235294117652</v>
      </c>
      <c r="F12" s="3">
        <v>1</v>
      </c>
      <c r="G12" s="15" cm="1">
        <f t="array" ref="G12:I12">VLOOKUP(A12,'[2]Anexo 1 Matriz Inf Gestión'!$A$7:$AF$215,TRANSPOSE({30;31;32}),0)</f>
        <v>0</v>
      </c>
      <c r="H12" s="15">
        <v>0</v>
      </c>
      <c r="I12" s="3">
        <v>0</v>
      </c>
      <c r="J12" s="33" t="s">
        <v>380</v>
      </c>
      <c r="K12" s="3">
        <f>VLOOKUP(A12,'[1]Anexo 1 Matriz Inf Gestión'!$B$8:$J$216,7,0)</f>
        <v>0.83333333333333337</v>
      </c>
      <c r="L12" s="3" cm="1">
        <f t="array" ref="L12:M12">VLOOKUP(A12,'[3]Anexo 1 Matriz Inf Gestión'!$A$8:$R$216,TRANSPOSE({11;16}),0)</f>
        <v>0.68421052631578949</v>
      </c>
      <c r="M12" s="3">
        <v>0.82105263157894737</v>
      </c>
      <c r="N12" s="15" cm="1">
        <f t="array" ref="N12:P12">VLOOKUP(A12,'[3]Anexo 1 Matriz Inf Gestión'!$A$8:$AU$216,TRANSPOSE({45;46;47}),0)</f>
        <v>0</v>
      </c>
      <c r="O12" s="15">
        <v>0</v>
      </c>
      <c r="P12" s="3">
        <v>0</v>
      </c>
      <c r="Q12" s="4" t="s">
        <v>272</v>
      </c>
      <c r="R12" s="3">
        <f>VLOOKUP(A12,'[1]Anexo 1 Matriz Inf Gestión'!$B$8:$J$216,8,0)</f>
        <v>0.89473684210526316</v>
      </c>
      <c r="S12" s="3" cm="1">
        <f t="array" ref="S12:T12">VLOOKUP(A12,'[4]Anexo 1 Matriz Inf Gestión'!$A$8:$R$216,TRANSPOSE({11;17}),0)</f>
        <v>1</v>
      </c>
      <c r="T12" s="3">
        <v>1</v>
      </c>
      <c r="U12" s="15" cm="1">
        <f t="array" ref="U12:W12">VLOOKUP(A12,'[4]Anexo 1 Matriz Inf Gestión'!$A$8:$BE$216,TRANSPOSE({54;55;56}),0)</f>
        <v>529314020</v>
      </c>
      <c r="V12" s="15">
        <v>457571136</v>
      </c>
      <c r="W12" s="3">
        <v>0.8644606390739471</v>
      </c>
      <c r="X12" s="29" t="s">
        <v>510</v>
      </c>
      <c r="Y12" s="3">
        <f>VLOOKUP(A12,'[1]Anexo 1 Matriz Inf Gestión'!$B$8:$J$216,9,0)</f>
        <v>0.95</v>
      </c>
      <c r="Z12" s="3">
        <f>VLOOKUP(A12,'[1]Anexo 1 Matriz Inf Gestión'!$B$8:$N$216,13,0)</f>
        <v>1</v>
      </c>
      <c r="AA12" s="3">
        <f>VLOOKUP(A12,'[1]Anexo 1 Matriz Inf Gestión'!$B$8:$U$216,20,0)</f>
        <v>1</v>
      </c>
      <c r="AB12" s="15" cm="1">
        <f t="array" ref="AB12:AD12">VLOOKUP(A12,'[1]Anexo 1 Matriz Inf Gestión'!$B$8:$BP$216,TRANSPOSE({65;66;67}),0)</f>
        <v>675000000</v>
      </c>
      <c r="AC12" s="15">
        <v>673947983</v>
      </c>
      <c r="AD12" s="3">
        <v>0.99844145629629633</v>
      </c>
      <c r="AE12" s="33" t="str">
        <f>IFERROR(IF(VLOOKUP(A12,[1]Consolidado!$A$6:$L$215,12,0)="","",VLOOKUP(A12,[1]Consolidado!$A$6:$L$215,12,0)),"")</f>
        <v xml:space="preserve">Se continua con la ejecución de los siguientes convenios:  040-COV2211-131 firmado con el municipio de Caldas para el Desarrollo del Plan de Manejo para el aprovechamiento de las externalidades ambientales de la RFPR Alto de San miguel, por un valor de $ 135.120.637; Convenio 040-COV2212-150 firmado con el fin de "Aunar esfuerzos con el Municipio de Anorí para la implementación de acciones en el Distrito de Manejo Integrado Cacica Noria", en el municipio de Anorí, por un valor de $480.283.080 y del Convenio 040-COV2306-51 con el objeto de “Aunar esfuerzos con el Municipio de Yarumal para la implementación de acciones del plan de manejo del área protegida Distrito Regional de Manejo Integrado Alto de Ventanas” en el Municipio de Yarumal por valor de $156.116.388			</v>
      </c>
      <c r="AF12" s="3">
        <f>VLOOKUP(A12,'[1]Anexo 1 Matriz Inf Gestión'!$B$8:$AK$216,36,0)</f>
        <v>1</v>
      </c>
      <c r="AG12" s="15" cm="1">
        <f t="array" ref="AG12:AI12">VLOOKUP(A12,'[1]Anexo 1 Matriz Inf Gestión'!$B$8:$BV$216,TRANSPOSE({71;72;73}),0)</f>
        <v>1204314020</v>
      </c>
      <c r="AH12" s="15">
        <v>1131519119</v>
      </c>
      <c r="AI12" s="3">
        <v>0.93955488370051521</v>
      </c>
      <c r="AJ12" s="40" t="str">
        <f>IF(VLOOKUP(A12,'[1]Anexo 1 Matriz Inf Gestión'!$B$8:$CA$216,75,0)="","",VLOOKUP(A12,'[1]Anexo 1 Matriz Inf Gestión'!$B$8:$CA$216,75,0))</f>
        <v/>
      </c>
      <c r="AK12" s="40" t="str">
        <f>IF(VLOOKUP(A12,'[1]Anexo 1 Matriz Inf Gestión'!$B$8:$CA$216,76,0)="","",VLOOKUP(A12,'[1]Anexo 1 Matriz Inf Gestión'!$B$8:$CA$216,76,0))</f>
        <v>% de áreas protegidas con planes de manejo en ejecución</v>
      </c>
      <c r="AL12" s="40" t="str">
        <f>IF(VLOOKUP(A12,'[1]Anexo 1 Matriz Inf Gestión'!$B$8:$CA$216,77,0)="","",VLOOKUP(A12,'[1]Anexo 1 Matriz Inf Gestión'!$B$8:$CA$216,77,0))</f>
        <v/>
      </c>
      <c r="AM12" s="40" t="str">
        <f>IF(VLOOKUP(A12,'[1]Anexo 1 Matriz Inf Gestión'!$B$8:$CA$216,78,0)="","",VLOOKUP(A12,'[1]Anexo 1 Matriz Inf Gestión'!$B$8:$CA$216,78,0))</f>
        <v/>
      </c>
    </row>
    <row r="13" spans="1:39" ht="409.5" outlineLevel="1" x14ac:dyDescent="0.2">
      <c r="A13" s="1" t="s">
        <v>79</v>
      </c>
      <c r="B13" s="4" t="str">
        <f>VLOOKUP(A13,'[1]Anexo 1 Matriz Inf Gestión'!$B$8:$D$216,3,0)</f>
        <v>Ejecución de planes de manejo de áreas protegidas</v>
      </c>
      <c r="C13" s="4" t="str">
        <f>IFERROR(IF(VLOOKUP(A13,'[1]Anexo 1 Matriz Inf Gestión'!$B$8:$E$216,4,0)="","",VLOOKUP(A13,'[1]Anexo 1 Matriz Inf Gestión'!$B$8:$E$216,4,0)),"")</f>
        <v>% de ejecución de planes de manejo de áreas protegidas bajo competencia de la Corporación.</v>
      </c>
      <c r="D13" s="3">
        <f>VLOOKUP(A13,'[1]Anexo 1 Matriz Inf Gestión'!$B$8:$J$216,6,0)</f>
        <v>0.15</v>
      </c>
      <c r="E13" s="3" cm="1">
        <f t="array" ref="E13:F13">VLOOKUP(A13,'[2]Anexo 1 Matriz Inf Gestión'!$A$7:$H$215,TRANSPOSE({7;8}),0)</f>
        <v>0.23260000000000003</v>
      </c>
      <c r="F13" s="3">
        <v>1</v>
      </c>
      <c r="G13" s="15" cm="1">
        <f t="array" ref="G13:I13">VLOOKUP(A13,'[2]Anexo 1 Matriz Inf Gestión'!$A$7:$AF$215,TRANSPOSE({30;31;32}),0)</f>
        <v>1635447644</v>
      </c>
      <c r="H13" s="15">
        <v>1493912361</v>
      </c>
      <c r="I13" s="3">
        <v>0.91345777193219646</v>
      </c>
      <c r="J13" s="33" t="s">
        <v>381</v>
      </c>
      <c r="K13" s="3">
        <f>VLOOKUP(A13,'[1]Anexo 1 Matriz Inf Gestión'!$B$8:$J$216,7,0)</f>
        <v>0.3</v>
      </c>
      <c r="L13" s="3" cm="1">
        <f t="array" ref="L13:M13">VLOOKUP(A13,'[3]Anexo 1 Matriz Inf Gestión'!$A$8:$R$216,TRANSPOSE({11;16}),0)</f>
        <v>0.37611538461538474</v>
      </c>
      <c r="M13" s="3">
        <v>1</v>
      </c>
      <c r="N13" s="15" cm="1">
        <f t="array" ref="N13:P13">VLOOKUP(A13,'[3]Anexo 1 Matriz Inf Gestión'!$A$8:$AU$216,TRANSPOSE({45;46;47}),0)</f>
        <v>1416293466</v>
      </c>
      <c r="O13" s="15">
        <v>1415808466</v>
      </c>
      <c r="P13" s="3">
        <v>0.99965755684704971</v>
      </c>
      <c r="Q13" s="4" t="s">
        <v>273</v>
      </c>
      <c r="R13" s="3">
        <f>VLOOKUP(A13,'[1]Anexo 1 Matriz Inf Gestión'!$B$8:$J$216,8,0)</f>
        <v>0.45</v>
      </c>
      <c r="S13" s="3" cm="1">
        <f t="array" ref="S13:T13">VLOOKUP(A13,'[4]Anexo 1 Matriz Inf Gestión'!$A$8:$R$216,TRANSPOSE({11;17}),0)</f>
        <v>0.2</v>
      </c>
      <c r="T13" s="3">
        <v>0.44444444444444448</v>
      </c>
      <c r="U13" s="15" cm="1">
        <f t="array" ref="U13:W13">VLOOKUP(A13,'[4]Anexo 1 Matriz Inf Gestión'!$A$8:$BE$216,TRANSPOSE({54;55;56}),0)</f>
        <v>2315515281</v>
      </c>
      <c r="V13" s="15">
        <v>2300276179</v>
      </c>
      <c r="W13" s="3">
        <v>0.99341869944670858</v>
      </c>
      <c r="X13" s="29" t="s">
        <v>511</v>
      </c>
      <c r="Y13" s="3">
        <f>VLOOKUP(A13,'[1]Anexo 1 Matriz Inf Gestión'!$B$8:$J$216,9,0)</f>
        <v>0.6</v>
      </c>
      <c r="Z13" s="3">
        <f>VLOOKUP(A13,'[1]Anexo 1 Matriz Inf Gestión'!$B$8:$N$216,13,0)</f>
        <v>0.6</v>
      </c>
      <c r="AA13" s="3">
        <f>VLOOKUP(A13,'[1]Anexo 1 Matriz Inf Gestión'!$B$8:$U$216,20,0)</f>
        <v>1</v>
      </c>
      <c r="AB13" s="15" cm="1">
        <f t="array" ref="AB13:AD13">VLOOKUP(A13,'[1]Anexo 1 Matriz Inf Gestión'!$B$8:$BP$216,TRANSPOSE({65;66;67}),0)</f>
        <v>1743667665</v>
      </c>
      <c r="AC13" s="15">
        <v>1614026650</v>
      </c>
      <c r="AD13" s="3">
        <v>0.92565038762704821</v>
      </c>
      <c r="AE13" s="33" t="str">
        <f>IFERROR(IF(VLOOKUP(A13,[1]Consolidado!$A$6:$L$215,12,0)="","",VLOOKUP(A13,[1]Consolidado!$A$6:$L$215,12,0)),"")</f>
        <v>En el tercer trimestre de 2023 se recibieron a satisfacción por parte de la supervisión los informes técnicos de avance  correspondientes a la ejecución física del alcance 1 del convenio 040-COV2209-73 mediante el cual se implementa la subactividad 1.3.2., los avances soportados tienen el siguiente radicado 180-COE2309-39167</v>
      </c>
      <c r="AF13" s="3">
        <f>VLOOKUP(A13,'[1]Anexo 1 Matriz Inf Gestión'!$B$8:$AK$216,36,0)</f>
        <v>1</v>
      </c>
      <c r="AG13" s="15" cm="1">
        <f t="array" ref="AG13:AI13">VLOOKUP(A13,'[1]Anexo 1 Matriz Inf Gestión'!$B$8:$BV$216,TRANSPOSE({71;72;73}),0)</f>
        <v>7110924056</v>
      </c>
      <c r="AH13" s="15">
        <v>6824023656</v>
      </c>
      <c r="AI13" s="3">
        <v>0.95965356995228746</v>
      </c>
      <c r="AJ13" s="40" t="str">
        <f>IF(VLOOKUP(A13,'[1]Anexo 1 Matriz Inf Gestión'!$B$8:$CA$216,75,0)="","",VLOOKUP(A13,'[1]Anexo 1 Matriz Inf Gestión'!$B$8:$CA$216,75,0))</f>
        <v/>
      </c>
      <c r="AK13" s="40" t="str">
        <f>IF(VLOOKUP(A13,'[1]Anexo 1 Matriz Inf Gestión'!$B$8:$CA$216,76,0)="","",VLOOKUP(A13,'[1]Anexo 1 Matriz Inf Gestión'!$B$8:$CA$216,76,0))</f>
        <v/>
      </c>
      <c r="AL13" s="40" t="str">
        <f>IF(VLOOKUP(A13,'[1]Anexo 1 Matriz Inf Gestión'!$B$8:$CA$216,77,0)="","",VLOOKUP(A13,'[1]Anexo 1 Matriz Inf Gestión'!$B$8:$CA$216,77,0))</f>
        <v/>
      </c>
      <c r="AM13" s="40" t="str">
        <f>IF(VLOOKUP(A13,'[1]Anexo 1 Matriz Inf Gestión'!$B$8:$CA$216,78,0)="","",VLOOKUP(A13,'[1]Anexo 1 Matriz Inf Gestión'!$B$8:$CA$216,78,0))</f>
        <v/>
      </c>
    </row>
    <row r="14" spans="1:39" ht="165.75" outlineLevel="1" x14ac:dyDescent="0.2">
      <c r="A14" s="1" t="s">
        <v>24</v>
      </c>
      <c r="B14" s="4" t="str">
        <f>VLOOKUP(A14,'[1]Anexo 1 Matriz Inf Gestión'!$B$8:$D$216,3,0)</f>
        <v xml:space="preserve">Ejecución de acciones de manejo en Humedales </v>
      </c>
      <c r="C14" s="4" t="str">
        <f>IFERROR(IF(VLOOKUP(A14,'[1]Anexo 1 Matriz Inf Gestión'!$B$8:$E$216,4,0)="","",VLOOKUP(A14,'[1]Anexo 1 Matriz Inf Gestión'!$B$8:$E$216,4,0)),"")</f>
        <v>Número de ha de humedales con acciones de manejo</v>
      </c>
      <c r="D14" s="5">
        <f>VLOOKUP(A14,'[1]Anexo 1 Matriz Inf Gestión'!$B$8:$J$216,6,0)</f>
        <v>200</v>
      </c>
      <c r="E14" s="5" cm="1">
        <f t="array" ref="E14:F14">VLOOKUP(A14,'[2]Anexo 1 Matriz Inf Gestión'!$A$7:$H$215,TRANSPOSE({7;8}),0)</f>
        <v>0</v>
      </c>
      <c r="F14" s="5">
        <v>0</v>
      </c>
      <c r="G14" s="15" cm="1">
        <f t="array" ref="G14:I14">VLOOKUP(A14,'[2]Anexo 1 Matriz Inf Gestión'!$A$7:$AF$215,TRANSPOSE({30;31;32}),0)</f>
        <v>448937947</v>
      </c>
      <c r="H14" s="15">
        <v>391538640</v>
      </c>
      <c r="I14" s="3">
        <v>0.87214422976812878</v>
      </c>
      <c r="J14" s="33" t="s">
        <v>382</v>
      </c>
      <c r="K14" s="5">
        <f>VLOOKUP(A14,'[1]Anexo 1 Matriz Inf Gestión'!$B$8:$J$216,7,0)</f>
        <v>450</v>
      </c>
      <c r="L14" s="5" cm="1">
        <f t="array" ref="L14:M14">VLOOKUP(A14,'[3]Anexo 1 Matriz Inf Gestión'!$A$8:$R$216,TRANSPOSE({11;16}),0)</f>
        <v>619</v>
      </c>
      <c r="M14" s="5">
        <v>1</v>
      </c>
      <c r="N14" s="15" cm="1">
        <f t="array" ref="N14:P14">VLOOKUP(A14,'[3]Anexo 1 Matriz Inf Gestión'!$A$8:$AU$216,TRANSPOSE({45;46;47}),0)</f>
        <v>2985050497</v>
      </c>
      <c r="O14" s="15">
        <v>2509818412</v>
      </c>
      <c r="P14" s="3">
        <v>0.84079596459838379</v>
      </c>
      <c r="Q14" s="4" t="s">
        <v>52</v>
      </c>
      <c r="R14" s="5">
        <f>VLOOKUP(A14,'[1]Anexo 1 Matriz Inf Gestión'!$B$8:$J$216,8,0)</f>
        <v>450</v>
      </c>
      <c r="S14" s="5" cm="1">
        <f t="array" ref="S14:T14">VLOOKUP(A14,'[4]Anexo 1 Matriz Inf Gestión'!$A$8:$R$216,TRANSPOSE({11;17}),0)</f>
        <v>627.9</v>
      </c>
      <c r="T14" s="5">
        <v>1</v>
      </c>
      <c r="U14" s="15" cm="1">
        <f t="array" ref="U14:W14">VLOOKUP(A14,'[4]Anexo 1 Matriz Inf Gestión'!$A$8:$BE$216,TRANSPOSE({54;55;56}),0)</f>
        <v>597667420</v>
      </c>
      <c r="V14" s="15">
        <v>183878952</v>
      </c>
      <c r="W14" s="3">
        <v>0.30766099313226741</v>
      </c>
      <c r="X14" s="29" t="s">
        <v>512</v>
      </c>
      <c r="Y14" s="5">
        <f>VLOOKUP(A14,'[1]Anexo 1 Matriz Inf Gestión'!$B$8:$J$216,9,0)</f>
        <v>450</v>
      </c>
      <c r="Z14" s="5">
        <f>VLOOKUP(A14,'[1]Anexo 1 Matriz Inf Gestión'!$B$8:$N$216,13,0)</f>
        <v>50</v>
      </c>
      <c r="AA14" s="3">
        <f>VLOOKUP(A14,'[1]Anexo 1 Matriz Inf Gestión'!$B$8:$U$216,20,0)</f>
        <v>0.1111111111111111</v>
      </c>
      <c r="AB14" s="15" cm="1">
        <f t="array" ref="AB14:AD14">VLOOKUP(A14,'[1]Anexo 1 Matriz Inf Gestión'!$B$8:$BP$216,TRANSPOSE({65;66;67}),0)</f>
        <v>922425887</v>
      </c>
      <c r="AC14" s="15">
        <v>867452006</v>
      </c>
      <c r="AD14" s="3">
        <v>0.94040292908648604</v>
      </c>
      <c r="AE14" s="33" t="str">
        <f>IFERROR(IF(VLOOKUP(A14,[1]Consolidado!$A$6:$L$215,12,0)="","",VLOOKUP(A14,[1]Consolidado!$A$6:$L$215,12,0)),"")</f>
        <v xml:space="preserve">Se avanza en la formulación del Plan de Manejo del DRMI Ciénaga Corrales El Ocho, figura de conservación con unas 300 ha de espejos de humedales, mediante el Convenio 040-COV2212-145, en el marco del cual se recibió en el tercer trimestre el informe diagnóstico. 									</v>
      </c>
      <c r="AF14" s="5">
        <f>VLOOKUP(A14,'[1]Anexo 1 Matriz Inf Gestión'!$B$8:$AK$216,36,0)</f>
        <v>0.96574193548387099</v>
      </c>
      <c r="AG14" s="15" cm="1">
        <f t="array" ref="AG14:AI14">VLOOKUP(A14,'[1]Anexo 1 Matriz Inf Gestión'!$B$8:$BV$216,TRANSPOSE({71;72;73}),0)</f>
        <v>4954081751</v>
      </c>
      <c r="AH14" s="15">
        <v>3952688010</v>
      </c>
      <c r="AI14" s="3">
        <v>0.79786491395749271</v>
      </c>
      <c r="AJ14" s="40" t="str">
        <f>IF(VLOOKUP(A14,'[1]Anexo 1 Matriz Inf Gestión'!$B$8:$CA$216,75,0)="","",VLOOKUP(A14,'[1]Anexo 1 Matriz Inf Gestión'!$B$8:$CA$216,75,0))</f>
        <v/>
      </c>
      <c r="AK14" s="40" t="str">
        <f>IF(VLOOKUP(A14,'[1]Anexo 1 Matriz Inf Gestión'!$B$8:$CA$216,76,0)="","",VLOOKUP(A14,'[1]Anexo 1 Matriz Inf Gestión'!$B$8:$CA$216,76,0))</f>
        <v/>
      </c>
      <c r="AL14" s="40" t="str">
        <f>IF(VLOOKUP(A14,'[1]Anexo 1 Matriz Inf Gestión'!$B$8:$CA$216,77,0)="","",VLOOKUP(A14,'[1]Anexo 1 Matriz Inf Gestión'!$B$8:$CA$216,77,0))</f>
        <v>RET 2: Proteger el agua como derecho y medio de vida, en el marco de la planeación integral de las cuencas hidrográficas</v>
      </c>
      <c r="AM14" s="40" t="str">
        <f>IF(VLOOKUP(A14,'[1]Anexo 1 Matriz Inf Gestión'!$B$8:$CA$216,78,0)="","",VLOOKUP(A14,'[1]Anexo 1 Matriz Inf Gestión'!$B$8:$CA$216,78,0))</f>
        <v/>
      </c>
    </row>
    <row r="15" spans="1:39" ht="165.75" outlineLevel="1" x14ac:dyDescent="0.2">
      <c r="A15" s="1" t="s">
        <v>25</v>
      </c>
      <c r="B15" s="4" t="str">
        <f>VLOOKUP(A15,'[1]Anexo 1 Matriz Inf Gestión'!$B$8:$D$216,3,0)</f>
        <v>Adopción de áreas bajo sistemas sostenibles de conservación (restauración, sistemas agroforestales y manejo forestal sostenible)</v>
      </c>
      <c r="C15" s="4" t="str">
        <f>IFERROR(IF(VLOOKUP(A15,'[1]Anexo 1 Matriz Inf Gestión'!$B$8:$E$216,4,0)="","",VLOOKUP(A15,'[1]Anexo 1 Matriz Inf Gestión'!$B$8:$E$216,4,0)),"")</f>
        <v>Número de ha en otras estrategias de conservación en la jurisdicción adoptadas en la vigencia del PGAR
Notas:
PND 2018-2022:
* Áreas bajo sistemas sostenibles de conservación (restauración*, sistemas agroforestales, manejo forestal sostenible)
* % de ecosistemas o unidades de Análisis ecosistémicas no representados o subrepresentados incluidos en el SINAP en el cuatrienio</v>
      </c>
      <c r="D15" s="5">
        <f>VLOOKUP(A15,'[1]Anexo 1 Matriz Inf Gestión'!$B$8:$J$216,6,0)</f>
        <v>10000</v>
      </c>
      <c r="E15" s="5" cm="1">
        <f t="array" ref="E15:F15">VLOOKUP(A15,'[2]Anexo 1 Matriz Inf Gestión'!$A$7:$H$215,TRANSPOSE({7;8}),0)</f>
        <v>9522</v>
      </c>
      <c r="F15" s="5">
        <v>0.95220000000000005</v>
      </c>
      <c r="G15" s="15" cm="1">
        <f t="array" ref="G15:I15">VLOOKUP(A15,'[2]Anexo 1 Matriz Inf Gestión'!$A$7:$AF$215,TRANSPOSE({30;31;32}),0)</f>
        <v>373646328</v>
      </c>
      <c r="H15" s="15">
        <v>368681594</v>
      </c>
      <c r="I15" s="3">
        <v>0.98671274510691831</v>
      </c>
      <c r="J15" s="33" t="s">
        <v>383</v>
      </c>
      <c r="K15" s="5">
        <f>VLOOKUP(A15,'[1]Anexo 1 Matriz Inf Gestión'!$B$8:$J$216,7,0)</f>
        <v>22500</v>
      </c>
      <c r="L15" s="5" cm="1">
        <f t="array" ref="L15:M15">VLOOKUP(A15,'[3]Anexo 1 Matriz Inf Gestión'!$A$8:$R$216,TRANSPOSE({11;16}),0)</f>
        <v>164565</v>
      </c>
      <c r="M15" s="5">
        <v>1</v>
      </c>
      <c r="N15" s="15" cm="1">
        <f t="array" ref="N15:P15">VLOOKUP(A15,'[3]Anexo 1 Matriz Inf Gestión'!$A$8:$AU$216,TRANSPOSE({45;46;47}),0)</f>
        <v>586250000</v>
      </c>
      <c r="O15" s="15">
        <v>465508574</v>
      </c>
      <c r="P15" s="3">
        <v>0.79404447590618332</v>
      </c>
      <c r="Q15" s="4" t="s">
        <v>53</v>
      </c>
      <c r="R15" s="5">
        <f>VLOOKUP(A15,'[1]Anexo 1 Matriz Inf Gestión'!$B$8:$J$216,8,0)</f>
        <v>35000</v>
      </c>
      <c r="S15" s="5" cm="1">
        <f t="array" ref="S15:T15">VLOOKUP(A15,'[4]Anexo 1 Matriz Inf Gestión'!$A$8:$R$216,TRANSPOSE({11;17}),0)</f>
        <v>172724.33</v>
      </c>
      <c r="T15" s="5">
        <v>1</v>
      </c>
      <c r="U15" s="15" cm="1">
        <f t="array" ref="U15:W15">VLOOKUP(A15,'[4]Anexo 1 Matriz Inf Gestión'!$A$8:$BE$216,TRANSPOSE({54;55;56}),0)</f>
        <v>1500867420</v>
      </c>
      <c r="V15" s="15">
        <v>983977566</v>
      </c>
      <c r="W15" s="3">
        <v>0.65560592020846187</v>
      </c>
      <c r="X15" s="29" t="s">
        <v>513</v>
      </c>
      <c r="Y15" s="5">
        <f>VLOOKUP(A15,'[1]Anexo 1 Matriz Inf Gestión'!$B$8:$J$216,9,0)</f>
        <v>50000</v>
      </c>
      <c r="Z15" s="5">
        <f>VLOOKUP(A15,'[1]Anexo 1 Matriz Inf Gestión'!$B$8:$N$216,13,0)</f>
        <v>172724.33</v>
      </c>
      <c r="AA15" s="3">
        <f>VLOOKUP(A15,'[1]Anexo 1 Matriz Inf Gestión'!$B$8:$U$216,20,0)</f>
        <v>1</v>
      </c>
      <c r="AB15" s="15" cm="1">
        <f t="array" ref="AB15:AD15">VLOOKUP(A15,'[1]Anexo 1 Matriz Inf Gestión'!$B$8:$BP$216,TRANSPOSE({65;66;67}),0)</f>
        <v>1378281298</v>
      </c>
      <c r="AC15" s="15">
        <v>1121362055</v>
      </c>
      <c r="AD15" s="3">
        <v>0.8135944793179658</v>
      </c>
      <c r="AE15" s="33" t="str">
        <f>IFERROR(IF(VLOOKUP(A15,[1]Consolidado!$A$6:$L$215,12,0)="","",VLOOKUP(A15,[1]Consolidado!$A$6:$L$215,12,0)),"")</f>
        <v xml:space="preserve">Se avanza en la ejecución de los Convenios: 040-COV2208-35 Municipio de Barbosa,   040-COV2208-26 Municipio de Yarumal, 040-COV2210-84 Municipio de San Pedro de los Milagros, para formulación de Sistema Local de Areas Protegidas en estos municipios y se suscribio convenio con los municipio de Salgar (040-COV2306-84), Sopetran (040-COV2306-105) y Caracoli (040-COV2304-9) para la formulación de Sistemas Locales de Áreas Protegidas.			</v>
      </c>
      <c r="AF15" s="5">
        <f>VLOOKUP(A15,'[1]Anexo 1 Matriz Inf Gestión'!$B$8:$AK$216,36,0)</f>
        <v>1</v>
      </c>
      <c r="AG15" s="15" cm="1">
        <f t="array" ref="AG15:AI15">VLOOKUP(A15,'[1]Anexo 1 Matriz Inf Gestión'!$B$8:$BV$216,TRANSPOSE({71;72;73}),0)</f>
        <v>3839045046</v>
      </c>
      <c r="AH15" s="15">
        <v>2939529789</v>
      </c>
      <c r="AI15" s="3">
        <v>0.76569296629190942</v>
      </c>
      <c r="AJ15" s="40" t="str">
        <f>IF(VLOOKUP(A15,'[1]Anexo 1 Matriz Inf Gestión'!$B$8:$CA$216,75,0)="","",VLOOKUP(A15,'[1]Anexo 1 Matriz Inf Gestión'!$B$8:$CA$216,75,0))</f>
        <v/>
      </c>
      <c r="AK15" s="40" t="str">
        <f>IF(VLOOKUP(A15,'[1]Anexo 1 Matriz Inf Gestión'!$B$8:$CA$216,76,0)="","",VLOOKUP(A15,'[1]Anexo 1 Matriz Inf Gestión'!$B$8:$CA$216,76,0))</f>
        <v/>
      </c>
      <c r="AL15" s="40" t="str">
        <f>IF(VLOOKUP(A15,'[1]Anexo 1 Matriz Inf Gestión'!$B$8:$CA$216,77,0)="","",VLOOKUP(A15,'[1]Anexo 1 Matriz Inf Gestión'!$B$8:$CA$216,77,0))</f>
        <v>RET 1: Aumentar la superficie de áreas protegidas y de otras estrategias de conservación en la jurisdicción</v>
      </c>
      <c r="AM15" s="40" t="str">
        <f>IF(VLOOKUP(A15,'[1]Anexo 1 Matriz Inf Gestión'!$B$8:$CA$216,78,0)="","",VLOOKUP(A15,'[1]Anexo 1 Matriz Inf Gestión'!$B$8:$CA$216,78,0))</f>
        <v/>
      </c>
    </row>
    <row r="16" spans="1:39" ht="280.5" outlineLevel="1" x14ac:dyDescent="0.2">
      <c r="A16" s="1" t="s">
        <v>26</v>
      </c>
      <c r="B16" s="4" t="str">
        <f>VLOOKUP(A16,'[1]Anexo 1 Matriz Inf Gestión'!$B$8:$D$216,3,0)</f>
        <v>Implementación de pagos por servicio ambientales (PSA)</v>
      </c>
      <c r="C16" s="4" t="str">
        <f>IFERROR(IF(VLOOKUP(A16,'[1]Anexo 1 Matriz Inf Gestión'!$B$8:$E$216,4,0)="","",VLOOKUP(A16,'[1]Anexo 1 Matriz Inf Gestión'!$B$8:$E$216,4,0)),"")</f>
        <v>Número de ha bajo esquemas de pagos por servicios ambientales (PSA) e incentivos a la conservación.
Nota:
PND 2018-2022:
Áreas bajo esquemas de Pagos por Servicios Ambientales (PSA) e incentivos a la conservación</v>
      </c>
      <c r="D16" s="5">
        <f>VLOOKUP(A16,'[1]Anexo 1 Matriz Inf Gestión'!$B$8:$J$216,6,0)</f>
        <v>1500</v>
      </c>
      <c r="E16" s="5" cm="1">
        <f t="array" ref="E16:F16">VLOOKUP(A16,'[2]Anexo 1 Matriz Inf Gestión'!$A$7:$H$215,TRANSPOSE({7;8}),0)</f>
        <v>21176.69</v>
      </c>
      <c r="F16" s="5">
        <v>1</v>
      </c>
      <c r="G16" s="15" cm="1">
        <f t="array" ref="G16:I16">VLOOKUP(A16,'[2]Anexo 1 Matriz Inf Gestión'!$A$7:$AF$215,TRANSPOSE({30;31;32}),0)</f>
        <v>1000867345</v>
      </c>
      <c r="H16" s="15">
        <v>862935379</v>
      </c>
      <c r="I16" s="3">
        <v>0.86218756492649884</v>
      </c>
      <c r="J16" s="33" t="s">
        <v>384</v>
      </c>
      <c r="K16" s="5">
        <f>VLOOKUP(A16,'[1]Anexo 1 Matriz Inf Gestión'!$B$8:$J$216,7,0)</f>
        <v>1500</v>
      </c>
      <c r="L16" s="5" cm="1">
        <f t="array" ref="L16:M16">VLOOKUP(A16,'[3]Anexo 1 Matriz Inf Gestión'!$A$8:$R$216,TRANSPOSE({11;16}),0)</f>
        <v>24040.5</v>
      </c>
      <c r="M16" s="5">
        <v>1</v>
      </c>
      <c r="N16" s="15" cm="1">
        <f t="array" ref="N16:P16">VLOOKUP(A16,'[3]Anexo 1 Matriz Inf Gestión'!$A$8:$AU$216,TRANSPOSE({45;46;47}),0)</f>
        <v>1673792313</v>
      </c>
      <c r="O16" s="15">
        <v>1359350798</v>
      </c>
      <c r="P16" s="3">
        <v>0.81213827273682793</v>
      </c>
      <c r="Q16" s="4" t="s">
        <v>54</v>
      </c>
      <c r="R16" s="5">
        <f>VLOOKUP(A16,'[1]Anexo 1 Matriz Inf Gestión'!$B$8:$J$216,8,0)</f>
        <v>1500</v>
      </c>
      <c r="S16" s="5" cm="1">
        <f t="array" ref="S16:T16">VLOOKUP(A16,'[4]Anexo 1 Matriz Inf Gestión'!$A$8:$R$216,TRANSPOSE({11;17}),0)</f>
        <v>3932.2</v>
      </c>
      <c r="T16" s="5">
        <v>1</v>
      </c>
      <c r="U16" s="15" cm="1">
        <f t="array" ref="U16:W16">VLOOKUP(A16,'[4]Anexo 1 Matriz Inf Gestión'!$A$8:$BE$216,TRANSPOSE({54;55;56}),0)</f>
        <v>1923530568</v>
      </c>
      <c r="V16" s="15">
        <v>1905025256</v>
      </c>
      <c r="W16" s="3">
        <v>0.99037950718961487</v>
      </c>
      <c r="X16" s="29" t="s">
        <v>514</v>
      </c>
      <c r="Y16" s="5">
        <f>VLOOKUP(A16,'[1]Anexo 1 Matriz Inf Gestión'!$B$8:$J$216,9,0)</f>
        <v>1500</v>
      </c>
      <c r="Z16" s="5">
        <f>VLOOKUP(A16,'[1]Anexo 1 Matriz Inf Gestión'!$B$8:$N$216,13,0)</f>
        <v>17759</v>
      </c>
      <c r="AA16" s="3">
        <f>VLOOKUP(A16,'[1]Anexo 1 Matriz Inf Gestión'!$B$8:$U$216,20,0)</f>
        <v>1</v>
      </c>
      <c r="AB16" s="15" cm="1">
        <f t="array" ref="AB16:AD16">VLOOKUP(A16,'[1]Anexo 1 Matriz Inf Gestión'!$B$8:$BP$216,TRANSPOSE({65;66;67}),0)</f>
        <v>312834651</v>
      </c>
      <c r="AC16" s="15">
        <v>257336271</v>
      </c>
      <c r="AD16" s="3">
        <v>0.82259516385862252</v>
      </c>
      <c r="AE16" s="33" t="str">
        <f>IFERROR(IF(VLOOKUP(A16,[1]Consolidado!$A$6:$L$215,12,0)="","",VLOOKUP(A16,[1]Consolidado!$A$6:$L$215,12,0)),"")</f>
        <v>Se celebró el convenio 040-COV2304-11, con la gobernación de Antioquia, EPM, La Corporación Masbosques y 42 municipios de la jurisdicción de Corantioquia, en el cual se busca beneficiar 1958 familias con Pagos por Servicios Ambientales, hasta el momento, el proceso se encuentra en la caracterización de los predios; por lo cual no se tiene una estimación exacta de las Ha a conservar.</v>
      </c>
      <c r="AF16" s="5">
        <f>VLOOKUP(A16,'[1]Anexo 1 Matriz Inf Gestión'!$B$8:$AK$216,36,0)</f>
        <v>1</v>
      </c>
      <c r="AG16" s="15" cm="1">
        <f t="array" ref="AG16:AI16">VLOOKUP(A16,'[1]Anexo 1 Matriz Inf Gestión'!$B$8:$BV$216,TRANSPOSE({71;72;73}),0)</f>
        <v>4911024877</v>
      </c>
      <c r="AH16" s="15">
        <v>4384647704</v>
      </c>
      <c r="AI16" s="3">
        <v>0.8928172456496396</v>
      </c>
      <c r="AJ16" s="40" t="str">
        <f>IF(VLOOKUP(A16,'[1]Anexo 1 Matriz Inf Gestión'!$B$8:$CA$216,75,0)="","",VLOOKUP(A16,'[1]Anexo 1 Matriz Inf Gestión'!$B$8:$CA$216,75,0))</f>
        <v/>
      </c>
      <c r="AK16" s="40" t="str">
        <f>IF(VLOOKUP(A16,'[1]Anexo 1 Matriz Inf Gestión'!$B$8:$CA$216,76,0)="","",VLOOKUP(A16,'[1]Anexo 1 Matriz Inf Gestión'!$B$8:$CA$216,76,0))</f>
        <v/>
      </c>
      <c r="AL16" s="40" t="str">
        <f>IF(VLOOKUP(A16,'[1]Anexo 1 Matriz Inf Gestión'!$B$8:$CA$216,77,0)="","",VLOOKUP(A16,'[1]Anexo 1 Matriz Inf Gestión'!$B$8:$CA$216,77,0))</f>
        <v/>
      </c>
      <c r="AM16" s="40" t="str">
        <f>IF(VLOOKUP(A16,'[1]Anexo 1 Matriz Inf Gestión'!$B$8:$CA$216,78,0)="","",VLOOKUP(A16,'[1]Anexo 1 Matriz Inf Gestión'!$B$8:$CA$216,78,0))</f>
        <v/>
      </c>
    </row>
    <row r="17" spans="1:39" ht="318.75" outlineLevel="1" x14ac:dyDescent="0.2">
      <c r="A17" s="1" t="s">
        <v>33</v>
      </c>
      <c r="B17" s="4" t="str">
        <f>VLOOKUP(A17,'[1]Anexo 1 Matriz Inf Gestión'!$B$8:$D$216,3,0)</f>
        <v>Implementación de acciones de restauración, rehabilitación y reforestación áreas bajo sistemas sostenibles de conservación (otras estrategias de conservación)</v>
      </c>
      <c r="C17" s="4" t="str">
        <f>IFERROR(IF(VLOOKUP(A17,'[1]Anexo 1 Matriz Inf Gestión'!$B$8:$E$216,4,0)="","",VLOOKUP(A17,'[1]Anexo 1 Matriz Inf Gestión'!$B$8:$E$216,4,0)),"")</f>
        <v>% de áreas de ecosistemas en restauración, rehabilitación y reforestación</v>
      </c>
      <c r="D17" s="3">
        <f>VLOOKUP(A17,'[1]Anexo 1 Matriz Inf Gestión'!$B$8:$J$216,6,0)</f>
        <v>0.75</v>
      </c>
      <c r="E17" s="3" cm="1">
        <f t="array" ref="E17:F17">VLOOKUP(A17,'[2]Anexo 1 Matriz Inf Gestión'!$A$7:$H$215,TRANSPOSE({7;8}),0)</f>
        <v>0.75</v>
      </c>
      <c r="F17" s="3">
        <v>1</v>
      </c>
      <c r="G17" s="15" cm="1">
        <f t="array" ref="G17:I17">VLOOKUP(A17,'[2]Anexo 1 Matriz Inf Gestión'!$A$7:$AF$215,TRANSPOSE({30;31;32}),0)</f>
        <v>567645228</v>
      </c>
      <c r="H17" s="15">
        <v>463976331</v>
      </c>
      <c r="I17" s="3">
        <v>0.8173702659929698</v>
      </c>
      <c r="J17" s="33" t="s">
        <v>385</v>
      </c>
      <c r="K17" s="3">
        <f>VLOOKUP(A17,'[1]Anexo 1 Matriz Inf Gestión'!$B$8:$J$216,7,0)</f>
        <v>0.78</v>
      </c>
      <c r="L17" s="3" cm="1">
        <f t="array" ref="L17:M17">VLOOKUP(A17,'[3]Anexo 1 Matriz Inf Gestión'!$A$8:$R$216,TRANSPOSE({11;16}),0)</f>
        <v>1.0390590604026846</v>
      </c>
      <c r="M17" s="3">
        <v>1</v>
      </c>
      <c r="N17" s="15" cm="1">
        <f t="array" ref="N17:P17">VLOOKUP(A17,'[3]Anexo 1 Matriz Inf Gestión'!$A$8:$AU$216,TRANSPOSE({45;46;47}),0)</f>
        <v>100000000</v>
      </c>
      <c r="O17" s="15">
        <v>100000000</v>
      </c>
      <c r="P17" s="3">
        <v>1</v>
      </c>
      <c r="Q17" s="4" t="s">
        <v>61</v>
      </c>
      <c r="R17" s="3">
        <f>VLOOKUP(A17,'[1]Anexo 1 Matriz Inf Gestión'!$B$8:$J$216,8,0)</f>
        <v>0.8</v>
      </c>
      <c r="S17" s="3" cm="1">
        <f t="array" ref="S17:T17">VLOOKUP(A17,'[4]Anexo 1 Matriz Inf Gestión'!$A$8:$R$216,TRANSPOSE({11;17}),0)</f>
        <v>1</v>
      </c>
      <c r="T17" s="3">
        <v>1</v>
      </c>
      <c r="U17" s="15" cm="1">
        <f t="array" ref="U17:W17">VLOOKUP(A17,'[4]Anexo 1 Matriz Inf Gestión'!$A$8:$BE$216,TRANSPOSE({54;55;56}),0)</f>
        <v>136000000</v>
      </c>
      <c r="V17" s="15">
        <v>134364000</v>
      </c>
      <c r="W17" s="3">
        <v>0.98797058823529416</v>
      </c>
      <c r="X17" s="29" t="s">
        <v>515</v>
      </c>
      <c r="Y17" s="3">
        <f>VLOOKUP(A17,'[1]Anexo 1 Matriz Inf Gestión'!$B$8:$J$216,9,0)</f>
        <v>0.85</v>
      </c>
      <c r="Z17" s="3">
        <f>VLOOKUP(A17,'[1]Anexo 1 Matriz Inf Gestión'!$B$8:$N$216,13,0)</f>
        <v>1</v>
      </c>
      <c r="AA17" s="3">
        <f>VLOOKUP(A17,'[1]Anexo 1 Matriz Inf Gestión'!$B$8:$U$216,20,0)</f>
        <v>1</v>
      </c>
      <c r="AB17" s="15" cm="1">
        <f t="array" ref="AB17:AD17">VLOOKUP(A17,'[1]Anexo 1 Matriz Inf Gestión'!$B$8:$BP$216,TRANSPOSE({65;66;67}),0)</f>
        <v>38000000</v>
      </c>
      <c r="AC17" s="15">
        <v>28211000</v>
      </c>
      <c r="AD17" s="3">
        <v>0.74239473684210522</v>
      </c>
      <c r="AE17" s="33" t="str">
        <f>IFERROR(IF(VLOOKUP(A17,[1]Consolidado!$A$6:$L$215,12,0)="","",VLOOKUP(A17,[1]Consolidado!$A$6:$L$215,12,0)),"")</f>
        <v xml:space="preserve">En marco de la estrategia BIO+, se han realizado diferentes jornadas de siembra a través del programa sembratón, árbol por millón y diferentes estrategias que involucran a la comunidad, para el tercer trimestre del año 2023 se ha adelantado la siembra de 12.688.242 árboles, lo que equivale a  25.817 hectáreas establecidas, bajo estas estrategias la corporación, contribuye no solo, a la restauración, rehabilitación y reforestación de los ecosistemas, sino también a la desaceleración de la deforestación que se presenta en nuestro territorio. 
En cada una de las jornadas desarrollas se ha vinculado diferentes actores de sector académico gremios económicos, los entes gubernamentales de orden nacional, departamental y local, las entidades sin ánimo de lucro, las fuerzas militares, la sociedad civil, los propietarios de predios, los servidores públicos de Corantioquia, entre otros actores interesados por generar conectividades ecosistémicas en el territorio y el mejoramiento de las condiciones ambientales, con esta actividad la corporación supera el cumplimiento de la meta de 12.000.000 de árboles establecida para la vigencia 2020-2023.
Dichas siembras se han realizado específicamente en los municipios de Amagá, Amalfi, Andes, Angelópolis, Angostura, Anorí, Anzá, Armenia, Barbosa, Bello, Balmira, Betania, Betulia, Briceño, Buriticá, Cáceres, Cisneros, Ciudad Bolívar, Concordia, Caicedo, Caldas, Campamento, Caracolí, Caramanta, Carolina del Príncipe, Caucasia, Cisneros, Copacabana, Donmatías, Ebejico, El Bagre, Entrerríos, Envigado, Fredonia, Girardota, Gomez Plata, Guadalupe, Heliconia, Hispania, Itagüí, Ituango, Jardín, Jericó, La Estrella, La Pintada, Liborina, Maceo, Medellín, Nechí, Montebello ,  Olaya, Puerto Berrio, Pueblorrico, Puerto Nare, Remedios, Sabanalarga, Sabaneta, Salgar, San Andrés de Cuerquia, San Jerónimo, San José de la Montaña, Santa Barbara, Santa Fé de Antioquia, San Pedro de los Milagros, Santa Barbara, Santa Rosa de Osos, Segovia, Sopetran, Támesis, Tarazá, Titiribí, Valdivia, Valparaíso, Vegachí, Venecia, Yalí, Yarumal, Yolombó, Yondó y Zaragoza, lo que significa que hemos actuado en el territorio en 80 municipios de la jurisdicción.
</v>
      </c>
      <c r="AF17" s="3">
        <f>VLOOKUP(A17,'[1]Anexo 1 Matriz Inf Gestión'!$B$8:$AK$216,36,0)</f>
        <v>1</v>
      </c>
      <c r="AG17" s="15" cm="1">
        <f t="array" ref="AG17:AI17">VLOOKUP(A17,'[1]Anexo 1 Matriz Inf Gestión'!$B$8:$BV$216,TRANSPOSE({71;72;73}),0)</f>
        <v>841645228</v>
      </c>
      <c r="AH17" s="15">
        <v>726551331</v>
      </c>
      <c r="AI17" s="3">
        <v>0.8632512926218362</v>
      </c>
      <c r="AJ17" s="40" t="str">
        <f>IF(VLOOKUP(A17,'[1]Anexo 1 Matriz Inf Gestión'!$B$8:$CA$216,75,0)="","",VLOOKUP(A17,'[1]Anexo 1 Matriz Inf Gestión'!$B$8:$CA$216,75,0))</f>
        <v/>
      </c>
      <c r="AK17" s="40" t="str">
        <f>IF(VLOOKUP(A17,'[1]Anexo 1 Matriz Inf Gestión'!$B$8:$CA$216,76,0)="","",VLOOKUP(A17,'[1]Anexo 1 Matriz Inf Gestión'!$B$8:$CA$216,76,0))</f>
        <v>% de áreas de ecosistemas en restauración, rehabilitación y reforestación</v>
      </c>
      <c r="AL17" s="40" t="str">
        <f>IF(VLOOKUP(A17,'[1]Anexo 1 Matriz Inf Gestión'!$B$8:$CA$216,77,0)="","",VLOOKUP(A17,'[1]Anexo 1 Matriz Inf Gestión'!$B$8:$CA$216,77,0))</f>
        <v/>
      </c>
      <c r="AM17" s="40" t="str">
        <f>IF(VLOOKUP(A17,'[1]Anexo 1 Matriz Inf Gestión'!$B$8:$CA$216,78,0)="","",VLOOKUP(A17,'[1]Anexo 1 Matriz Inf Gestión'!$B$8:$CA$216,78,0))</f>
        <v/>
      </c>
    </row>
    <row r="18" spans="1:39" ht="25.5" outlineLevel="1" x14ac:dyDescent="0.2">
      <c r="A18" s="1" t="s">
        <v>187</v>
      </c>
      <c r="B18" s="4" t="str">
        <f>VLOOKUP(A18,'[1]Anexo 1 Matriz Inf Gestión'!$B$8:$D$216,3,0)</f>
        <v>Realizar control y seguimiento a las áreas protegidas y otras estrategias de conservación</v>
      </c>
      <c r="C18" s="4" t="str">
        <f>IFERROR(IF(VLOOKUP(A18,'[1]Anexo 1 Matriz Inf Gestión'!$B$8:$E$216,4,0)="","",VLOOKUP(A18,'[1]Anexo 1 Matriz Inf Gestión'!$B$8:$E$216,4,0)),"")</f>
        <v/>
      </c>
      <c r="D18" s="3">
        <f>VLOOKUP(A18,'[1]Anexo 1 Matriz Inf Gestión'!$B$8:$J$216,6,0)</f>
        <v>1</v>
      </c>
      <c r="E18" s="3" cm="1">
        <f t="array" ref="E18:F18">VLOOKUP(A18,'[2]Anexo 1 Matriz Inf Gestión'!$A$7:$H$215,TRANSPOSE({7;8}),0)</f>
        <v>1</v>
      </c>
      <c r="F18" s="3">
        <v>1</v>
      </c>
      <c r="G18" s="15" cm="1">
        <f t="array" ref="G18:I18">VLOOKUP(A18,'[2]Anexo 1 Matriz Inf Gestión'!$A$7:$AF$215,TRANSPOSE({30;31;32}),0)</f>
        <v>55165845</v>
      </c>
      <c r="H18" s="15">
        <v>4053362</v>
      </c>
      <c r="I18" s="3">
        <v>7.3475934248809202E-2</v>
      </c>
      <c r="J18" s="33" t="s">
        <v>67</v>
      </c>
      <c r="K18" s="3">
        <f>VLOOKUP(A18,'[1]Anexo 1 Matriz Inf Gestión'!$B$8:$J$216,7,0)</f>
        <v>1</v>
      </c>
      <c r="L18" s="3" cm="1">
        <f t="array" ref="L18:M18">VLOOKUP(A18,'[3]Anexo 1 Matriz Inf Gestión'!$A$8:$R$216,TRANSPOSE({11;16}),0)</f>
        <v>0.5</v>
      </c>
      <c r="M18" s="3">
        <v>0.5</v>
      </c>
      <c r="N18" s="15" cm="1">
        <f t="array" ref="N18:P18">VLOOKUP(A18,'[3]Anexo 1 Matriz Inf Gestión'!$A$8:$AU$216,TRANSPOSE({45;46;47}),0)</f>
        <v>65080000</v>
      </c>
      <c r="O18" s="15">
        <v>33348688</v>
      </c>
      <c r="P18" s="3">
        <v>0.51242606023355874</v>
      </c>
      <c r="Q18" s="4" t="s">
        <v>67</v>
      </c>
      <c r="R18" s="3">
        <f>VLOOKUP(A18,'[1]Anexo 1 Matriz Inf Gestión'!$B$8:$J$216,8,0)</f>
        <v>1</v>
      </c>
      <c r="S18" s="3" cm="1">
        <f t="array" ref="S18:T18">VLOOKUP(A18,'[4]Anexo 1 Matriz Inf Gestión'!$A$8:$R$216,TRANSPOSE({11;17}),0)</f>
        <v>0.97809878844361609</v>
      </c>
      <c r="T18" s="3">
        <v>0.97809878844361609</v>
      </c>
      <c r="U18" s="15" cm="1">
        <f t="array" ref="U18:W18">VLOOKUP(A18,'[4]Anexo 1 Matriz Inf Gestión'!$A$8:$BE$216,TRANSPOSE({54;55;56}),0)</f>
        <v>1768309037</v>
      </c>
      <c r="V18" s="15">
        <v>1308416434</v>
      </c>
      <c r="W18" s="3">
        <v>0.73992520912508353</v>
      </c>
      <c r="X18" s="29" t="s">
        <v>67</v>
      </c>
      <c r="Y18" s="3">
        <f>VLOOKUP(A18,'[1]Anexo 1 Matriz Inf Gestión'!$B$8:$J$216,9,0)</f>
        <v>1</v>
      </c>
      <c r="Z18" s="3">
        <f>VLOOKUP(A18,'[1]Anexo 1 Matriz Inf Gestión'!$B$8:$N$216,13,0)</f>
        <v>1</v>
      </c>
      <c r="AA18" s="3">
        <f>VLOOKUP(A18,'[1]Anexo 1 Matriz Inf Gestión'!$B$8:$U$216,20,0)</f>
        <v>1</v>
      </c>
      <c r="AB18" s="15" cm="1">
        <f t="array" ref="AB18:AD18">VLOOKUP(A18,'[1]Anexo 1 Matriz Inf Gestión'!$B$8:$BP$216,TRANSPOSE({65;66;67}),0)</f>
        <v>0</v>
      </c>
      <c r="AC18" s="15">
        <v>0</v>
      </c>
      <c r="AD18" s="3">
        <v>0</v>
      </c>
      <c r="AE18" s="33" t="str">
        <f>IFERROR(IF(VLOOKUP(A18,[1]Consolidado!$A$6:$L$215,12,0)="","",VLOOKUP(A18,[1]Consolidado!$A$6:$L$215,12,0)),"")</f>
        <v/>
      </c>
      <c r="AF18" s="3">
        <f>VLOOKUP(A18,'[1]Anexo 1 Matriz Inf Gestión'!$B$8:$AK$216,36,0)</f>
        <v>0.93119533527696796</v>
      </c>
      <c r="AG18" s="15" cm="1">
        <f t="array" ref="AG18:AI18">VLOOKUP(A18,'[1]Anexo 1 Matriz Inf Gestión'!$B$8:$BV$216,TRANSPOSE({71;72;73}),0)</f>
        <v>1888554882</v>
      </c>
      <c r="AH18" s="15">
        <v>1345818484</v>
      </c>
      <c r="AI18" s="3">
        <v>0.71261814884339691</v>
      </c>
      <c r="AJ18" s="40" t="str">
        <f>IF(VLOOKUP(A18,'[1]Anexo 1 Matriz Inf Gestión'!$B$8:$CA$216,75,0)="","",VLOOKUP(A18,'[1]Anexo 1 Matriz Inf Gestión'!$B$8:$CA$216,75,0))</f>
        <v/>
      </c>
      <c r="AK18" s="40" t="str">
        <f>IF(VLOOKUP(A18,'[1]Anexo 1 Matriz Inf Gestión'!$B$8:$CA$216,76,0)="","",VLOOKUP(A18,'[1]Anexo 1 Matriz Inf Gestión'!$B$8:$CA$216,76,0))</f>
        <v/>
      </c>
      <c r="AL18" s="40" t="str">
        <f>IF(VLOOKUP(A18,'[1]Anexo 1 Matriz Inf Gestión'!$B$8:$CA$216,77,0)="","",VLOOKUP(A18,'[1]Anexo 1 Matriz Inf Gestión'!$B$8:$CA$216,77,0))</f>
        <v/>
      </c>
      <c r="AM18" s="40" t="str">
        <f>IF(VLOOKUP(A18,'[1]Anexo 1 Matriz Inf Gestión'!$B$8:$CA$216,78,0)="","",VLOOKUP(A18,'[1]Anexo 1 Matriz Inf Gestión'!$B$8:$CA$216,78,0))</f>
        <v/>
      </c>
    </row>
    <row r="19" spans="1:39" ht="114.75" outlineLevel="1" x14ac:dyDescent="0.2">
      <c r="A19" s="1" t="s">
        <v>80</v>
      </c>
      <c r="B19" s="4" t="str">
        <f>VLOOKUP(A19,'[1]Anexo 1 Matriz Inf Gestión'!$B$8:$D$216,3,0)</f>
        <v>Realización de control y seguimiento a áreas protegidas</v>
      </c>
      <c r="C19" s="4" t="str">
        <f>IFERROR(IF(VLOOKUP(A19,'[1]Anexo 1 Matriz Inf Gestión'!$B$8:$E$216,4,0)="","",VLOOKUP(A19,'[1]Anexo 1 Matriz Inf Gestión'!$B$8:$E$216,4,0)),"")</f>
        <v>% de áreas protegidas y otras estrategias de conservación con acciones de control y seguimiento.</v>
      </c>
      <c r="D19" s="3">
        <f>VLOOKUP(A19,'[1]Anexo 1 Matriz Inf Gestión'!$B$8:$J$216,6,0)</f>
        <v>0.3</v>
      </c>
      <c r="E19" s="3" cm="1">
        <f t="array" ref="E19:F19">VLOOKUP(A19,'[2]Anexo 1 Matriz Inf Gestión'!$A$7:$H$215,TRANSPOSE({7;8}),0)</f>
        <v>1</v>
      </c>
      <c r="F19" s="3">
        <v>1</v>
      </c>
      <c r="G19" s="15" cm="1">
        <f t="array" ref="G19:I19">VLOOKUP(A19,'[2]Anexo 1 Matriz Inf Gestión'!$A$7:$AF$215,TRANSPOSE({30;31;32}),0)</f>
        <v>0</v>
      </c>
      <c r="H19" s="15">
        <v>0</v>
      </c>
      <c r="I19" s="3">
        <v>0</v>
      </c>
      <c r="J19" s="33" t="s">
        <v>386</v>
      </c>
      <c r="K19" s="3">
        <f>VLOOKUP(A19,'[1]Anexo 1 Matriz Inf Gestión'!$B$8:$J$216,7,0)</f>
        <v>0.5</v>
      </c>
      <c r="L19" s="3" cm="1">
        <f t="array" ref="L19:M19">VLOOKUP(A19,'[3]Anexo 1 Matriz Inf Gestión'!$A$8:$R$216,TRANSPOSE({11;16}),0)</f>
        <v>0.72727272727272729</v>
      </c>
      <c r="M19" s="3">
        <v>1</v>
      </c>
      <c r="N19" s="15" cm="1">
        <f t="array" ref="N19:P19">VLOOKUP(A19,'[3]Anexo 1 Matriz Inf Gestión'!$A$8:$AU$216,TRANSPOSE({45;46;47}),0)</f>
        <v>0</v>
      </c>
      <c r="O19" s="15">
        <v>0</v>
      </c>
      <c r="P19" s="3">
        <v>0</v>
      </c>
      <c r="Q19" s="4" t="s">
        <v>499</v>
      </c>
      <c r="R19" s="3">
        <f>VLOOKUP(A19,'[1]Anexo 1 Matriz Inf Gestión'!$B$8:$J$216,8,0)</f>
        <v>0.7</v>
      </c>
      <c r="S19" s="3" cm="1">
        <f t="array" ref="S19:T19">VLOOKUP(A19,'[4]Anexo 1 Matriz Inf Gestión'!$A$8:$R$216,TRANSPOSE({11;17}),0)</f>
        <v>0.90909090909090906</v>
      </c>
      <c r="T19" s="3">
        <v>1</v>
      </c>
      <c r="U19" s="15" cm="1">
        <f t="array" ref="U19:W19">VLOOKUP(A19,'[4]Anexo 1 Matriz Inf Gestión'!$A$8:$BE$216,TRANSPOSE({54;55;56}),0)</f>
        <v>0</v>
      </c>
      <c r="V19" s="15">
        <v>0</v>
      </c>
      <c r="W19" s="3">
        <v>0</v>
      </c>
      <c r="X19" s="29" t="s">
        <v>516</v>
      </c>
      <c r="Y19" s="3">
        <f>VLOOKUP(A19,'[1]Anexo 1 Matriz Inf Gestión'!$B$8:$J$216,9,0)</f>
        <v>1</v>
      </c>
      <c r="Z19" s="3">
        <f>VLOOKUP(A19,'[1]Anexo 1 Matriz Inf Gestión'!$B$8:$N$216,13,0)</f>
        <v>1</v>
      </c>
      <c r="AA19" s="3">
        <f>VLOOKUP(A19,'[1]Anexo 1 Matriz Inf Gestión'!$B$8:$U$216,20,0)</f>
        <v>1</v>
      </c>
      <c r="AB19" s="15" cm="1">
        <f t="array" ref="AB19:AD19">VLOOKUP(A19,'[1]Anexo 1 Matriz Inf Gestión'!$B$8:$BP$216,TRANSPOSE({65;66;67}),0)</f>
        <v>0</v>
      </c>
      <c r="AC19" s="15">
        <v>0</v>
      </c>
      <c r="AD19" s="3">
        <v>0</v>
      </c>
      <c r="AE19" s="33" t="str">
        <f>IFERROR(IF(VLOOKUP(A19,[1]Consolidado!$A$6:$L$215,12,0)="","",VLOOKUP(A19,[1]Consolidado!$A$6:$L$215,12,0)),"")</f>
        <v>Proyección del avance al 100 % al cuarto trimestre de 2023, se realizó el control y seguimiento a todas las áreas del indicador</v>
      </c>
      <c r="AF19" s="3">
        <f>VLOOKUP(A19,'[1]Anexo 1 Matriz Inf Gestión'!$B$8:$AK$216,36,0)</f>
        <v>1</v>
      </c>
      <c r="AG19" s="15" cm="1">
        <f t="array" ref="AG19:AI19">VLOOKUP(A19,'[1]Anexo 1 Matriz Inf Gestión'!$B$8:$BV$216,TRANSPOSE({71;72;73}),0)</f>
        <v>0</v>
      </c>
      <c r="AH19" s="15">
        <v>0</v>
      </c>
      <c r="AI19" s="3">
        <v>0</v>
      </c>
      <c r="AJ19" s="40" t="str">
        <f>IF(VLOOKUP(A19,'[1]Anexo 1 Matriz Inf Gestión'!$B$8:$CA$216,75,0)="","",VLOOKUP(A19,'[1]Anexo 1 Matriz Inf Gestión'!$B$8:$CA$216,75,0))</f>
        <v/>
      </c>
      <c r="AK19" s="40" t="str">
        <f>IF(VLOOKUP(A19,'[1]Anexo 1 Matriz Inf Gestión'!$B$8:$CA$216,76,0)="","",VLOOKUP(A19,'[1]Anexo 1 Matriz Inf Gestión'!$B$8:$CA$216,76,0))</f>
        <v/>
      </c>
      <c r="AL19" s="40" t="str">
        <f>IF(VLOOKUP(A19,'[1]Anexo 1 Matriz Inf Gestión'!$B$8:$CA$216,77,0)="","",VLOOKUP(A19,'[1]Anexo 1 Matriz Inf Gestión'!$B$8:$CA$216,77,0))</f>
        <v/>
      </c>
      <c r="AM19" s="40" t="str">
        <f>IF(VLOOKUP(A19,'[1]Anexo 1 Matriz Inf Gestión'!$B$8:$CA$216,78,0)="","",VLOOKUP(A19,'[1]Anexo 1 Matriz Inf Gestión'!$B$8:$CA$216,78,0))</f>
        <v/>
      </c>
    </row>
    <row r="20" spans="1:39" ht="229.5" outlineLevel="1" x14ac:dyDescent="0.2">
      <c r="A20" s="1" t="s">
        <v>81</v>
      </c>
      <c r="B20" s="4" t="str">
        <f>VLOOKUP(A20,'[1]Anexo 1 Matriz Inf Gestión'!$B$8:$D$216,3,0)</f>
        <v>Reducción de la deforestación en áreas protegidas y otras estrategias de conservación</v>
      </c>
      <c r="C20" s="4" t="str">
        <f>IFERROR(IF(VLOOKUP(A20,'[1]Anexo 1 Matriz Inf Gestión'!$B$8:$E$216,4,0)="","",VLOOKUP(A20,'[1]Anexo 1 Matriz Inf Gestión'!$B$8:$E$216,4,0)),"")</f>
        <v>Número de ha deforestadas en ecosistemas naturales.
Notas.
PND 2018-2022:
* Reducir la tendencia de crecimiento de la deforestación proyectada por el IDEAM. Línea base, deforestación 2018: 9860 ha</v>
      </c>
      <c r="D20" s="5">
        <f>VLOOKUP(A20,'[1]Anexo 1 Matriz Inf Gestión'!$B$8:$J$216,6,0)</f>
        <v>9614</v>
      </c>
      <c r="E20" s="5" cm="1">
        <f t="array" ref="E20:F20">VLOOKUP(A20,'[2]Anexo 1 Matriz Inf Gestión'!$A$7:$H$215,TRANSPOSE({7;8}),0)</f>
        <v>8895</v>
      </c>
      <c r="F20" s="5">
        <v>1</v>
      </c>
      <c r="G20" s="15" cm="1">
        <f t="array" ref="G20:I20">VLOOKUP(A20,'[2]Anexo 1 Matriz Inf Gestión'!$A$7:$AF$215,TRANSPOSE({30;31;32}),0)</f>
        <v>55165845</v>
      </c>
      <c r="H20" s="15">
        <v>4053362</v>
      </c>
      <c r="I20" s="3">
        <v>7.3475934248809202E-2</v>
      </c>
      <c r="J20" s="33" t="s">
        <v>387</v>
      </c>
      <c r="K20" s="5">
        <f>VLOOKUP(A20,'[1]Anexo 1 Matriz Inf Gestión'!$B$8:$J$216,7,0)</f>
        <v>9367</v>
      </c>
      <c r="L20" s="5" cm="1">
        <f t="array" ref="L20:M20">VLOOKUP(A20,'[3]Anexo 1 Matriz Inf Gestión'!$A$8:$R$216,TRANSPOSE({11;16}),0)</f>
        <v>0</v>
      </c>
      <c r="M20" s="5">
        <v>0</v>
      </c>
      <c r="N20" s="15" cm="1">
        <f t="array" ref="N20:P20">VLOOKUP(A20,'[3]Anexo 1 Matriz Inf Gestión'!$A$8:$AU$216,TRANSPOSE({45;46;47}),0)</f>
        <v>65080000</v>
      </c>
      <c r="O20" s="15">
        <v>33348688</v>
      </c>
      <c r="P20" s="3">
        <v>0.51242606023355874</v>
      </c>
      <c r="Q20" s="4" t="s">
        <v>274</v>
      </c>
      <c r="R20" s="5">
        <f>VLOOKUP(A20,'[1]Anexo 1 Matriz Inf Gestión'!$B$8:$J$216,8,0)</f>
        <v>9121</v>
      </c>
      <c r="S20" s="5" cm="1">
        <f t="array" ref="S20:T20">VLOOKUP(A20,'[4]Anexo 1 Matriz Inf Gestión'!$A$8:$R$216,TRANSPOSE({11;17}),0)</f>
        <v>8721</v>
      </c>
      <c r="T20" s="5">
        <v>0.9561451595219822</v>
      </c>
      <c r="U20" s="15" cm="1">
        <f t="array" ref="U20:W20">VLOOKUP(A20,'[4]Anexo 1 Matriz Inf Gestión'!$A$8:$BE$216,TRANSPOSE({54;55;56}),0)</f>
        <v>1768309037</v>
      </c>
      <c r="V20" s="15">
        <v>1308416434</v>
      </c>
      <c r="W20" s="3">
        <v>0.73992520912508353</v>
      </c>
      <c r="X20" s="29" t="s">
        <v>517</v>
      </c>
      <c r="Y20" s="5">
        <f>VLOOKUP(A20,'[1]Anexo 1 Matriz Inf Gestión'!$B$8:$J$216,9,0)</f>
        <v>8874</v>
      </c>
      <c r="Z20" s="5">
        <f>VLOOKUP(A20,'[1]Anexo 1 Matriz Inf Gestión'!$B$8:$N$216,13,0)</f>
        <v>10290</v>
      </c>
      <c r="AA20" s="3">
        <f>VLOOKUP(A20,'[1]Anexo 1 Matriz Inf Gestión'!$B$8:$U$216,20,0)</f>
        <v>1</v>
      </c>
      <c r="AB20" s="15" cm="1">
        <f t="array" ref="AB20:AD20">VLOOKUP(A20,'[1]Anexo 1 Matriz Inf Gestión'!$B$8:$BP$216,TRANSPOSE({65;66;67}),0)</f>
        <v>0</v>
      </c>
      <c r="AC20" s="15">
        <v>0</v>
      </c>
      <c r="AD20" s="3">
        <v>0</v>
      </c>
      <c r="AE20" s="33" t="str">
        <f>IFERROR(IF(VLOOKUP(A20,[1]Consolidado!$A$6:$L$215,12,0)="","",VLOOKUP(A20,[1]Consolidado!$A$6:$L$215,12,0)),"")</f>
        <v>De cuerdo al reporte del IDEAM para el año 2022 la cifra de deforestación para el departamento de Antioquia corresponde a 10.290 hectáreas aumentando un 5% en comparación de las cifras del 2021 para el territorio, así mismo, identificó que el municipio con mayor deforestación en el departamento corresponde a Remedios con un total de 1.517 hectáreas de las totales identificadas en Antioquia.
Como gestión realizada por la corporación en cuanto a las áreas previamente identificadas como focos de deforestación para la jurisdicción por el IDEAM, se desarrolló metodología de trabajo denominada “Metodología de Control y Seguimiento a la deforestación”, la cual identifica los focos de cambio de coberturas vegetales naturales y emite alertas tempranas de deforestación en áreas superiores o igual a 10 hectáreas, en los municipios a los cuales se encuentra a cargo la entidad; del desarrollo de esta metodología la corporación ha obtenido como resultado polígonos de deforestación principalmente en los municipios de Amalfi, Anorí, Segovia., Vegachí,  Remedios, Yalí, Yondó, Yolombó, Puerto Berrio, Puerto Nare, Nechí, Zaragoza.
Es importante aclarar que según la metodología esto corresponde a una alerta, la cual deberá ser rectificada mediante recorridos de campo y actuar en el ejercicio de la autoridad ambiental, trabajo en el cual la corporación se encuentra adelantando sus gestiones pertinentes; así mismo, que, si bien la metodología no es la avalada por el IDEAM, para la institución es importante contar con la información en tiempo real y a la mano, para así tomar decisiones en las acciones y el actuar a la situación presentada.</v>
      </c>
      <c r="AF20" s="5">
        <f>VLOOKUP(A20,'[1]Anexo 1 Matriz Inf Gestión'!$B$8:$AK$216,36,0)</f>
        <v>0.86239067055393581</v>
      </c>
      <c r="AG20" s="15" cm="1">
        <f t="array" ref="AG20:AI20">VLOOKUP(A20,'[1]Anexo 1 Matriz Inf Gestión'!$B$8:$BV$216,TRANSPOSE({71;72;73}),0)</f>
        <v>1888554882</v>
      </c>
      <c r="AH20" s="15">
        <v>1345818484</v>
      </c>
      <c r="AI20" s="3">
        <v>0.71261814884339691</v>
      </c>
      <c r="AJ20" s="40" t="str">
        <f>IF(VLOOKUP(A20,'[1]Anexo 1 Matriz Inf Gestión'!$B$8:$CA$216,75,0)="","",VLOOKUP(A20,'[1]Anexo 1 Matriz Inf Gestión'!$B$8:$CA$216,75,0))</f>
        <v/>
      </c>
      <c r="AK20" s="40" t="str">
        <f>IF(VLOOKUP(A20,'[1]Anexo 1 Matriz Inf Gestión'!$B$8:$CA$216,76,0)="","",VLOOKUP(A20,'[1]Anexo 1 Matriz Inf Gestión'!$B$8:$CA$216,76,0))</f>
        <v/>
      </c>
      <c r="AL20" s="40" t="str">
        <f>IF(VLOOKUP(A20,'[1]Anexo 1 Matriz Inf Gestión'!$B$8:$CA$216,77,0)="","",VLOOKUP(A20,'[1]Anexo 1 Matriz Inf Gestión'!$B$8:$CA$216,77,0))</f>
        <v/>
      </c>
      <c r="AM20" s="40" t="str">
        <f>IF(VLOOKUP(A20,'[1]Anexo 1 Matriz Inf Gestión'!$B$8:$CA$216,78,0)="","",VLOOKUP(A20,'[1]Anexo 1 Matriz Inf Gestión'!$B$8:$CA$216,78,0))</f>
        <v/>
      </c>
    </row>
    <row r="21" spans="1:39" ht="38.25" outlineLevel="1" x14ac:dyDescent="0.2">
      <c r="A21" s="1" t="s">
        <v>188</v>
      </c>
      <c r="B21" s="4" t="str">
        <f>VLOOKUP(A21,'[1]Anexo 1 Matriz Inf Gestión'!$B$8:$D$216,3,0)</f>
        <v>Implementar estrategia educativa y de participación para el reconocimiento y apropiación socio-cultural de las áreas protegidas y ecosistemas estratégicos</v>
      </c>
      <c r="C21" s="4" t="str">
        <f>IFERROR(IF(VLOOKUP(A21,'[1]Anexo 1 Matriz Inf Gestión'!$B$8:$E$216,4,0)="","",VLOOKUP(A21,'[1]Anexo 1 Matriz Inf Gestión'!$B$8:$E$216,4,0)),"")</f>
        <v/>
      </c>
      <c r="D21" s="3">
        <f>VLOOKUP(A21,'[1]Anexo 1 Matriz Inf Gestión'!$B$8:$J$216,6,0)</f>
        <v>1</v>
      </c>
      <c r="E21" s="3" cm="1">
        <f t="array" ref="E21:F21">VLOOKUP(A21,'[2]Anexo 1 Matriz Inf Gestión'!$A$7:$H$215,TRANSPOSE({7;8}),0)</f>
        <v>0.96</v>
      </c>
      <c r="F21" s="3">
        <v>0.96</v>
      </c>
      <c r="G21" s="15" cm="1">
        <f t="array" ref="G21:I21">VLOOKUP(A21,'[2]Anexo 1 Matriz Inf Gestión'!$A$7:$AF$215,TRANSPOSE({30;31;32}),0)</f>
        <v>272463893</v>
      </c>
      <c r="H21" s="15">
        <v>263152334</v>
      </c>
      <c r="I21" s="3">
        <v>0.96582461295155908</v>
      </c>
      <c r="J21" s="33" t="s">
        <v>67</v>
      </c>
      <c r="K21" s="3">
        <f>VLOOKUP(A21,'[1]Anexo 1 Matriz Inf Gestión'!$B$8:$J$216,7,0)</f>
        <v>1</v>
      </c>
      <c r="L21" s="3" cm="1">
        <f t="array" ref="L21:M21">VLOOKUP(A21,'[3]Anexo 1 Matriz Inf Gestión'!$A$8:$R$216,TRANSPOSE({11;16}),0)</f>
        <v>1</v>
      </c>
      <c r="M21" s="3">
        <v>1</v>
      </c>
      <c r="N21" s="15" cm="1">
        <f t="array" ref="N21:P21">VLOOKUP(A21,'[3]Anexo 1 Matriz Inf Gestión'!$A$8:$AU$216,TRANSPOSE({45;46;47}),0)</f>
        <v>592175712</v>
      </c>
      <c r="O21" s="15">
        <v>562804116</v>
      </c>
      <c r="P21" s="3">
        <v>0.95040053922373635</v>
      </c>
      <c r="Q21" s="4" t="s">
        <v>67</v>
      </c>
      <c r="R21" s="3">
        <f>VLOOKUP(A21,'[1]Anexo 1 Matriz Inf Gestión'!$B$8:$J$216,8,0)</f>
        <v>1</v>
      </c>
      <c r="S21" s="3" cm="1">
        <f t="array" ref="S21:T21">VLOOKUP(A21,'[4]Anexo 1 Matriz Inf Gestión'!$A$8:$R$216,TRANSPOSE({11;17}),0)</f>
        <v>1</v>
      </c>
      <c r="T21" s="3">
        <v>1</v>
      </c>
      <c r="U21" s="15" cm="1">
        <f t="array" ref="U21:W21">VLOOKUP(A21,'[4]Anexo 1 Matriz Inf Gestión'!$A$8:$BE$216,TRANSPOSE({54;55;56}),0)</f>
        <v>593000000</v>
      </c>
      <c r="V21" s="15">
        <v>592180000</v>
      </c>
      <c r="W21" s="3">
        <v>0.9986172006745363</v>
      </c>
      <c r="X21" s="29" t="s">
        <v>67</v>
      </c>
      <c r="Y21" s="3">
        <f>VLOOKUP(A21,'[1]Anexo 1 Matriz Inf Gestión'!$B$8:$J$216,9,0)</f>
        <v>1</v>
      </c>
      <c r="Z21" s="3">
        <f>VLOOKUP(A21,'[1]Anexo 1 Matriz Inf Gestión'!$B$8:$N$216,13,0)</f>
        <v>0.98294642857142855</v>
      </c>
      <c r="AA21" s="3">
        <f>VLOOKUP(A21,'[1]Anexo 1 Matriz Inf Gestión'!$B$8:$U$216,20,0)</f>
        <v>0.98294642857142855</v>
      </c>
      <c r="AB21" s="15" cm="1">
        <f t="array" ref="AB21:AD21">VLOOKUP(A21,'[1]Anexo 1 Matriz Inf Gestión'!$B$8:$BP$216,TRANSPOSE({65;66;67}),0)</f>
        <v>1080695546</v>
      </c>
      <c r="AC21" s="15">
        <v>1031077889</v>
      </c>
      <c r="AD21" s="3">
        <v>0.95408729388804203</v>
      </c>
      <c r="AE21" s="33" t="str">
        <f>IFERROR(IF(VLOOKUP(A21,[1]Consolidado!$A$6:$L$215,12,0)="","",VLOOKUP(A21,[1]Consolidado!$A$6:$L$215,12,0)),"")</f>
        <v/>
      </c>
      <c r="AF21" s="3">
        <f>VLOOKUP(A21,'[1]Anexo 1 Matriz Inf Gestión'!$B$8:$AK$216,36,0)</f>
        <v>1</v>
      </c>
      <c r="AG21" s="15" cm="1">
        <f t="array" ref="AG21:AI21">VLOOKUP(A21,'[1]Anexo 1 Matriz Inf Gestión'!$B$8:$BV$216,TRANSPOSE({71;72;73}),0)</f>
        <v>2538335151</v>
      </c>
      <c r="AH21" s="15">
        <v>2449214339</v>
      </c>
      <c r="AI21" s="3">
        <v>0.9648900532441943</v>
      </c>
      <c r="AJ21" s="40" t="str">
        <f>IF(VLOOKUP(A21,'[1]Anexo 1 Matriz Inf Gestión'!$B$8:$CA$216,75,0)="","",VLOOKUP(A21,'[1]Anexo 1 Matriz Inf Gestión'!$B$8:$CA$216,75,0))</f>
        <v/>
      </c>
      <c r="AK21" s="40" t="str">
        <f>IF(VLOOKUP(A21,'[1]Anexo 1 Matriz Inf Gestión'!$B$8:$CA$216,76,0)="","",VLOOKUP(A21,'[1]Anexo 1 Matriz Inf Gestión'!$B$8:$CA$216,76,0))</f>
        <v/>
      </c>
      <c r="AL21" s="40" t="str">
        <f>IF(VLOOKUP(A21,'[1]Anexo 1 Matriz Inf Gestión'!$B$8:$CA$216,77,0)="","",VLOOKUP(A21,'[1]Anexo 1 Matriz Inf Gestión'!$B$8:$CA$216,77,0))</f>
        <v/>
      </c>
      <c r="AM21" s="40" t="str">
        <f>IF(VLOOKUP(A21,'[1]Anexo 1 Matriz Inf Gestión'!$B$8:$CA$216,78,0)="","",VLOOKUP(A21,'[1]Anexo 1 Matriz Inf Gestión'!$B$8:$CA$216,78,0))</f>
        <v/>
      </c>
    </row>
    <row r="22" spans="1:39" ht="280.5" outlineLevel="1" x14ac:dyDescent="0.2">
      <c r="A22" s="1" t="s">
        <v>82</v>
      </c>
      <c r="B22" s="4" t="str">
        <f>VLOOKUP(A22,'[1]Anexo 1 Matriz Inf Gestión'!$B$8:$D$216,3,0)</f>
        <v>Participación con enfoque diferencial en la formulación e implementación del modelo de administración de las áreas protegidas y otras estrategias de conservación</v>
      </c>
      <c r="C22" s="4" t="str">
        <f>IFERROR(IF(VLOOKUP(A22,'[1]Anexo 1 Matriz Inf Gestión'!$B$8:$E$216,4,0)="","",VLOOKUP(A22,'[1]Anexo 1 Matriz Inf Gestión'!$B$8:$E$216,4,0)),"")</f>
        <v>% de aporte a la construcción e implementación del Modelo de administración de las áreas protegidas y otras estrategias complementarias, con enfoque diferencial</v>
      </c>
      <c r="D22" s="3">
        <f>VLOOKUP(A22,'[1]Anexo 1 Matriz Inf Gestión'!$B$8:$J$216,6,0)</f>
        <v>0.25</v>
      </c>
      <c r="E22" s="3" cm="1">
        <f t="array" ref="E22:F22">VLOOKUP(A22,'[2]Anexo 1 Matriz Inf Gestión'!$A$7:$H$215,TRANSPOSE({7;8}),0)</f>
        <v>0.23</v>
      </c>
      <c r="F22" s="3">
        <v>0.92</v>
      </c>
      <c r="G22" s="15" cm="1">
        <f t="array" ref="G22:I22">VLOOKUP(A22,'[2]Anexo 1 Matriz Inf Gestión'!$A$7:$AF$215,TRANSPOSE({30;31;32}),0)</f>
        <v>268263893</v>
      </c>
      <c r="H22" s="15">
        <v>263152334</v>
      </c>
      <c r="I22" s="3">
        <v>0.9809457808770411</v>
      </c>
      <c r="J22" s="33" t="s">
        <v>388</v>
      </c>
      <c r="K22" s="3">
        <f>VLOOKUP(A22,'[1]Anexo 1 Matriz Inf Gestión'!$B$8:$J$216,7,0)</f>
        <v>0.5</v>
      </c>
      <c r="L22" s="3" cm="1">
        <f t="array" ref="L22:M22">VLOOKUP(A22,'[3]Anexo 1 Matriz Inf Gestión'!$A$8:$R$216,TRANSPOSE({11;16}),0)</f>
        <v>0.5</v>
      </c>
      <c r="M22" s="3">
        <v>1</v>
      </c>
      <c r="N22" s="15" cm="1">
        <f t="array" ref="N22:P22">VLOOKUP(A22,'[3]Anexo 1 Matriz Inf Gestión'!$A$8:$AU$216,TRANSPOSE({45;46;47}),0)</f>
        <v>392521712</v>
      </c>
      <c r="O22" s="15">
        <v>392459012</v>
      </c>
      <c r="P22" s="3">
        <v>0.9998402636132393</v>
      </c>
      <c r="Q22" s="4" t="s">
        <v>275</v>
      </c>
      <c r="R22" s="3">
        <f>VLOOKUP(A22,'[1]Anexo 1 Matriz Inf Gestión'!$B$8:$J$216,8,0)</f>
        <v>0.75</v>
      </c>
      <c r="S22" s="3" cm="1">
        <f t="array" ref="S22:T22">VLOOKUP(A22,'[4]Anexo 1 Matriz Inf Gestión'!$A$8:$R$216,TRANSPOSE({11;17}),0)</f>
        <v>1</v>
      </c>
      <c r="T22" s="3">
        <v>1</v>
      </c>
      <c r="U22" s="15" cm="1">
        <f t="array" ref="U22:W22">VLOOKUP(A22,'[4]Anexo 1 Matriz Inf Gestión'!$A$8:$BE$216,TRANSPOSE({54;55;56}),0)</f>
        <v>393000000</v>
      </c>
      <c r="V22" s="15">
        <v>392180000</v>
      </c>
      <c r="W22" s="3">
        <v>0.99791348600508911</v>
      </c>
      <c r="X22" s="29" t="s">
        <v>518</v>
      </c>
      <c r="Y22" s="3">
        <f>VLOOKUP(A22,'[1]Anexo 1 Matriz Inf Gestión'!$B$8:$J$216,9,0)</f>
        <v>1</v>
      </c>
      <c r="Z22" s="3">
        <f>VLOOKUP(A22,'[1]Anexo 1 Matriz Inf Gestión'!$B$8:$N$216,13,0)</f>
        <v>0.96589285714285711</v>
      </c>
      <c r="AA22" s="3">
        <f>VLOOKUP(A22,'[1]Anexo 1 Matriz Inf Gestión'!$B$8:$U$216,20,0)</f>
        <v>0.96589285714285711</v>
      </c>
      <c r="AB22" s="15" cm="1">
        <f t="array" ref="AB22:AD22">VLOOKUP(A22,'[1]Anexo 1 Matriz Inf Gestión'!$B$8:$BP$216,TRANSPOSE({65;66;67}),0)</f>
        <v>730695546</v>
      </c>
      <c r="AC22" s="15">
        <v>682477889</v>
      </c>
      <c r="AD22" s="3">
        <v>0.93401128929284594</v>
      </c>
      <c r="AE22" s="33" t="str">
        <f>IFERROR(IF(VLOOKUP(A22,[1]Consolidado!$A$6:$L$215,12,0)="","",VLOOKUP(A22,[1]Consolidado!$A$6:$L$215,12,0)),"")</f>
        <v>Durante el año, la implementación del modelo GOTA, abordo el ejercicio de aportes al Modelo de Adminsitración de las Areas protegias. Así se plantearon cinco encuentros con actores claves del territorio (sector publico local, sector educativo, sector productivo, propietarios, comunidades afros, y comunidades indigenas), con estos actores, pertenenciente a las 19 áreas protegidas, se desarrollaron encuentros metodológicos con base en la Gobernanza y la participación para construir propuestas para la administración de las áreas protegidas y otras estrategias de conservación. A la fecha, se han desarrollado todo los encuentros proramados con dichos actores, y solo se queda al pendiente de los resultados de dicha construcción que a la vez, deben compartirse con la Subdirección de Ecosistemas. Estos aportes, vinculan el emfoque de administración y de coorresponsabilidad; además de las gestión territorial que se tiene que hacer desde los diferentes actores que estan en influencia de las áreas protegidas; además se hace un énfasis fuerte en la ponderacion de otras estrategias y acciones de conservación que no estan definidas en la norma, pero que se constituyen en acciones factuales de conservación y preservación que construyen las comunidades y otros actores. Para el avance final, se requiere la sistematización del proceso.</v>
      </c>
      <c r="AF22" s="3">
        <f>VLOOKUP(A22,'[1]Anexo 1 Matriz Inf Gestión'!$B$8:$AK$216,36,0)</f>
        <v>1</v>
      </c>
      <c r="AG22" s="15" cm="1">
        <f t="array" ref="AG22:AI22">VLOOKUP(A22,'[1]Anexo 1 Matriz Inf Gestión'!$B$8:$BV$216,TRANSPOSE({71;72;73}),0)</f>
        <v>1784481151</v>
      </c>
      <c r="AH22" s="15">
        <v>1730269235</v>
      </c>
      <c r="AI22" s="3">
        <v>0.96962034820618848</v>
      </c>
      <c r="AJ22" s="40" t="str">
        <f>IF(VLOOKUP(A22,'[1]Anexo 1 Matriz Inf Gestión'!$B$8:$CA$216,75,0)="","",VLOOKUP(A22,'[1]Anexo 1 Matriz Inf Gestión'!$B$8:$CA$216,75,0))</f>
        <v/>
      </c>
      <c r="AK22" s="40" t="str">
        <f>IF(VLOOKUP(A22,'[1]Anexo 1 Matriz Inf Gestión'!$B$8:$CA$216,76,0)="","",VLOOKUP(A22,'[1]Anexo 1 Matriz Inf Gestión'!$B$8:$CA$216,76,0))</f>
        <v/>
      </c>
      <c r="AL22" s="40" t="str">
        <f>IF(VLOOKUP(A22,'[1]Anexo 1 Matriz Inf Gestión'!$B$8:$CA$216,77,0)="","",VLOOKUP(A22,'[1]Anexo 1 Matriz Inf Gestión'!$B$8:$CA$216,77,0))</f>
        <v/>
      </c>
      <c r="AM22" s="40" t="str">
        <f>IF(VLOOKUP(A22,'[1]Anexo 1 Matriz Inf Gestión'!$B$8:$CA$216,78,0)="","",VLOOKUP(A22,'[1]Anexo 1 Matriz Inf Gestión'!$B$8:$CA$216,78,0))</f>
        <v/>
      </c>
    </row>
    <row r="23" spans="1:39" ht="409.5" outlineLevel="1" x14ac:dyDescent="0.2">
      <c r="A23" s="1" t="s">
        <v>83</v>
      </c>
      <c r="B23" s="4" t="str">
        <f>VLOOKUP(A23,'[1]Anexo 1 Matriz Inf Gestión'!$B$8:$D$216,3,0)</f>
        <v>Apropiación socio-cultural de las áreas protegidas</v>
      </c>
      <c r="C23" s="4" t="str">
        <f>IFERROR(IF(VLOOKUP(A23,'[1]Anexo 1 Matriz Inf Gestión'!$B$8:$E$216,4,0)="","",VLOOKUP(A23,'[1]Anexo 1 Matriz Inf Gestión'!$B$8:$E$216,4,0)),"")</f>
        <v>% áreas protegidas con estrategia de apropiación socio-cultural</v>
      </c>
      <c r="D23" s="3">
        <f>VLOOKUP(A23,'[1]Anexo 1 Matriz Inf Gestión'!$B$8:$J$216,6,0)</f>
        <v>0.25</v>
      </c>
      <c r="E23" s="3" cm="1">
        <f t="array" ref="E23:F23">VLOOKUP(A23,'[2]Anexo 1 Matriz Inf Gestión'!$A$7:$H$215,TRANSPOSE({7;8}),0)</f>
        <v>0.70588235294117652</v>
      </c>
      <c r="F23" s="3">
        <v>1</v>
      </c>
      <c r="G23" s="15" cm="1">
        <f t="array" ref="G23:I23">VLOOKUP(A23,'[2]Anexo 1 Matriz Inf Gestión'!$A$7:$AF$215,TRANSPOSE({30;31;32}),0)</f>
        <v>4200000</v>
      </c>
      <c r="H23" s="15">
        <v>0</v>
      </c>
      <c r="I23" s="3">
        <v>0</v>
      </c>
      <c r="J23" s="33" t="s">
        <v>389</v>
      </c>
      <c r="K23" s="3">
        <f>VLOOKUP(A23,'[1]Anexo 1 Matriz Inf Gestión'!$B$8:$J$216,7,0)</f>
        <v>0.5</v>
      </c>
      <c r="L23" s="3" cm="1">
        <f t="array" ref="L23:M23">VLOOKUP(A23,'[3]Anexo 1 Matriz Inf Gestión'!$A$8:$R$216,TRANSPOSE({11;16}),0)</f>
        <v>1</v>
      </c>
      <c r="M23" s="3">
        <v>1</v>
      </c>
      <c r="N23" s="15" cm="1">
        <f t="array" ref="N23:P23">VLOOKUP(A23,'[3]Anexo 1 Matriz Inf Gestión'!$A$8:$AU$216,TRANSPOSE({45;46;47}),0)</f>
        <v>199654000</v>
      </c>
      <c r="O23" s="15">
        <v>170345104</v>
      </c>
      <c r="P23" s="3">
        <v>0.85320155869654501</v>
      </c>
      <c r="Q23" s="4" t="s">
        <v>276</v>
      </c>
      <c r="R23" s="3">
        <f>VLOOKUP(A23,'[1]Anexo 1 Matriz Inf Gestión'!$B$8:$J$216,8,0)</f>
        <v>0.75</v>
      </c>
      <c r="S23" s="3" cm="1">
        <f t="array" ref="S23:T23">VLOOKUP(A23,'[4]Anexo 1 Matriz Inf Gestión'!$A$8:$R$216,TRANSPOSE({11;17}),0)</f>
        <v>1</v>
      </c>
      <c r="T23" s="3">
        <v>1</v>
      </c>
      <c r="U23" s="15" cm="1">
        <f t="array" ref="U23:W23">VLOOKUP(A23,'[4]Anexo 1 Matriz Inf Gestión'!$A$8:$BE$216,TRANSPOSE({54;55;56}),0)</f>
        <v>200000000</v>
      </c>
      <c r="V23" s="15">
        <v>200000000</v>
      </c>
      <c r="W23" s="3">
        <v>1</v>
      </c>
      <c r="X23" s="29" t="s">
        <v>519</v>
      </c>
      <c r="Y23" s="3">
        <f>VLOOKUP(A23,'[1]Anexo 1 Matriz Inf Gestión'!$B$8:$J$216,9,0)</f>
        <v>1</v>
      </c>
      <c r="Z23" s="3">
        <f>VLOOKUP(A23,'[1]Anexo 1 Matriz Inf Gestión'!$B$8:$N$216,13,0)</f>
        <v>1</v>
      </c>
      <c r="AA23" s="3">
        <f>VLOOKUP(A23,'[1]Anexo 1 Matriz Inf Gestión'!$B$8:$U$216,20,0)</f>
        <v>1</v>
      </c>
      <c r="AB23" s="15" cm="1">
        <f t="array" ref="AB23:AD23">VLOOKUP(A23,'[1]Anexo 1 Matriz Inf Gestión'!$B$8:$BP$216,TRANSPOSE({65;66;67}),0)</f>
        <v>350000000</v>
      </c>
      <c r="AC23" s="15">
        <v>348600000</v>
      </c>
      <c r="AD23" s="3">
        <v>0.996</v>
      </c>
      <c r="AE23" s="33" t="str">
        <f>IFERROR(IF(VLOOKUP(A23,[1]Consolidado!$A$6:$L$215,12,0)="","",VLOOKUP(A23,[1]Consolidado!$A$6:$L$215,12,0)),"")</f>
        <v>Durante el año, se han venido desarrollando varias actividades en el proceso e apropiación de las áreas protegidas; el primer de ellos, esta enmarcado en la implementación del Modelo GOTA, para ello se hicieron 52 encuentros en cuatro áreas protegidas (DMIS Cacica Noria y Alto ventanas, RFP Alto de San MIguel y PNR Corredor de las Alegrias), estos ejercicios buscaron que los actores de cada uno de los territorios comprendieran la importancia de las áreas protegidas, sus objetos de conservación, el conocimiento de los plaenes de manejo, y la integracion a los instrumetos de gestión propios, sobre todo las organizaciones sociales e institucionales en los territorio de dichas áreas. Por otro lado, se desarrolló, un ejercicio de apropiación social en las 19 áreas protegidas, articuladas a la ciencias ciudadana, entendida como el procesos de avistamiento de aves. Este ejercicio, promovio el conocimiento de los diferentes actores del territorio y la ffauna propia de las áreas protegidas en la jurisdicción de Corantioquia, dejando un inventario de aves y ententiendo su importanica en los ecosistemas protegidos y la función de las mismas. 
Tambien en el marco de la implementación del Modelo GOTA, se desarrolló un proceso de implementación de los planes de manejo en las mismas cuatro áreas protegidas referenciadas; este consistio en desarrollar cuatro propuestas de educación ambiental definidas en los planes de manejo, tres PRAE (Procesos Ambientales Escolares)  y un PROCEDA (Procesos ciudadanos de Educación Ambiental). Este ejercicio vinculo a los JAV y JAR de las veredas al interior de la Cacica Noria; por otro lado, se vinculo a las instituciones educativas a la construccion de mallas curriculares para incertar el contenido de las áreas protegidas al ejercicio de enseñanza y aprendizaje de todas las escuelas e instituciones educativas elegidas.
Durante el año, la Subdirección de Ecosistemas, desarrolló el proceso de acompañamiento de los guardabosques en las 19 áreas protegidas defiinidas desde Corantioquia, mediante capacitación y sensibilización en temas como importancia de las áreas protegidas, tala y quema de bosque nativo, funciones de los guarbosques, cuidado de los recursos naturales y protección de la fauna, residuos sólidos, cuidado e importancia del páramo, VOC, fauna doméstica y silvestre, siembra de especies forestales nativas en los predios; entre otros temas, dirigidas a estudiantes de instituciones educativas, indígenas, JAC, turistas, mesas ambientales, comunidad en general, Concejo municipal, tecnicos y profesionales ambientales, los cuales se realizaron en 38 municipios con territorios en las AP.</v>
      </c>
      <c r="AF23" s="3">
        <f>VLOOKUP(A23,'[1]Anexo 1 Matriz Inf Gestión'!$B$8:$AK$216,36,0)</f>
        <v>1</v>
      </c>
      <c r="AG23" s="15" cm="1">
        <f t="array" ref="AG23:AI23">VLOOKUP(A23,'[1]Anexo 1 Matriz Inf Gestión'!$B$8:$BV$216,TRANSPOSE({71;72;73}),0)</f>
        <v>753854000</v>
      </c>
      <c r="AH23" s="15">
        <v>718945104</v>
      </c>
      <c r="AI23" s="3">
        <v>0.95369276278961179</v>
      </c>
      <c r="AJ23" s="40" t="str">
        <f>IF(VLOOKUP(A23,'[1]Anexo 1 Matriz Inf Gestión'!$B$8:$CA$216,75,0)="","",VLOOKUP(A23,'[1]Anexo 1 Matriz Inf Gestión'!$B$8:$CA$216,75,0))</f>
        <v/>
      </c>
      <c r="AK23" s="40" t="str">
        <f>IF(VLOOKUP(A23,'[1]Anexo 1 Matriz Inf Gestión'!$B$8:$CA$216,76,0)="","",VLOOKUP(A23,'[1]Anexo 1 Matriz Inf Gestión'!$B$8:$CA$216,76,0))</f>
        <v/>
      </c>
      <c r="AL23" s="40" t="str">
        <f>IF(VLOOKUP(A23,'[1]Anexo 1 Matriz Inf Gestión'!$B$8:$CA$216,77,0)="","",VLOOKUP(A23,'[1]Anexo 1 Matriz Inf Gestión'!$B$8:$CA$216,77,0))</f>
        <v/>
      </c>
      <c r="AM23" s="40" t="str">
        <f>IF(VLOOKUP(A23,'[1]Anexo 1 Matriz Inf Gestión'!$B$8:$CA$216,78,0)="","",VLOOKUP(A23,'[1]Anexo 1 Matriz Inf Gestión'!$B$8:$CA$216,78,0))</f>
        <v/>
      </c>
    </row>
    <row r="24" spans="1:39" ht="38.25" x14ac:dyDescent="0.2">
      <c r="A24" s="20" t="s">
        <v>244</v>
      </c>
      <c r="B24" s="21" t="str">
        <f>VLOOKUP(A24,'[1]Anexo 1 Matriz Inf Gestión'!$B$8:$D$216,3,0)</f>
        <v>Proyecto 2. Conectando ecosistemas naturales</v>
      </c>
      <c r="C24" s="21" t="str">
        <f>IFERROR(IF(VLOOKUP(A24,'[1]Anexo 1 Matriz Inf Gestión'!$B$8:$E$216,4,0)="","",VLOOKUP(A24,'[1]Anexo 1 Matriz Inf Gestión'!$B$8:$E$216,4,0)),"")</f>
        <v/>
      </c>
      <c r="D24" s="22">
        <f>VLOOKUP(A24,'[1]Anexo 1 Matriz Inf Gestión'!$B$8:$J$216,6,0)</f>
        <v>1</v>
      </c>
      <c r="E24" s="22" cm="1">
        <f t="array" ref="E24:F24">VLOOKUP(A24,'[2]Anexo 1 Matriz Inf Gestión'!$A$7:$H$215,TRANSPOSE({7;8}),0)</f>
        <v>0.96216294777770739</v>
      </c>
      <c r="F24" s="22">
        <v>0.96216294777770739</v>
      </c>
      <c r="G24" s="23" cm="1">
        <f t="array" ref="G24:I24">VLOOKUP(A24,'[2]Anexo 1 Matriz Inf Gestión'!$A$7:$AF$215,TRANSPOSE({30;31;32}),0)</f>
        <v>4582859684</v>
      </c>
      <c r="H24" s="23">
        <v>3403579723</v>
      </c>
      <c r="I24" s="22">
        <v>0.74267596166708205</v>
      </c>
      <c r="J24" s="32" t="s">
        <v>67</v>
      </c>
      <c r="K24" s="22">
        <f>VLOOKUP(A24,'[1]Anexo 1 Matriz Inf Gestión'!$B$8:$J$216,7,0)</f>
        <v>1</v>
      </c>
      <c r="L24" s="22" cm="1">
        <f t="array" ref="L24:M24">VLOOKUP(A24,'[3]Anexo 1 Matriz Inf Gestión'!$A$8:$R$216,TRANSPOSE({11;16}),0)</f>
        <v>0.91018036864652474</v>
      </c>
      <c r="M24" s="22">
        <v>0.91018036864652474</v>
      </c>
      <c r="N24" s="23" cm="1">
        <f t="array" ref="N24:P24">VLOOKUP(A24,'[3]Anexo 1 Matriz Inf Gestión'!$A$8:$AU$216,TRANSPOSE({45;46;47}),0)</f>
        <v>7481542049</v>
      </c>
      <c r="O24" s="23">
        <v>6640836868</v>
      </c>
      <c r="P24" s="22">
        <v>0.88762942512468124</v>
      </c>
      <c r="Q24" s="21" t="s">
        <v>67</v>
      </c>
      <c r="R24" s="22">
        <f>VLOOKUP(A24,'[1]Anexo 1 Matriz Inf Gestión'!$B$8:$J$216,8,0)</f>
        <v>1</v>
      </c>
      <c r="S24" s="22" cm="1">
        <f t="array" ref="S24:T24">VLOOKUP(A24,'[4]Anexo 1 Matriz Inf Gestión'!$A$8:$R$216,TRANSPOSE({11;17}),0)</f>
        <v>0.87868970482361497</v>
      </c>
      <c r="T24" s="22">
        <v>0.87868970482361497</v>
      </c>
      <c r="U24" s="23" cm="1">
        <f t="array" ref="U24:W24">VLOOKUP(A24,'[4]Anexo 1 Matriz Inf Gestión'!$A$8:$BE$216,TRANSPOSE({54;55;56}),0)</f>
        <v>12812999997</v>
      </c>
      <c r="V24" s="23">
        <v>8068575402</v>
      </c>
      <c r="W24" s="22">
        <v>0.62971789619052165</v>
      </c>
      <c r="X24" s="28" t="s">
        <v>67</v>
      </c>
      <c r="Y24" s="22">
        <f>VLOOKUP(A24,'[1]Anexo 1 Matriz Inf Gestión'!$B$8:$J$216,9,0)</f>
        <v>1</v>
      </c>
      <c r="Z24" s="22">
        <f>VLOOKUP(A24,'[1]Anexo 1 Matriz Inf Gestión'!$B$8:$N$216,13,0)</f>
        <v>0.80040213333333343</v>
      </c>
      <c r="AA24" s="22">
        <f>VLOOKUP(A24,'[1]Anexo 1 Matriz Inf Gestión'!$B$8:$U$216,20,0)</f>
        <v>0.80040213333333343</v>
      </c>
      <c r="AB24" s="23" cm="1">
        <f t="array" ref="AB24:AD24">VLOOKUP(A24,'[1]Anexo 1 Matriz Inf Gestión'!$B$8:$BP$216,TRANSPOSE({65;66;67}),0)</f>
        <v>8927711703</v>
      </c>
      <c r="AC24" s="23">
        <v>7517271390</v>
      </c>
      <c r="AD24" s="22">
        <v>0.84201547273014576</v>
      </c>
      <c r="AE24" s="32" t="str">
        <f>IFERROR(IF(VLOOKUP(A24,[1]Consolidado!$A$6:$L$215,12,0)="","",VLOOKUP(A24,[1]Consolidado!$A$6:$L$215,12,0)),"")</f>
        <v/>
      </c>
      <c r="AF24" s="22">
        <f>VLOOKUP(A24,'[1]Anexo 1 Matriz Inf Gestión'!$B$8:$AK$216,36,0)</f>
        <v>0.85589066666666669</v>
      </c>
      <c r="AG24" s="23" cm="1">
        <f t="array" ref="AG24:AI24">VLOOKUP(A24,'[1]Anexo 1 Matriz Inf Gestión'!$B$8:$BV$216,TRANSPOSE({71;72;73}),0)</f>
        <v>33805113433</v>
      </c>
      <c r="AH24" s="23">
        <v>25630263383</v>
      </c>
      <c r="AI24" s="22">
        <v>0.75817711524020959</v>
      </c>
      <c r="AJ24" s="41" t="str">
        <f>IF(VLOOKUP(A24,'[1]Anexo 1 Matriz Inf Gestión'!$B$8:$CA$216,75,0)="","",VLOOKUP(A24,'[1]Anexo 1 Matriz Inf Gestión'!$B$8:$CA$216,75,0))</f>
        <v>3202 – Conservación de la biodiversidad y sus servicios ecosistémicos.</v>
      </c>
      <c r="AK24" s="41" t="str">
        <f>IF(VLOOKUP(A24,'[1]Anexo 1 Matriz Inf Gestión'!$B$8:$CA$216,76,0)="","",VLOOKUP(A24,'[1]Anexo 1 Matriz Inf Gestión'!$B$8:$CA$216,76,0))</f>
        <v/>
      </c>
      <c r="AL24" s="41" t="str">
        <f>IF(VLOOKUP(A24,'[1]Anexo 1 Matriz Inf Gestión'!$B$8:$CA$216,77,0)="","",VLOOKUP(A24,'[1]Anexo 1 Matriz Inf Gestión'!$B$8:$CA$216,77,0))</f>
        <v/>
      </c>
      <c r="AM24" s="41" t="str">
        <f>IF(VLOOKUP(A24,'[1]Anexo 1 Matriz Inf Gestión'!$B$8:$CA$216,78,0)="","",VLOOKUP(A24,'[1]Anexo 1 Matriz Inf Gestión'!$B$8:$CA$216,78,0))</f>
        <v>15 - Vida de Ecosistemas Terrestres</v>
      </c>
    </row>
    <row r="25" spans="1:39" ht="25.5" outlineLevel="1" x14ac:dyDescent="0.2">
      <c r="A25" s="1" t="s">
        <v>189</v>
      </c>
      <c r="B25" s="4" t="str">
        <f>VLOOKUP(A25,'[1]Anexo 1 Matriz Inf Gestión'!$B$8:$D$216,3,0)</f>
        <v>Definir conectividades ecosistémicas con enfoque diferencial</v>
      </c>
      <c r="C25" s="4" t="str">
        <f>IFERROR(IF(VLOOKUP(A25,'[1]Anexo 1 Matriz Inf Gestión'!$B$8:$E$216,4,0)="","",VLOOKUP(A25,'[1]Anexo 1 Matriz Inf Gestión'!$B$8:$E$216,4,0)),"")</f>
        <v/>
      </c>
      <c r="D25" s="3">
        <f>VLOOKUP(A25,'[1]Anexo 1 Matriz Inf Gestión'!$B$8:$J$216,6,0)</f>
        <v>1</v>
      </c>
      <c r="E25" s="3" cm="1">
        <f t="array" ref="E25:F25">VLOOKUP(A25,'[2]Anexo 1 Matriz Inf Gestión'!$A$7:$H$215,TRANSPOSE({7;8}),0)</f>
        <v>1</v>
      </c>
      <c r="F25" s="3">
        <v>1</v>
      </c>
      <c r="G25" s="15" cm="1">
        <f t="array" ref="G25:I25">VLOOKUP(A25,'[2]Anexo 1 Matriz Inf Gestión'!$A$7:$AF$215,TRANSPOSE({30;31;32}),0)</f>
        <v>67842225</v>
      </c>
      <c r="H25" s="15">
        <v>62107884</v>
      </c>
      <c r="I25" s="3">
        <v>0.91547534002606779</v>
      </c>
      <c r="J25" s="33" t="s">
        <v>67</v>
      </c>
      <c r="K25" s="3">
        <f>VLOOKUP(A25,'[1]Anexo 1 Matriz Inf Gestión'!$B$8:$J$216,7,0)</f>
        <v>1</v>
      </c>
      <c r="L25" s="3" cm="1">
        <f t="array" ref="L25:M25">VLOOKUP(A25,'[3]Anexo 1 Matriz Inf Gestión'!$A$8:$R$216,TRANSPOSE({11;16}),0)</f>
        <v>0.8</v>
      </c>
      <c r="M25" s="3">
        <v>0.8</v>
      </c>
      <c r="N25" s="15" cm="1">
        <f t="array" ref="N25:P25">VLOOKUP(A25,'[3]Anexo 1 Matriz Inf Gestión'!$A$8:$AU$216,TRANSPOSE({45;46;47}),0)</f>
        <v>174059974</v>
      </c>
      <c r="O25" s="15">
        <v>157761014</v>
      </c>
      <c r="P25" s="3">
        <v>0.90636009172332754</v>
      </c>
      <c r="Q25" s="4" t="s">
        <v>67</v>
      </c>
      <c r="R25" s="3">
        <f>VLOOKUP(A25,'[1]Anexo 1 Matriz Inf Gestión'!$B$8:$J$216,8,0)</f>
        <v>0</v>
      </c>
      <c r="S25" s="3" cm="1">
        <f t="array" ref="S25:T25">VLOOKUP(A25,'[4]Anexo 1 Matriz Inf Gestión'!$A$8:$R$216,TRANSPOSE({11;17}),0)</f>
        <v>0</v>
      </c>
      <c r="T25" s="3">
        <v>0</v>
      </c>
      <c r="U25" s="15" cm="1">
        <f t="array" ref="U25:W25">VLOOKUP(A25,'[4]Anexo 1 Matriz Inf Gestión'!$A$8:$BE$216,TRANSPOSE({54;55;56}),0)</f>
        <v>79914893</v>
      </c>
      <c r="V25" s="15">
        <v>71188821</v>
      </c>
      <c r="W25" s="3">
        <v>0.89080793738909214</v>
      </c>
      <c r="X25" s="29" t="s">
        <v>67</v>
      </c>
      <c r="Y25" s="3">
        <f>VLOOKUP(A25,'[1]Anexo 1 Matriz Inf Gestión'!$B$8:$J$216,9,0)</f>
        <v>0</v>
      </c>
      <c r="Z25" s="3">
        <f>VLOOKUP(A25,'[1]Anexo 1 Matriz Inf Gestión'!$B$8:$N$216,13,0)</f>
        <v>0</v>
      </c>
      <c r="AA25" s="3">
        <f>VLOOKUP(A25,'[1]Anexo 1 Matriz Inf Gestión'!$B$8:$U$216,20,0)</f>
        <v>0</v>
      </c>
      <c r="AB25" s="15" cm="1">
        <f t="array" ref="AB25:AD25">VLOOKUP(A25,'[1]Anexo 1 Matriz Inf Gestión'!$B$8:$BP$216,TRANSPOSE({65;66;67}),0)</f>
        <v>125520801</v>
      </c>
      <c r="AC25" s="15">
        <v>115110762</v>
      </c>
      <c r="AD25" s="3">
        <v>0.91706522809713431</v>
      </c>
      <c r="AE25" s="33" t="str">
        <f>IFERROR(IF(VLOOKUP(A25,[1]Consolidado!$A$6:$L$215,12,0)="","",VLOOKUP(A25,[1]Consolidado!$A$6:$L$215,12,0)),"")</f>
        <v/>
      </c>
      <c r="AF25" s="3">
        <f>VLOOKUP(A25,'[1]Anexo 1 Matriz Inf Gestión'!$B$8:$AK$216,36,0)</f>
        <v>0.8</v>
      </c>
      <c r="AG25" s="15" cm="1">
        <f t="array" ref="AG25:AI25">VLOOKUP(A25,'[1]Anexo 1 Matriz Inf Gestión'!$B$8:$BV$216,TRANSPOSE({71;72;73}),0)</f>
        <v>447337893</v>
      </c>
      <c r="AH25" s="15">
        <v>406168481</v>
      </c>
      <c r="AI25" s="3">
        <v>0.90796797533984008</v>
      </c>
      <c r="AJ25" s="40" t="str">
        <f>IF(VLOOKUP(A25,'[1]Anexo 1 Matriz Inf Gestión'!$B$8:$CA$216,75,0)="","",VLOOKUP(A25,'[1]Anexo 1 Matriz Inf Gestión'!$B$8:$CA$216,75,0))</f>
        <v/>
      </c>
      <c r="AK25" s="40" t="str">
        <f>IF(VLOOKUP(A25,'[1]Anexo 1 Matriz Inf Gestión'!$B$8:$CA$216,76,0)="","",VLOOKUP(A25,'[1]Anexo 1 Matriz Inf Gestión'!$B$8:$CA$216,76,0))</f>
        <v/>
      </c>
      <c r="AL25" s="40" t="str">
        <f>IF(VLOOKUP(A25,'[1]Anexo 1 Matriz Inf Gestión'!$B$8:$CA$216,77,0)="","",VLOOKUP(A25,'[1]Anexo 1 Matriz Inf Gestión'!$B$8:$CA$216,77,0))</f>
        <v/>
      </c>
      <c r="AM25" s="40" t="str">
        <f>IF(VLOOKUP(A25,'[1]Anexo 1 Matriz Inf Gestión'!$B$8:$CA$216,78,0)="","",VLOOKUP(A25,'[1]Anexo 1 Matriz Inf Gestión'!$B$8:$CA$216,78,0))</f>
        <v/>
      </c>
    </row>
    <row r="26" spans="1:39" ht="140.25" outlineLevel="1" x14ac:dyDescent="0.2">
      <c r="A26" s="1" t="s">
        <v>34</v>
      </c>
      <c r="B26" s="4" t="str">
        <f>VLOOKUP(A26,'[1]Anexo 1 Matriz Inf Gestión'!$B$8:$D$216,3,0)</f>
        <v>Definición de conectividades ecosistémicas con enfoque diferencial</v>
      </c>
      <c r="C26" s="4" t="str">
        <f>IFERROR(IF(VLOOKUP(A26,'[1]Anexo 1 Matriz Inf Gestión'!$B$8:$E$216,4,0)="","",VLOOKUP(A26,'[1]Anexo 1 Matriz Inf Gestión'!$B$8:$E$216,4,0)),"")</f>
        <v>% de formulación del esquema de conectividades ecosistémicas</v>
      </c>
      <c r="D26" s="3">
        <f>VLOOKUP(A26,'[1]Anexo 1 Matriz Inf Gestión'!$B$8:$J$216,6,0)</f>
        <v>0.5</v>
      </c>
      <c r="E26" s="3" cm="1">
        <f t="array" ref="E26:F26">VLOOKUP(A26,'[2]Anexo 1 Matriz Inf Gestión'!$A$7:$H$215,TRANSPOSE({7;8}),0)</f>
        <v>0.5</v>
      </c>
      <c r="F26" s="3">
        <v>1</v>
      </c>
      <c r="G26" s="15" cm="1">
        <f t="array" ref="G26:I26">VLOOKUP(A26,'[2]Anexo 1 Matriz Inf Gestión'!$A$7:$AF$215,TRANSPOSE({30;31;32}),0)</f>
        <v>67842225</v>
      </c>
      <c r="H26" s="15">
        <v>62107884</v>
      </c>
      <c r="I26" s="3">
        <v>0.91547534002606779</v>
      </c>
      <c r="J26" s="33" t="s">
        <v>390</v>
      </c>
      <c r="K26" s="3">
        <f>VLOOKUP(A26,'[1]Anexo 1 Matriz Inf Gestión'!$B$8:$J$216,7,0)</f>
        <v>1</v>
      </c>
      <c r="L26" s="3" cm="1">
        <f t="array" ref="L26:M26">VLOOKUP(A26,'[3]Anexo 1 Matriz Inf Gestión'!$A$8:$R$216,TRANSPOSE({11;16}),0)</f>
        <v>0.8</v>
      </c>
      <c r="M26" s="3">
        <v>0.8</v>
      </c>
      <c r="N26" s="15" cm="1">
        <f t="array" ref="N26:P26">VLOOKUP(A26,'[3]Anexo 1 Matriz Inf Gestión'!$A$8:$AU$216,TRANSPOSE({45;46;47}),0)</f>
        <v>174059974</v>
      </c>
      <c r="O26" s="15">
        <v>157761014</v>
      </c>
      <c r="P26" s="3">
        <v>0.90636009172332754</v>
      </c>
      <c r="Q26" s="4" t="s">
        <v>62</v>
      </c>
      <c r="R26" s="3">
        <f>VLOOKUP(A26,'[1]Anexo 1 Matriz Inf Gestión'!$B$8:$J$216,8,0)</f>
        <v>0</v>
      </c>
      <c r="S26" s="3" cm="1">
        <f t="array" ref="S26:T26">VLOOKUP(A26,'[4]Anexo 1 Matriz Inf Gestión'!$A$8:$R$216,TRANSPOSE({11;17}),0)</f>
        <v>0</v>
      </c>
      <c r="T26" s="3">
        <v>0</v>
      </c>
      <c r="U26" s="15" cm="1">
        <f t="array" ref="U26:W26">VLOOKUP(A26,'[4]Anexo 1 Matriz Inf Gestión'!$A$8:$BE$216,TRANSPOSE({54;55;56}),0)</f>
        <v>79914893</v>
      </c>
      <c r="V26" s="15">
        <v>71188821</v>
      </c>
      <c r="W26" s="3">
        <v>0.89080793738909214</v>
      </c>
      <c r="X26" s="29" t="s">
        <v>520</v>
      </c>
      <c r="Y26" s="3">
        <f>VLOOKUP(A26,'[1]Anexo 1 Matriz Inf Gestión'!$B$8:$J$216,9,0)</f>
        <v>0</v>
      </c>
      <c r="Z26" s="3">
        <f>VLOOKUP(A26,'[1]Anexo 1 Matriz Inf Gestión'!$B$8:$N$216,13,0)</f>
        <v>0</v>
      </c>
      <c r="AA26" s="3">
        <f>VLOOKUP(A26,'[1]Anexo 1 Matriz Inf Gestión'!$B$8:$U$216,20,0)</f>
        <v>0</v>
      </c>
      <c r="AB26" s="15" cm="1">
        <f t="array" ref="AB26:AD26">VLOOKUP(A26,'[1]Anexo 1 Matriz Inf Gestión'!$B$8:$BP$216,TRANSPOSE({65;66;67}),0)</f>
        <v>125520801</v>
      </c>
      <c r="AC26" s="15">
        <v>115110762</v>
      </c>
      <c r="AD26" s="3">
        <v>0.91706522809713431</v>
      </c>
      <c r="AE26" s="33" t="str">
        <f>IFERROR(IF(VLOOKUP(A26,[1]Consolidado!$A$6:$L$215,12,0)="","",VLOOKUP(A26,[1]Consolidado!$A$6:$L$215,12,0)),"")</f>
        <v xml:space="preserve"> En el tercer trimestre del año 2023 se avanzó en la sistematización de las observaciones y la incorporación de las mismas en el documento tencnico y el acto administrativo, teniendose ya el documento formulado.    </v>
      </c>
      <c r="AF26" s="3">
        <f>VLOOKUP(A26,'[1]Anexo 1 Matriz Inf Gestión'!$B$8:$AK$216,36,0)</f>
        <v>0.8</v>
      </c>
      <c r="AG26" s="15" cm="1">
        <f t="array" ref="AG26:AI26">VLOOKUP(A26,'[1]Anexo 1 Matriz Inf Gestión'!$B$8:$BV$216,TRANSPOSE({71;72;73}),0)</f>
        <v>447337893</v>
      </c>
      <c r="AH26" s="15">
        <v>406168481</v>
      </c>
      <c r="AI26" s="3">
        <v>0.90796797533984008</v>
      </c>
      <c r="AJ26" s="40" t="str">
        <f>IF(VLOOKUP(A26,'[1]Anexo 1 Matriz Inf Gestión'!$B$8:$CA$216,75,0)="","",VLOOKUP(A26,'[1]Anexo 1 Matriz Inf Gestión'!$B$8:$CA$216,75,0))</f>
        <v/>
      </c>
      <c r="AK26" s="40" t="str">
        <f>IF(VLOOKUP(A26,'[1]Anexo 1 Matriz Inf Gestión'!$B$8:$CA$216,76,0)="","",VLOOKUP(A26,'[1]Anexo 1 Matriz Inf Gestión'!$B$8:$CA$216,76,0))</f>
        <v/>
      </c>
      <c r="AL26" s="40" t="str">
        <f>IF(VLOOKUP(A26,'[1]Anexo 1 Matriz Inf Gestión'!$B$8:$CA$216,77,0)="","",VLOOKUP(A26,'[1]Anexo 1 Matriz Inf Gestión'!$B$8:$CA$216,77,0))</f>
        <v/>
      </c>
      <c r="AM26" s="40" t="str">
        <f>IF(VLOOKUP(A26,'[1]Anexo 1 Matriz Inf Gestión'!$B$8:$CA$216,78,0)="","",VLOOKUP(A26,'[1]Anexo 1 Matriz Inf Gestión'!$B$8:$CA$216,78,0))</f>
        <v/>
      </c>
    </row>
    <row r="27" spans="1:39" ht="25.5" outlineLevel="1" x14ac:dyDescent="0.2">
      <c r="A27" s="1" t="s">
        <v>190</v>
      </c>
      <c r="B27" s="4" t="str">
        <f>VLOOKUP(A27,'[1]Anexo 1 Matriz Inf Gestión'!$B$8:$D$216,3,0)</f>
        <v>Formular y ejecutar acciones de conservación para la conectividad rural</v>
      </c>
      <c r="C27" s="4" t="str">
        <f>IFERROR(IF(VLOOKUP(A27,'[1]Anexo 1 Matriz Inf Gestión'!$B$8:$E$216,4,0)="","",VLOOKUP(A27,'[1]Anexo 1 Matriz Inf Gestión'!$B$8:$E$216,4,0)),"")</f>
        <v/>
      </c>
      <c r="D27" s="3">
        <f>VLOOKUP(A27,'[1]Anexo 1 Matriz Inf Gestión'!$B$8:$J$216,6,0)</f>
        <v>1</v>
      </c>
      <c r="E27" s="3" cm="1">
        <f t="array" ref="E27:F27">VLOOKUP(A27,'[2]Anexo 1 Matriz Inf Gestión'!$A$7:$H$215,TRANSPOSE({7;8}),0)</f>
        <v>0.81081473888853639</v>
      </c>
      <c r="F27" s="3">
        <v>0.81081473888853639</v>
      </c>
      <c r="G27" s="15" cm="1">
        <f t="array" ref="G27:I27">VLOOKUP(A27,'[2]Anexo 1 Matriz Inf Gestión'!$A$7:$AF$215,TRANSPOSE({30;31;32}),0)</f>
        <v>2070140942</v>
      </c>
      <c r="H27" s="15">
        <v>1051044441</v>
      </c>
      <c r="I27" s="3">
        <v>0.50771636832831646</v>
      </c>
      <c r="J27" s="33" t="s">
        <v>67</v>
      </c>
      <c r="K27" s="3">
        <f>VLOOKUP(A27,'[1]Anexo 1 Matriz Inf Gestión'!$B$8:$J$216,7,0)</f>
        <v>1</v>
      </c>
      <c r="L27" s="3" cm="1">
        <f t="array" ref="L27:M27">VLOOKUP(A27,'[3]Anexo 1 Matriz Inf Gestión'!$A$8:$R$216,TRANSPOSE({11;16}),0)</f>
        <v>0.92725744997438608</v>
      </c>
      <c r="M27" s="3">
        <v>0.92725744997438608</v>
      </c>
      <c r="N27" s="15" cm="1">
        <f t="array" ref="N27:P27">VLOOKUP(A27,'[3]Anexo 1 Matriz Inf Gestión'!$A$8:$AU$216,TRANSPOSE({45;46;47}),0)</f>
        <v>2188694581</v>
      </c>
      <c r="O27" s="15">
        <v>1836972354</v>
      </c>
      <c r="P27" s="3">
        <v>0.83930045331436764</v>
      </c>
      <c r="Q27" s="4" t="s">
        <v>67</v>
      </c>
      <c r="R27" s="3">
        <f>VLOOKUP(A27,'[1]Anexo 1 Matriz Inf Gestión'!$B$8:$J$216,8,0)</f>
        <v>1</v>
      </c>
      <c r="S27" s="3" cm="1">
        <f t="array" ref="S27:T27">VLOOKUP(A27,'[4]Anexo 1 Matriz Inf Gestión'!$A$8:$R$216,TRANSPOSE({11;17}),0)</f>
        <v>0.51475881929445999</v>
      </c>
      <c r="T27" s="3">
        <v>0.51475881929445999</v>
      </c>
      <c r="U27" s="15" cm="1">
        <f t="array" ref="U27:W27">VLOOKUP(A27,'[4]Anexo 1 Matriz Inf Gestión'!$A$8:$BE$216,TRANSPOSE({54;55;56}),0)</f>
        <v>6759850607</v>
      </c>
      <c r="V27" s="15">
        <v>2656104031</v>
      </c>
      <c r="W27" s="3">
        <v>0.39292348091976109</v>
      </c>
      <c r="X27" s="29" t="s">
        <v>67</v>
      </c>
      <c r="Y27" s="3">
        <f>VLOOKUP(A27,'[1]Anexo 1 Matriz Inf Gestión'!$B$8:$J$216,9,0)</f>
        <v>1</v>
      </c>
      <c r="Z27" s="3">
        <f>VLOOKUP(A27,'[1]Anexo 1 Matriz Inf Gestión'!$B$8:$N$216,13,0)</f>
        <v>0.65916666666666668</v>
      </c>
      <c r="AA27" s="3">
        <f>VLOOKUP(A27,'[1]Anexo 1 Matriz Inf Gestión'!$B$8:$U$216,20,0)</f>
        <v>0.65916666666666668</v>
      </c>
      <c r="AB27" s="15" cm="1">
        <f t="array" ref="AB27:AD27">VLOOKUP(A27,'[1]Anexo 1 Matriz Inf Gestión'!$B$8:$BP$216,TRANSPOSE({65;66;67}),0)</f>
        <v>1041348307</v>
      </c>
      <c r="AC27" s="15">
        <v>1039859887</v>
      </c>
      <c r="AD27" s="3">
        <v>0.99857067996366367</v>
      </c>
      <c r="AE27" s="33" t="str">
        <f>IFERROR(IF(VLOOKUP(A27,[1]Consolidado!$A$6:$L$215,12,0)="","",VLOOKUP(A27,[1]Consolidado!$A$6:$L$215,12,0)),"")</f>
        <v/>
      </c>
      <c r="AF27" s="3">
        <f>VLOOKUP(A27,'[1]Anexo 1 Matriz Inf Gestión'!$B$8:$AK$216,36,0)</f>
        <v>0.99250000000000005</v>
      </c>
      <c r="AG27" s="15" cm="1">
        <f t="array" ref="AG27:AI27">VLOOKUP(A27,'[1]Anexo 1 Matriz Inf Gestión'!$B$8:$BV$216,TRANSPOSE({71;72;73}),0)</f>
        <v>12060034437</v>
      </c>
      <c r="AH27" s="15">
        <v>6583980713</v>
      </c>
      <c r="AI27" s="3">
        <v>0.54593382360505116</v>
      </c>
      <c r="AJ27" s="40" t="str">
        <f>IF(VLOOKUP(A27,'[1]Anexo 1 Matriz Inf Gestión'!$B$8:$CA$216,75,0)="","",VLOOKUP(A27,'[1]Anexo 1 Matriz Inf Gestión'!$B$8:$CA$216,75,0))</f>
        <v/>
      </c>
      <c r="AK27" s="40" t="str">
        <f>IF(VLOOKUP(A27,'[1]Anexo 1 Matriz Inf Gestión'!$B$8:$CA$216,76,0)="","",VLOOKUP(A27,'[1]Anexo 1 Matriz Inf Gestión'!$B$8:$CA$216,76,0))</f>
        <v/>
      </c>
      <c r="AL27" s="40" t="str">
        <f>IF(VLOOKUP(A27,'[1]Anexo 1 Matriz Inf Gestión'!$B$8:$CA$216,77,0)="","",VLOOKUP(A27,'[1]Anexo 1 Matriz Inf Gestión'!$B$8:$CA$216,77,0))</f>
        <v/>
      </c>
      <c r="AM27" s="40" t="str">
        <f>IF(VLOOKUP(A27,'[1]Anexo 1 Matriz Inf Gestión'!$B$8:$CA$216,78,0)="","",VLOOKUP(A27,'[1]Anexo 1 Matriz Inf Gestión'!$B$8:$CA$216,78,0))</f>
        <v/>
      </c>
    </row>
    <row r="28" spans="1:39" ht="242.25" outlineLevel="1" x14ac:dyDescent="0.2">
      <c r="A28" s="1" t="s">
        <v>35</v>
      </c>
      <c r="B28" s="4" t="str">
        <f>VLOOKUP(A28,'[1]Anexo 1 Matriz Inf Gestión'!$B$8:$D$216,3,0)</f>
        <v>Restauración de áreas para la conectividad rural</v>
      </c>
      <c r="C28" s="4" t="str">
        <f>IFERROR(IF(VLOOKUP(A28,'[1]Anexo 1 Matriz Inf Gestión'!$B$8:$E$216,4,0)="","",VLOOKUP(A28,'[1]Anexo 1 Matriz Inf Gestión'!$B$8:$E$216,4,0)),"")</f>
        <v>Número de ha en proceso de restauración
Nota. 
PND 2018-2022: Áreas afectadas por el desarrollo de actividades ilegales en proceso de restauración.</v>
      </c>
      <c r="D28" s="5">
        <f>VLOOKUP(A28,'[1]Anexo 1 Matriz Inf Gestión'!$B$8:$J$216,6,0)</f>
        <v>540</v>
      </c>
      <c r="E28" s="5" cm="1">
        <f t="array" ref="E28:F28">VLOOKUP(A28,'[2]Anexo 1 Matriz Inf Gestión'!$A$7:$H$215,TRANSPOSE({7;8}),0)</f>
        <v>6969</v>
      </c>
      <c r="F28" s="5">
        <v>1</v>
      </c>
      <c r="G28" s="15" cm="1">
        <f t="array" ref="G28:I28">VLOOKUP(A28,'[2]Anexo 1 Matriz Inf Gestión'!$A$7:$AF$215,TRANSPOSE({30;31;32}),0)</f>
        <v>494791444</v>
      </c>
      <c r="H28" s="15">
        <v>421986344</v>
      </c>
      <c r="I28" s="3">
        <v>0.85285699483518151</v>
      </c>
      <c r="J28" s="33" t="s">
        <v>391</v>
      </c>
      <c r="K28" s="5">
        <f>VLOOKUP(A28,'[1]Anexo 1 Matriz Inf Gestión'!$B$8:$J$216,7,0)</f>
        <v>8000</v>
      </c>
      <c r="L28" s="5" cm="1">
        <f t="array" ref="L28:M28">VLOOKUP(A28,'[3]Anexo 1 Matriz Inf Gestión'!$A$8:$R$216,TRANSPOSE({11;16}),0)</f>
        <v>86585</v>
      </c>
      <c r="M28" s="5">
        <v>1</v>
      </c>
      <c r="N28" s="15" cm="1">
        <f t="array" ref="N28:P28">VLOOKUP(A28,'[3]Anexo 1 Matriz Inf Gestión'!$A$8:$AU$216,TRANSPOSE({45;46;47}),0)</f>
        <v>1073115300</v>
      </c>
      <c r="O28" s="15">
        <v>731247032</v>
      </c>
      <c r="P28" s="3">
        <v>0.68142447694110786</v>
      </c>
      <c r="Q28" s="4" t="s">
        <v>63</v>
      </c>
      <c r="R28" s="5">
        <f>VLOOKUP(A28,'[1]Anexo 1 Matriz Inf Gestión'!$B$8:$J$216,8,0)</f>
        <v>8000</v>
      </c>
      <c r="S28" s="5" cm="1">
        <f t="array" ref="S28:T28">VLOOKUP(A28,'[4]Anexo 1 Matriz Inf Gestión'!$A$8:$R$216,TRANSPOSE({11;17}),0)</f>
        <v>8000</v>
      </c>
      <c r="T28" s="5">
        <v>1</v>
      </c>
      <c r="U28" s="15" cm="1">
        <f t="array" ref="U28:W28">VLOOKUP(A28,'[4]Anexo 1 Matriz Inf Gestión'!$A$8:$BE$216,TRANSPOSE({54;55;56}),0)</f>
        <v>3033085107</v>
      </c>
      <c r="V28" s="15">
        <v>1256282318</v>
      </c>
      <c r="W28" s="3">
        <v>0.414192900522524</v>
      </c>
      <c r="X28" s="29" t="s">
        <v>521</v>
      </c>
      <c r="Y28" s="5">
        <f>VLOOKUP(A28,'[1]Anexo 1 Matriz Inf Gestión'!$B$8:$J$216,9,0)</f>
        <v>8000</v>
      </c>
      <c r="Z28" s="5">
        <f>VLOOKUP(A28,'[1]Anexo 1 Matriz Inf Gestión'!$B$8:$N$216,13,0)</f>
        <v>8000</v>
      </c>
      <c r="AA28" s="3">
        <f>VLOOKUP(A28,'[1]Anexo 1 Matriz Inf Gestión'!$B$8:$U$216,20,0)</f>
        <v>1</v>
      </c>
      <c r="AB28" s="15" cm="1">
        <f t="array" ref="AB28:AD28">VLOOKUP(A28,'[1]Anexo 1 Matriz Inf Gestión'!$B$8:$BP$216,TRANSPOSE({65;66;67}),0)</f>
        <v>494243307</v>
      </c>
      <c r="AC28" s="15">
        <v>494243307</v>
      </c>
      <c r="AD28" s="3">
        <v>1</v>
      </c>
      <c r="AE28" s="33" t="str">
        <f>IFERROR(IF(VLOOKUP(A28,[1]Consolidado!$A$6:$L$215,12,0)="","",VLOOKUP(A28,[1]Consolidado!$A$6:$L$215,12,0)),"")</f>
        <v>De acuerdo con los indicadores propuestos para la meta institucional en el Plan de Acción Corantioquia 2020-2023 donde se establece un meta de 24.540 hectáreas restauradas en la jurisdicción, se identifica que a la fecha se encuentra con un porcentaje de cumplimiento del 100%.</v>
      </c>
      <c r="AF28" s="5">
        <f>VLOOKUP(A28,'[1]Anexo 1 Matriz Inf Gestión'!$B$8:$AK$216,36,0)</f>
        <v>1</v>
      </c>
      <c r="AG28" s="15" cm="1">
        <f t="array" ref="AG28:AI28">VLOOKUP(A28,'[1]Anexo 1 Matriz Inf Gestión'!$B$8:$BV$216,TRANSPOSE({71;72;73}),0)</f>
        <v>5095235158</v>
      </c>
      <c r="AH28" s="15">
        <v>2903759001</v>
      </c>
      <c r="AI28" s="3">
        <v>0.56989695489143899</v>
      </c>
      <c r="AJ28" s="40" t="str">
        <f>IF(VLOOKUP(A28,'[1]Anexo 1 Matriz Inf Gestión'!$B$8:$CA$216,75,0)="","",VLOOKUP(A28,'[1]Anexo 1 Matriz Inf Gestión'!$B$8:$CA$216,75,0))</f>
        <v/>
      </c>
      <c r="AK28" s="40" t="str">
        <f>IF(VLOOKUP(A28,'[1]Anexo 1 Matriz Inf Gestión'!$B$8:$CA$216,76,0)="","",VLOOKUP(A28,'[1]Anexo 1 Matriz Inf Gestión'!$B$8:$CA$216,76,0))</f>
        <v/>
      </c>
      <c r="AL28" s="40" t="str">
        <f>IF(VLOOKUP(A28,'[1]Anexo 1 Matriz Inf Gestión'!$B$8:$CA$216,77,0)="","",VLOOKUP(A28,'[1]Anexo 1 Matriz Inf Gestión'!$B$8:$CA$216,77,0))</f>
        <v>RET 6: Restaurar, recuperar y/o rehabilitar ecosistemas degradados</v>
      </c>
      <c r="AM28" s="40" t="str">
        <f>IF(VLOOKUP(A28,'[1]Anexo 1 Matriz Inf Gestión'!$B$8:$CA$216,78,0)="","",VLOOKUP(A28,'[1]Anexo 1 Matriz Inf Gestión'!$B$8:$CA$216,78,0))</f>
        <v/>
      </c>
    </row>
    <row r="29" spans="1:39" ht="178.5" outlineLevel="1" x14ac:dyDescent="0.2">
      <c r="A29" s="1" t="s">
        <v>36</v>
      </c>
      <c r="B29" s="4" t="str">
        <f>VLOOKUP(A29,'[1]Anexo 1 Matriz Inf Gestión'!$B$8:$D$216,3,0)</f>
        <v>Implementación de sistemas de conservación en cuencas abastecedoras de acueductos y ecosistemas estratégicos</v>
      </c>
      <c r="C29" s="4" t="str">
        <f>IFERROR(IF(VLOOKUP(A29,'[1]Anexo 1 Matriz Inf Gestión'!$B$8:$E$216,4,0)="","",VLOOKUP(A29,'[1]Anexo 1 Matriz Inf Gestión'!$B$8:$E$216,4,0)),"")</f>
        <v>Número de ha de cobertura boscosa en cuencas abastecedoras de acueductos y en ecosistemas estratégicos.
Nota.
PND 2018-2022: Áreas bajo sistemas sostenibles de conservación (restauración*, sistemas agroforestales, manejo forestal sostenible)</v>
      </c>
      <c r="D29" s="5">
        <f>VLOOKUP(A29,'[1]Anexo 1 Matriz Inf Gestión'!$B$8:$J$216,6,0)</f>
        <v>19049.7</v>
      </c>
      <c r="E29" s="5" cm="1">
        <f t="array" ref="E29:F29">VLOOKUP(A29,'[2]Anexo 1 Matriz Inf Gestión'!$A$7:$H$215,TRANSPOSE({7;8}),0)</f>
        <v>18929.584999999999</v>
      </c>
      <c r="F29" s="5">
        <v>0.99369465135933888</v>
      </c>
      <c r="G29" s="15" cm="1">
        <f t="array" ref="G29:I29">VLOOKUP(A29,'[2]Anexo 1 Matriz Inf Gestión'!$A$7:$AF$215,TRANSPOSE({30;31;32}),0)</f>
        <v>1165349498</v>
      </c>
      <c r="H29" s="15">
        <v>222058097</v>
      </c>
      <c r="I29" s="3">
        <v>0.19055064371770125</v>
      </c>
      <c r="J29" s="33" t="s">
        <v>392</v>
      </c>
      <c r="K29" s="5">
        <f>VLOOKUP(A29,'[1]Anexo 1 Matriz Inf Gestión'!$B$8:$J$216,7,0)</f>
        <v>19466.400000000001</v>
      </c>
      <c r="L29" s="5" cm="1">
        <f t="array" ref="L29:M29">VLOOKUP(A29,'[3]Anexo 1 Matriz Inf Gestión'!$A$8:$R$216,TRANSPOSE({11;16}),0)</f>
        <v>18953.425000000003</v>
      </c>
      <c r="M29" s="5">
        <v>0.97364818353676086</v>
      </c>
      <c r="N29" s="15" cm="1">
        <f t="array" ref="N29:P29">VLOOKUP(A29,'[3]Anexo 1 Matriz Inf Gestión'!$A$8:$AU$216,TRANSPOSE({45;46;47}),0)</f>
        <v>708579281</v>
      </c>
      <c r="O29" s="15">
        <v>698725322</v>
      </c>
      <c r="P29" s="3">
        <v>0.98609335713839474</v>
      </c>
      <c r="Q29" s="4" t="s">
        <v>64</v>
      </c>
      <c r="R29" s="5">
        <f>VLOOKUP(A29,'[1]Anexo 1 Matriz Inf Gestión'!$B$8:$J$216,8,0)</f>
        <v>19883.099999999999</v>
      </c>
      <c r="S29" s="5" cm="1">
        <f t="array" ref="S29:T29">VLOOKUP(A29,'[4]Anexo 1 Matriz Inf Gestión'!$A$8:$R$216,TRANSPOSE({11;17}),0)</f>
        <v>251.6</v>
      </c>
      <c r="T29" s="5">
        <v>1.2653962410288135E-2</v>
      </c>
      <c r="U29" s="15" cm="1">
        <f t="array" ref="U29:W29">VLOOKUP(A29,'[4]Anexo 1 Matriz Inf Gestión'!$A$8:$BE$216,TRANSPOSE({54;55;56}),0)</f>
        <v>926765500</v>
      </c>
      <c r="V29" s="15">
        <v>886167970</v>
      </c>
      <c r="W29" s="3">
        <v>0.95619438790071487</v>
      </c>
      <c r="X29" s="29" t="s">
        <v>522</v>
      </c>
      <c r="Y29" s="5">
        <f>VLOOKUP(A29,'[1]Anexo 1 Matriz Inf Gestión'!$B$8:$J$216,9,0)</f>
        <v>20299.8</v>
      </c>
      <c r="Z29" s="5">
        <f>VLOOKUP(A29,'[1]Anexo 1 Matriz Inf Gestión'!$B$8:$N$216,13,0)</f>
        <v>0</v>
      </c>
      <c r="AA29" s="3">
        <f>VLOOKUP(A29,'[1]Anexo 1 Matriz Inf Gestión'!$B$8:$U$216,20,0)</f>
        <v>0</v>
      </c>
      <c r="AB29" s="15" cm="1">
        <f t="array" ref="AB29:AD29">VLOOKUP(A29,'[1]Anexo 1 Matriz Inf Gestión'!$B$8:$BP$216,TRANSPOSE({65;66;67}),0)</f>
        <v>122105000</v>
      </c>
      <c r="AC29" s="15">
        <v>120616580</v>
      </c>
      <c r="AD29" s="3">
        <v>0.98781032717742923</v>
      </c>
      <c r="AE29" s="33" t="str">
        <f>IFERROR(IF(VLOOKUP(A29,[1]Consolidado!$A$6:$L$215,12,0)="","",VLOOKUP(A29,[1]Consolidado!$A$6:$L$215,12,0)),"")</f>
        <v xml:space="preserve">En proyeccion de avance en la resutaracion asistida de 4,2 hectareas en el municipo de San predro de los Milagros y 1900 metros lineales de cerco para restauracion espontanea, para el municipio de Sabanalarga la instalacion de 4870 ml de cerco. y asi finiquitar con la ejecucion de los proyectos mencionados.
 Se informa que la Corporación suscribió 2 convenios con los municipios de Caracoli y Venecia  de restauración ecologica los cuales a la fecha no reportan ejecucion de siembras ni cercado en el momento se necesita prorroga de tiempo para el cumplimiento de la ejecucion. </v>
      </c>
      <c r="AF29" s="5">
        <f>VLOOKUP(A29,'[1]Anexo 1 Matriz Inf Gestión'!$B$8:$AK$216,36,0)</f>
        <v>1</v>
      </c>
      <c r="AG29" s="15" cm="1">
        <f t="array" ref="AG29:AI29">VLOOKUP(A29,'[1]Anexo 1 Matriz Inf Gestión'!$B$8:$BV$216,TRANSPOSE({71;72;73}),0)</f>
        <v>2922799279</v>
      </c>
      <c r="AH29" s="15">
        <v>1927567969</v>
      </c>
      <c r="AI29" s="3">
        <v>0.65949378831771632</v>
      </c>
      <c r="AJ29" s="40" t="str">
        <f>IF(VLOOKUP(A29,'[1]Anexo 1 Matriz Inf Gestión'!$B$8:$CA$216,75,0)="","",VLOOKUP(A29,'[1]Anexo 1 Matriz Inf Gestión'!$B$8:$CA$216,75,0))</f>
        <v/>
      </c>
      <c r="AK29" s="40" t="str">
        <f>IF(VLOOKUP(A29,'[1]Anexo 1 Matriz Inf Gestión'!$B$8:$CA$216,76,0)="","",VLOOKUP(A29,'[1]Anexo 1 Matriz Inf Gestión'!$B$8:$CA$216,76,0))</f>
        <v/>
      </c>
      <c r="AL29" s="40" t="str">
        <f>IF(VLOOKUP(A29,'[1]Anexo 1 Matriz Inf Gestión'!$B$8:$CA$216,77,0)="","",VLOOKUP(A29,'[1]Anexo 1 Matriz Inf Gestión'!$B$8:$CA$216,77,0))</f>
        <v>RET 2: Proteger el agua como derecho y medio de vida, en el marco de la planeación integral de las cuencas hidrográficas</v>
      </c>
      <c r="AM29" s="40" t="str">
        <f>IF(VLOOKUP(A29,'[1]Anexo 1 Matriz Inf Gestión'!$B$8:$CA$216,78,0)="","",VLOOKUP(A29,'[1]Anexo 1 Matriz Inf Gestión'!$B$8:$CA$216,78,0))</f>
        <v/>
      </c>
    </row>
    <row r="30" spans="1:39" ht="204" outlineLevel="1" x14ac:dyDescent="0.2">
      <c r="A30" s="1" t="s">
        <v>84</v>
      </c>
      <c r="B30" s="4" t="str">
        <f>VLOOKUP(A30,'[1]Anexo 1 Matriz Inf Gestión'!$B$8:$D$216,3,0)</f>
        <v>Recuperación o rehabilitación de suelos degradados</v>
      </c>
      <c r="C30" s="4" t="str">
        <f>IFERROR(IF(VLOOKUP(A30,'[1]Anexo 1 Matriz Inf Gestión'!$B$8:$E$216,4,0)="","",VLOOKUP(A30,'[1]Anexo 1 Matriz Inf Gestión'!$B$8:$E$216,4,0)),"")</f>
        <v>% de suelos degradados en recuperación o rehabilitación</v>
      </c>
      <c r="D30" s="3">
        <f>VLOOKUP(A30,'[1]Anexo 1 Matriz Inf Gestión'!$B$8:$J$216,6,0)</f>
        <v>5.0000000000000001E-3</v>
      </c>
      <c r="E30" s="3" cm="1">
        <f t="array" ref="E30:F30">VLOOKUP(A30,'[2]Anexo 1 Matriz Inf Gestión'!$A$7:$H$215,TRANSPOSE({7;8}),0)</f>
        <v>2.19375E-3</v>
      </c>
      <c r="F30" s="3">
        <v>0.43874999999999997</v>
      </c>
      <c r="G30" s="15" cm="1">
        <f t="array" ref="G30:I30">VLOOKUP(A30,'[2]Anexo 1 Matriz Inf Gestión'!$A$7:$AF$215,TRANSPOSE({30;31;32}),0)</f>
        <v>410000000</v>
      </c>
      <c r="H30" s="15">
        <v>407000000</v>
      </c>
      <c r="I30" s="3">
        <v>0.99268292682926829</v>
      </c>
      <c r="J30" s="33" t="s">
        <v>393</v>
      </c>
      <c r="K30" s="3">
        <f>VLOOKUP(A30,'[1]Anexo 1 Matriz Inf Gestión'!$B$8:$J$216,7,0)</f>
        <v>0.01</v>
      </c>
      <c r="L30" s="3" cm="1">
        <f t="array" ref="L30:M30">VLOOKUP(A30,'[3]Anexo 1 Matriz Inf Gestión'!$A$8:$R$216,TRANSPOSE({11;16}),0)</f>
        <v>8.0812499999999999E-3</v>
      </c>
      <c r="M30" s="3">
        <v>0.80812499999999998</v>
      </c>
      <c r="N30" s="15" cm="1">
        <f t="array" ref="N30:P30">VLOOKUP(A30,'[3]Anexo 1 Matriz Inf Gestión'!$A$8:$AU$216,TRANSPOSE({45;46;47}),0)</f>
        <v>407000000</v>
      </c>
      <c r="O30" s="15">
        <v>407000000</v>
      </c>
      <c r="P30" s="3">
        <v>1</v>
      </c>
      <c r="Q30" s="4" t="s">
        <v>277</v>
      </c>
      <c r="R30" s="3">
        <f>VLOOKUP(A30,'[1]Anexo 1 Matriz Inf Gestión'!$B$8:$J$216,8,0)</f>
        <v>1.4999999999999999E-2</v>
      </c>
      <c r="S30" s="3" cm="1">
        <f t="array" ref="S30:T30">VLOOKUP(A30,'[4]Anexo 1 Matriz Inf Gestión'!$A$8:$R$216,TRANSPOSE({11;17}),0)</f>
        <v>1.7562500000000002E-2</v>
      </c>
      <c r="T30" s="3">
        <v>1</v>
      </c>
      <c r="U30" s="15" cm="1">
        <f t="array" ref="U30:W30">VLOOKUP(A30,'[4]Anexo 1 Matriz Inf Gestión'!$A$8:$BE$216,TRANSPOSE({54;55;56}),0)</f>
        <v>2800000000</v>
      </c>
      <c r="V30" s="15">
        <v>513653743</v>
      </c>
      <c r="W30" s="3">
        <v>0.18344776535714286</v>
      </c>
      <c r="X30" s="29" t="s">
        <v>523</v>
      </c>
      <c r="Y30" s="3">
        <f>VLOOKUP(A30,'[1]Anexo 1 Matriz Inf Gestión'!$B$8:$J$216,9,0)</f>
        <v>0.02</v>
      </c>
      <c r="Z30" s="3">
        <f>VLOOKUP(A30,'[1]Anexo 1 Matriz Inf Gestión'!$B$8:$N$216,13,0)</f>
        <v>1.9550000000000001E-2</v>
      </c>
      <c r="AA30" s="3">
        <f>VLOOKUP(A30,'[1]Anexo 1 Matriz Inf Gestión'!$B$8:$U$216,20,0)</f>
        <v>0.97750000000000004</v>
      </c>
      <c r="AB30" s="15" cm="1">
        <f t="array" ref="AB30:AD30">VLOOKUP(A30,'[1]Anexo 1 Matriz Inf Gestión'!$B$8:$BP$216,TRANSPOSE({65;66;67}),0)</f>
        <v>425000000</v>
      </c>
      <c r="AC30" s="15">
        <v>425000000</v>
      </c>
      <c r="AD30" s="3">
        <v>1</v>
      </c>
      <c r="AE30" s="33" t="str">
        <f>IFERROR(IF(VLOOKUP(A30,[1]Consolidado!$A$6:$L$215,12,0)="","",VLOOKUP(A30,[1]Consolidado!$A$6:$L$215,12,0)),"")</f>
        <v xml:space="preserve">Bajo diferentes estrategias realizadas en compañía de actores estratégicos de la jurisdicción se realizaron diferentes procesos de recuperación, rehabilitación y restauración de los ecosistemas de nuestra jurisdicción teniendo como resultado un total de 3128 hectáreas de principalmente en las subregiones de Suroeste, Magdalena medios, Norte y Bajo Cauca. </v>
      </c>
      <c r="AF30" s="3">
        <f>VLOOKUP(A30,'[1]Anexo 1 Matriz Inf Gestión'!$B$8:$AK$216,36,0)</f>
        <v>0.97750000000000004</v>
      </c>
      <c r="AG30" s="15" cm="1">
        <f t="array" ref="AG30:AI30">VLOOKUP(A30,'[1]Anexo 1 Matriz Inf Gestión'!$B$8:$BV$216,TRANSPOSE({71;72;73}),0)</f>
        <v>4042000000</v>
      </c>
      <c r="AH30" s="15">
        <v>1752653743</v>
      </c>
      <c r="AI30" s="3">
        <v>0.43361052523503218</v>
      </c>
      <c r="AJ30" s="40" t="str">
        <f>IF(VLOOKUP(A30,'[1]Anexo 1 Matriz Inf Gestión'!$B$8:$CA$216,75,0)="","",VLOOKUP(A30,'[1]Anexo 1 Matriz Inf Gestión'!$B$8:$CA$216,75,0))</f>
        <v/>
      </c>
      <c r="AK30" s="40" t="str">
        <f>IF(VLOOKUP(A30,'[1]Anexo 1 Matriz Inf Gestión'!$B$8:$CA$216,76,0)="","",VLOOKUP(A30,'[1]Anexo 1 Matriz Inf Gestión'!$B$8:$CA$216,76,0))</f>
        <v>% de suelos degradados en recuperación o rehabilitación</v>
      </c>
      <c r="AL30" s="40" t="str">
        <f>IF(VLOOKUP(A30,'[1]Anexo 1 Matriz Inf Gestión'!$B$8:$CA$216,77,0)="","",VLOOKUP(A30,'[1]Anexo 1 Matriz Inf Gestión'!$B$8:$CA$216,77,0))</f>
        <v>RET 6: Restaurar, recuperar y/o rehabilitar ecosistemas degradados</v>
      </c>
      <c r="AM30" s="40" t="str">
        <f>IF(VLOOKUP(A30,'[1]Anexo 1 Matriz Inf Gestión'!$B$8:$CA$216,78,0)="","",VLOOKUP(A30,'[1]Anexo 1 Matriz Inf Gestión'!$B$8:$CA$216,78,0))</f>
        <v/>
      </c>
    </row>
    <row r="31" spans="1:39" ht="25.5" outlineLevel="1" x14ac:dyDescent="0.2">
      <c r="A31" s="1" t="s">
        <v>191</v>
      </c>
      <c r="B31" s="4" t="str">
        <f>VLOOKUP(A31,'[1]Anexo 1 Matriz Inf Gestión'!$B$8:$D$216,3,0)</f>
        <v>Realizar control y seguimiento a los corredores de conectividad establecidos</v>
      </c>
      <c r="C31" s="4" t="str">
        <f>IFERROR(IF(VLOOKUP(A31,'[1]Anexo 1 Matriz Inf Gestión'!$B$8:$E$216,4,0)="","",VLOOKUP(A31,'[1]Anexo 1 Matriz Inf Gestión'!$B$8:$E$216,4,0)),"")</f>
        <v/>
      </c>
      <c r="D31" s="3">
        <f>VLOOKUP(A31,'[1]Anexo 1 Matriz Inf Gestión'!$B$8:$J$216,6,0)</f>
        <v>0</v>
      </c>
      <c r="E31" s="3" cm="1">
        <f t="array" ref="E31:F31">VLOOKUP(A31,'[2]Anexo 1 Matriz Inf Gestión'!$A$7:$H$215,TRANSPOSE({7;8}),0)</f>
        <v>0</v>
      </c>
      <c r="F31" s="3">
        <v>0</v>
      </c>
      <c r="G31" s="15" cm="1">
        <f t="array" ref="G31:I31">VLOOKUP(A31,'[2]Anexo 1 Matriz Inf Gestión'!$A$7:$AF$215,TRANSPOSE({30;31;32}),0)</f>
        <v>184516137</v>
      </c>
      <c r="H31" s="15">
        <v>179229765</v>
      </c>
      <c r="I31" s="3">
        <v>0.97135008305533732</v>
      </c>
      <c r="J31" s="33" t="s">
        <v>67</v>
      </c>
      <c r="K31" s="3">
        <f>VLOOKUP(A31,'[1]Anexo 1 Matriz Inf Gestión'!$B$8:$J$216,7,0)</f>
        <v>1</v>
      </c>
      <c r="L31" s="3" cm="1">
        <f t="array" ref="L31:M31">VLOOKUP(A31,'[3]Anexo 1 Matriz Inf Gestión'!$A$8:$R$216,TRANSPOSE({11;16}),0)</f>
        <v>1</v>
      </c>
      <c r="M31" s="3">
        <v>1</v>
      </c>
      <c r="N31" s="15" cm="1">
        <f t="array" ref="N31:P31">VLOOKUP(A31,'[3]Anexo 1 Matriz Inf Gestión'!$A$8:$AU$216,TRANSPOSE({45;46;47}),0)</f>
        <v>91059974</v>
      </c>
      <c r="O31" s="15">
        <v>64708445</v>
      </c>
      <c r="P31" s="3">
        <v>0.71061347985888945</v>
      </c>
      <c r="Q31" s="4" t="s">
        <v>67</v>
      </c>
      <c r="R31" s="3">
        <f>VLOOKUP(A31,'[1]Anexo 1 Matriz Inf Gestión'!$B$8:$J$216,8,0)</f>
        <v>1</v>
      </c>
      <c r="S31" s="3" cm="1">
        <f t="array" ref="S31:T31">VLOOKUP(A31,'[4]Anexo 1 Matriz Inf Gestión'!$A$8:$R$216,TRANSPOSE({11;17}),0)</f>
        <v>1</v>
      </c>
      <c r="T31" s="3">
        <v>1</v>
      </c>
      <c r="U31" s="15" cm="1">
        <f t="array" ref="U31:W31">VLOOKUP(A31,'[4]Anexo 1 Matriz Inf Gestión'!$A$8:$BE$216,TRANSPOSE({54;55;56}),0)</f>
        <v>440000000</v>
      </c>
      <c r="V31" s="15">
        <v>413138000</v>
      </c>
      <c r="W31" s="3">
        <v>0.93894999999999995</v>
      </c>
      <c r="X31" s="29" t="s">
        <v>67</v>
      </c>
      <c r="Y31" s="3">
        <f>VLOOKUP(A31,'[1]Anexo 1 Matriz Inf Gestión'!$B$8:$J$216,9,0)</f>
        <v>1</v>
      </c>
      <c r="Z31" s="3">
        <f>VLOOKUP(A31,'[1]Anexo 1 Matriz Inf Gestión'!$B$8:$N$216,13,0)</f>
        <v>0.79999999999999993</v>
      </c>
      <c r="AA31" s="3">
        <f>VLOOKUP(A31,'[1]Anexo 1 Matriz Inf Gestión'!$B$8:$U$216,20,0)</f>
        <v>0.79999999999999993</v>
      </c>
      <c r="AB31" s="15" cm="1">
        <f t="array" ref="AB31:AD31">VLOOKUP(A31,'[1]Anexo 1 Matriz Inf Gestión'!$B$8:$BP$216,TRANSPOSE({65;66;67}),0)</f>
        <v>469623000</v>
      </c>
      <c r="AC31" s="15">
        <v>469623000</v>
      </c>
      <c r="AD31" s="3">
        <v>1</v>
      </c>
      <c r="AE31" s="33" t="str">
        <f>IFERROR(IF(VLOOKUP(A31,[1]Consolidado!$A$6:$L$215,12,0)="","",VLOOKUP(A31,[1]Consolidado!$A$6:$L$215,12,0)),"")</f>
        <v/>
      </c>
      <c r="AF31" s="3">
        <f>VLOOKUP(A31,'[1]Anexo 1 Matriz Inf Gestión'!$B$8:$AK$216,36,0)</f>
        <v>0.79999999999999993</v>
      </c>
      <c r="AG31" s="15" cm="1">
        <f t="array" ref="AG31:AI31">VLOOKUP(A31,'[1]Anexo 1 Matriz Inf Gestión'!$B$8:$BV$216,TRANSPOSE({71;72;73}),0)</f>
        <v>1185199111</v>
      </c>
      <c r="AH31" s="15">
        <v>1126699210</v>
      </c>
      <c r="AI31" s="3">
        <v>0.95064128849148288</v>
      </c>
      <c r="AJ31" s="40" t="str">
        <f>IF(VLOOKUP(A31,'[1]Anexo 1 Matriz Inf Gestión'!$B$8:$CA$216,75,0)="","",VLOOKUP(A31,'[1]Anexo 1 Matriz Inf Gestión'!$B$8:$CA$216,75,0))</f>
        <v/>
      </c>
      <c r="AK31" s="40" t="str">
        <f>IF(VLOOKUP(A31,'[1]Anexo 1 Matriz Inf Gestión'!$B$8:$CA$216,76,0)="","",VLOOKUP(A31,'[1]Anexo 1 Matriz Inf Gestión'!$B$8:$CA$216,76,0))</f>
        <v/>
      </c>
      <c r="AL31" s="40" t="str">
        <f>IF(VLOOKUP(A31,'[1]Anexo 1 Matriz Inf Gestión'!$B$8:$CA$216,77,0)="","",VLOOKUP(A31,'[1]Anexo 1 Matriz Inf Gestión'!$B$8:$CA$216,77,0))</f>
        <v/>
      </c>
      <c r="AM31" s="40" t="str">
        <f>IF(VLOOKUP(A31,'[1]Anexo 1 Matriz Inf Gestión'!$B$8:$CA$216,78,0)="","",VLOOKUP(A31,'[1]Anexo 1 Matriz Inf Gestión'!$B$8:$CA$216,78,0))</f>
        <v/>
      </c>
    </row>
    <row r="32" spans="1:39" ht="102" outlineLevel="1" x14ac:dyDescent="0.2">
      <c r="A32" s="1" t="s">
        <v>85</v>
      </c>
      <c r="B32" s="4" t="str">
        <f>VLOOKUP(A32,'[1]Anexo 1 Matriz Inf Gestión'!$B$8:$D$216,3,0)</f>
        <v>Realización de control y seguimiento a los corredores de conectividad establecidos</v>
      </c>
      <c r="C32" s="4" t="str">
        <f>IFERROR(IF(VLOOKUP(A32,'[1]Anexo 1 Matriz Inf Gestión'!$B$8:$E$216,4,0)="","",VLOOKUP(A32,'[1]Anexo 1 Matriz Inf Gestión'!$B$8:$E$216,4,0)),"")</f>
        <v>% de ejecución de acciones de control y seguimiento a los corredores de conectividad establecidos</v>
      </c>
      <c r="D32" s="3">
        <f>VLOOKUP(A32,'[1]Anexo 1 Matriz Inf Gestión'!$B$8:$J$216,6,0)</f>
        <v>0</v>
      </c>
      <c r="E32" s="3" cm="1">
        <f t="array" ref="E32:F32">VLOOKUP(A32,'[2]Anexo 1 Matriz Inf Gestión'!$A$7:$H$215,TRANSPOSE({7;8}),0)</f>
        <v>0</v>
      </c>
      <c r="F32" s="3">
        <v>0</v>
      </c>
      <c r="G32" s="15" cm="1">
        <f t="array" ref="G32:I32">VLOOKUP(A32,'[2]Anexo 1 Matriz Inf Gestión'!$A$7:$AF$215,TRANSPOSE({30;31;32}),0)</f>
        <v>184516137</v>
      </c>
      <c r="H32" s="15">
        <v>179229765</v>
      </c>
      <c r="I32" s="3">
        <v>0.97135008305533732</v>
      </c>
      <c r="J32" s="33" t="s">
        <v>379</v>
      </c>
      <c r="K32" s="3">
        <f>VLOOKUP(A32,'[1]Anexo 1 Matriz Inf Gestión'!$B$8:$J$216,7,0)</f>
        <v>2.5000000000000001E-2</v>
      </c>
      <c r="L32" s="3" cm="1">
        <f t="array" ref="L32:M32">VLOOKUP(A32,'[3]Anexo 1 Matriz Inf Gestión'!$A$8:$R$216,TRANSPOSE({11;16}),0)</f>
        <v>2.5000000000000001E-2</v>
      </c>
      <c r="M32" s="3">
        <v>1</v>
      </c>
      <c r="N32" s="15" cm="1">
        <f t="array" ref="N32:P32">VLOOKUP(A32,'[3]Anexo 1 Matriz Inf Gestión'!$A$8:$AU$216,TRANSPOSE({45;46;47}),0)</f>
        <v>91059974</v>
      </c>
      <c r="O32" s="15">
        <v>64708445</v>
      </c>
      <c r="P32" s="3">
        <v>0.71061347985888945</v>
      </c>
      <c r="Q32" s="4" t="s">
        <v>278</v>
      </c>
      <c r="R32" s="3">
        <f>VLOOKUP(A32,'[1]Anexo 1 Matriz Inf Gestión'!$B$8:$J$216,8,0)</f>
        <v>0.05</v>
      </c>
      <c r="S32" s="3" cm="1">
        <f t="array" ref="S32:T32">VLOOKUP(A32,'[4]Anexo 1 Matriz Inf Gestión'!$A$8:$R$216,TRANSPOSE({11;17}),0)</f>
        <v>0.05</v>
      </c>
      <c r="T32" s="3">
        <v>1</v>
      </c>
      <c r="U32" s="15" cm="1">
        <f t="array" ref="U32:W32">VLOOKUP(A32,'[4]Anexo 1 Matriz Inf Gestión'!$A$8:$BE$216,TRANSPOSE({54;55;56}),0)</f>
        <v>440000000</v>
      </c>
      <c r="V32" s="15">
        <v>413138000</v>
      </c>
      <c r="W32" s="3">
        <v>0.93894999999999995</v>
      </c>
      <c r="X32" s="29" t="s">
        <v>524</v>
      </c>
      <c r="Y32" s="3">
        <f>VLOOKUP(A32,'[1]Anexo 1 Matriz Inf Gestión'!$B$8:$J$216,9,0)</f>
        <v>0.1</v>
      </c>
      <c r="Z32" s="3">
        <f>VLOOKUP(A32,'[1]Anexo 1 Matriz Inf Gestión'!$B$8:$N$216,13,0)</f>
        <v>0.08</v>
      </c>
      <c r="AA32" s="3">
        <f>VLOOKUP(A32,'[1]Anexo 1 Matriz Inf Gestión'!$B$8:$U$216,20,0)</f>
        <v>0.79999999999999993</v>
      </c>
      <c r="AB32" s="15" cm="1">
        <f t="array" ref="AB32:AD32">VLOOKUP(A32,'[1]Anexo 1 Matriz Inf Gestión'!$B$8:$BP$216,TRANSPOSE({65;66;67}),0)</f>
        <v>469623000</v>
      </c>
      <c r="AC32" s="15">
        <v>469623000</v>
      </c>
      <c r="AD32" s="3">
        <v>1</v>
      </c>
      <c r="AE32" s="33" t="str">
        <f>IFERROR(IF(VLOOKUP(A32,[1]Consolidado!$A$6:$L$215,12,0)="","",VLOOKUP(A32,[1]Consolidado!$A$6:$L$215,12,0)),"")</f>
        <v>Se avanzá en la ejecución del Convenio 040-COV2212-151 que permite la implementación de acciones en el SILAP de Envigado, y en el desarrollo de los convenios: 040-COV2306-99 por valor de $181.773.640 y 040-COV2306-109 por valor de $ 45.445.000</v>
      </c>
      <c r="AF32" s="3">
        <f>VLOOKUP(A32,'[1]Anexo 1 Matriz Inf Gestión'!$B$8:$AK$216,36,0)</f>
        <v>0.79999999999999993</v>
      </c>
      <c r="AG32" s="15" cm="1">
        <f t="array" ref="AG32:AI32">VLOOKUP(A32,'[1]Anexo 1 Matriz Inf Gestión'!$B$8:$BV$216,TRANSPOSE({71;72;73}),0)</f>
        <v>1185199111</v>
      </c>
      <c r="AH32" s="15">
        <v>1126699210</v>
      </c>
      <c r="AI32" s="3">
        <v>0.95064128849148288</v>
      </c>
      <c r="AJ32" s="40" t="str">
        <f>IF(VLOOKUP(A32,'[1]Anexo 1 Matriz Inf Gestión'!$B$8:$CA$216,75,0)="","",VLOOKUP(A32,'[1]Anexo 1 Matriz Inf Gestión'!$B$8:$CA$216,75,0))</f>
        <v/>
      </c>
      <c r="AK32" s="40" t="str">
        <f>IF(VLOOKUP(A32,'[1]Anexo 1 Matriz Inf Gestión'!$B$8:$CA$216,76,0)="","",VLOOKUP(A32,'[1]Anexo 1 Matriz Inf Gestión'!$B$8:$CA$216,76,0))</f>
        <v/>
      </c>
      <c r="AL32" s="40" t="str">
        <f>IF(VLOOKUP(A32,'[1]Anexo 1 Matriz Inf Gestión'!$B$8:$CA$216,77,0)="","",VLOOKUP(A32,'[1]Anexo 1 Matriz Inf Gestión'!$B$8:$CA$216,77,0))</f>
        <v/>
      </c>
      <c r="AM32" s="40" t="str">
        <f>IF(VLOOKUP(A32,'[1]Anexo 1 Matriz Inf Gestión'!$B$8:$CA$216,78,0)="","",VLOOKUP(A32,'[1]Anexo 1 Matriz Inf Gestión'!$B$8:$CA$216,78,0))</f>
        <v/>
      </c>
    </row>
    <row r="33" spans="1:39" ht="25.5" outlineLevel="1" x14ac:dyDescent="0.2">
      <c r="A33" s="1" t="s">
        <v>192</v>
      </c>
      <c r="B33" s="4" t="str">
        <f>VLOOKUP(A33,'[1]Anexo 1 Matriz Inf Gestión'!$B$8:$D$216,3,0)</f>
        <v>Aprobar y ejecutar el plan de ordenación forestal (POF)</v>
      </c>
      <c r="C33" s="4" t="str">
        <f>IFERROR(IF(VLOOKUP(A33,'[1]Anexo 1 Matriz Inf Gestión'!$B$8:$E$216,4,0)="","",VLOOKUP(A33,'[1]Anexo 1 Matriz Inf Gestión'!$B$8:$E$216,4,0)),"")</f>
        <v/>
      </c>
      <c r="D33" s="3">
        <f>VLOOKUP(A33,'[1]Anexo 1 Matriz Inf Gestión'!$B$8:$J$216,6,0)</f>
        <v>1</v>
      </c>
      <c r="E33" s="3" cm="1">
        <f t="array" ref="E33:F33">VLOOKUP(A33,'[2]Anexo 1 Matriz Inf Gestión'!$A$7:$H$215,TRANSPOSE({7;8}),0)</f>
        <v>1</v>
      </c>
      <c r="F33" s="3">
        <v>1</v>
      </c>
      <c r="G33" s="15" cm="1">
        <f t="array" ref="G33:I33">VLOOKUP(A33,'[2]Anexo 1 Matriz Inf Gestión'!$A$7:$AF$215,TRANSPOSE({30;31;32}),0)</f>
        <v>139300718</v>
      </c>
      <c r="H33" s="15">
        <v>117520801</v>
      </c>
      <c r="I33" s="3">
        <v>0.84364820718296651</v>
      </c>
      <c r="J33" s="33" t="s">
        <v>67</v>
      </c>
      <c r="K33" s="3">
        <f>VLOOKUP(A33,'[1]Anexo 1 Matriz Inf Gestión'!$B$8:$J$216,7,0)</f>
        <v>1</v>
      </c>
      <c r="L33" s="3" cm="1">
        <f t="array" ref="L33:M33">VLOOKUP(A33,'[3]Anexo 1 Matriz Inf Gestión'!$A$8:$R$216,TRANSPOSE({11;16}),0)</f>
        <v>0.77549142857142861</v>
      </c>
      <c r="M33" s="3">
        <v>0.77549142857142861</v>
      </c>
      <c r="N33" s="15" cm="1">
        <f t="array" ref="N33:P33">VLOOKUP(A33,'[3]Anexo 1 Matriz Inf Gestión'!$A$8:$AU$216,TRANSPOSE({45;46;47}),0)</f>
        <v>106883079</v>
      </c>
      <c r="O33" s="15">
        <v>91524760</v>
      </c>
      <c r="P33" s="3">
        <v>0.85630729256966853</v>
      </c>
      <c r="Q33" s="4" t="s">
        <v>67</v>
      </c>
      <c r="R33" s="3">
        <f>VLOOKUP(A33,'[1]Anexo 1 Matriz Inf Gestión'!$B$8:$J$216,8,0)</f>
        <v>1</v>
      </c>
      <c r="S33" s="3" cm="1">
        <f t="array" ref="S33:T33">VLOOKUP(A33,'[4]Anexo 1 Matriz Inf Gestión'!$A$8:$R$216,TRANSPOSE({11;17}),0)</f>
        <v>0.60316000000000003</v>
      </c>
      <c r="T33" s="3">
        <v>0.60316000000000003</v>
      </c>
      <c r="U33" s="15" cm="1">
        <f t="array" ref="U33:W33">VLOOKUP(A33,'[4]Anexo 1 Matriz Inf Gestión'!$A$8:$BE$216,TRANSPOSE({54;55;56}),0)</f>
        <v>137567420</v>
      </c>
      <c r="V33" s="15">
        <v>95596853</v>
      </c>
      <c r="W33" s="3">
        <v>0.69490910711271603</v>
      </c>
      <c r="X33" s="29" t="s">
        <v>67</v>
      </c>
      <c r="Y33" s="3">
        <f>VLOOKUP(A33,'[1]Anexo 1 Matriz Inf Gestión'!$B$8:$J$216,9,0)</f>
        <v>1</v>
      </c>
      <c r="Z33" s="3">
        <f>VLOOKUP(A33,'[1]Anexo 1 Matriz Inf Gestión'!$B$8:$N$216,13,0)</f>
        <v>0.54284399999999999</v>
      </c>
      <c r="AA33" s="3">
        <f>VLOOKUP(A33,'[1]Anexo 1 Matriz Inf Gestión'!$B$8:$U$216,20,0)</f>
        <v>0.54284399999999999</v>
      </c>
      <c r="AB33" s="15" cm="1">
        <f t="array" ref="AB33:AD33">VLOOKUP(A33,'[1]Anexo 1 Matriz Inf Gestión'!$B$8:$BP$216,TRANSPOSE({65;66;67}),0)</f>
        <v>143331407</v>
      </c>
      <c r="AC33" s="15">
        <v>103585994</v>
      </c>
      <c r="AD33" s="3">
        <v>0.72270269418341793</v>
      </c>
      <c r="AE33" s="33" t="str">
        <f>IFERROR(IF(VLOOKUP(A33,[1]Consolidado!$A$6:$L$215,12,0)="","",VLOOKUP(A33,[1]Consolidado!$A$6:$L$215,12,0)),"")</f>
        <v/>
      </c>
      <c r="AF33" s="3">
        <f>VLOOKUP(A33,'[1]Anexo 1 Matriz Inf Gestión'!$B$8:$AK$216,36,0)</f>
        <v>0.54284399999999999</v>
      </c>
      <c r="AG33" s="15" cm="1">
        <f t="array" ref="AG33:AI33">VLOOKUP(A33,'[1]Anexo 1 Matriz Inf Gestión'!$B$8:$BV$216,TRANSPOSE({71;72;73}),0)</f>
        <v>527082624</v>
      </c>
      <c r="AH33" s="15">
        <v>408228408</v>
      </c>
      <c r="AI33" s="3">
        <v>0.77450553179305714</v>
      </c>
      <c r="AJ33" s="40" t="str">
        <f>IF(VLOOKUP(A33,'[1]Anexo 1 Matriz Inf Gestión'!$B$8:$CA$216,75,0)="","",VLOOKUP(A33,'[1]Anexo 1 Matriz Inf Gestión'!$B$8:$CA$216,75,0))</f>
        <v/>
      </c>
      <c r="AK33" s="40" t="str">
        <f>IF(VLOOKUP(A33,'[1]Anexo 1 Matriz Inf Gestión'!$B$8:$CA$216,76,0)="","",VLOOKUP(A33,'[1]Anexo 1 Matriz Inf Gestión'!$B$8:$CA$216,76,0))</f>
        <v/>
      </c>
      <c r="AL33" s="40" t="str">
        <f>IF(VLOOKUP(A33,'[1]Anexo 1 Matriz Inf Gestión'!$B$8:$CA$216,77,0)="","",VLOOKUP(A33,'[1]Anexo 1 Matriz Inf Gestión'!$B$8:$CA$216,77,0))</f>
        <v/>
      </c>
      <c r="AM33" s="40" t="str">
        <f>IF(VLOOKUP(A33,'[1]Anexo 1 Matriz Inf Gestión'!$B$8:$CA$216,78,0)="","",VLOOKUP(A33,'[1]Anexo 1 Matriz Inf Gestión'!$B$8:$CA$216,78,0))</f>
        <v/>
      </c>
    </row>
    <row r="34" spans="1:39" ht="318.75" outlineLevel="1" x14ac:dyDescent="0.2">
      <c r="A34" s="1" t="s">
        <v>86</v>
      </c>
      <c r="B34" s="4" t="str">
        <f>VLOOKUP(A34,'[1]Anexo 1 Matriz Inf Gestión'!$B$8:$D$216,3,0)</f>
        <v>Aprobación y ejecución del plan de ordenación forestal (POF)</v>
      </c>
      <c r="C34" s="4" t="str">
        <f>IFERROR(IF(VLOOKUP(A34,'[1]Anexo 1 Matriz Inf Gestión'!$B$8:$E$216,4,0)="","",VLOOKUP(A34,'[1]Anexo 1 Matriz Inf Gestión'!$B$8:$E$216,4,0)),"")</f>
        <v>% de avance en la aprobación e implementación del plan de ordenación forestal (POF)
Nota: % de avance en la formulación del plan de ordenación forestal</v>
      </c>
      <c r="D34" s="3">
        <f>VLOOKUP(A34,'[1]Anexo 1 Matriz Inf Gestión'!$B$8:$J$216,6,0)</f>
        <v>0.5</v>
      </c>
      <c r="E34" s="3" cm="1">
        <f t="array" ref="E34:F34">VLOOKUP(A34,'[2]Anexo 1 Matriz Inf Gestión'!$A$7:$H$215,TRANSPOSE({7;8}),0)</f>
        <v>0.5</v>
      </c>
      <c r="F34" s="3">
        <v>1</v>
      </c>
      <c r="G34" s="15" cm="1">
        <f t="array" ref="G34:I34">VLOOKUP(A34,'[2]Anexo 1 Matriz Inf Gestión'!$A$7:$AF$215,TRANSPOSE({30;31;32}),0)</f>
        <v>139300718</v>
      </c>
      <c r="H34" s="15">
        <v>117520801</v>
      </c>
      <c r="I34" s="3">
        <v>0.84364820718296651</v>
      </c>
      <c r="J34" s="35" t="s">
        <v>394</v>
      </c>
      <c r="K34" s="3">
        <f>VLOOKUP(A34,'[1]Anexo 1 Matriz Inf Gestión'!$B$8:$J$216,7,0)</f>
        <v>0.7</v>
      </c>
      <c r="L34" s="3" cm="1">
        <f t="array" ref="L34:M34">VLOOKUP(A34,'[3]Anexo 1 Matriz Inf Gestión'!$A$8:$R$216,TRANSPOSE({11;16}),0)</f>
        <v>0.54284399999999999</v>
      </c>
      <c r="M34" s="3">
        <v>0.77549142857142861</v>
      </c>
      <c r="N34" s="15" cm="1">
        <f t="array" ref="N34:P34">VLOOKUP(A34,'[3]Anexo 1 Matriz Inf Gestión'!$A$8:$AU$216,TRANSPOSE({45;46;47}),0)</f>
        <v>106883079</v>
      </c>
      <c r="O34" s="15">
        <v>91524760</v>
      </c>
      <c r="P34" s="3">
        <v>0.85630729256966853</v>
      </c>
      <c r="Q34" s="34" t="s">
        <v>279</v>
      </c>
      <c r="R34" s="3">
        <f>VLOOKUP(A34,'[1]Anexo 1 Matriz Inf Gestión'!$B$8:$J$216,8,0)</f>
        <v>0.9</v>
      </c>
      <c r="S34" s="3" cm="1">
        <f t="array" ref="S34:T34">VLOOKUP(A34,'[4]Anexo 1 Matriz Inf Gestión'!$A$8:$R$216,TRANSPOSE({11;17}),0)</f>
        <v>0.54284399999999999</v>
      </c>
      <c r="T34" s="3">
        <v>0.60316000000000003</v>
      </c>
      <c r="U34" s="15" cm="1">
        <f t="array" ref="U34:W34">VLOOKUP(A34,'[4]Anexo 1 Matriz Inf Gestión'!$A$8:$BE$216,TRANSPOSE({54;55;56}),0)</f>
        <v>137567420</v>
      </c>
      <c r="V34" s="15">
        <v>95596853</v>
      </c>
      <c r="W34" s="3">
        <v>0.69490910711271603</v>
      </c>
      <c r="X34" s="30" t="s">
        <v>525</v>
      </c>
      <c r="Y34" s="3">
        <f>VLOOKUP(A34,'[1]Anexo 1 Matriz Inf Gestión'!$B$8:$J$216,9,0)</f>
        <v>1</v>
      </c>
      <c r="Z34" s="3">
        <f>VLOOKUP(A34,'[1]Anexo 1 Matriz Inf Gestión'!$B$8:$N$216,13,0)</f>
        <v>0.54284399999999999</v>
      </c>
      <c r="AA34" s="3">
        <f>VLOOKUP(A34,'[1]Anexo 1 Matriz Inf Gestión'!$B$8:$U$216,20,0)</f>
        <v>0.54284399999999999</v>
      </c>
      <c r="AB34" s="15" cm="1">
        <f t="array" ref="AB34:AD34">VLOOKUP(A34,'[1]Anexo 1 Matriz Inf Gestión'!$B$8:$BP$216,TRANSPOSE({65;66;67}),0)</f>
        <v>143331407</v>
      </c>
      <c r="AC34" s="15">
        <v>103585994</v>
      </c>
      <c r="AD34" s="3">
        <v>0.72270269418341793</v>
      </c>
      <c r="AE34" s="33" t="str">
        <f>IFERROR(IF(VLOOKUP(A34,[1]Consolidado!$A$6:$L$215,12,0)="","",VLOOKUP(A34,[1]Consolidado!$A$6:$L$215,12,0)),"")</f>
        <v>Para el mes de diciembre del año 2020, el Consejo directivo de la Corporación aprobó el Plan de Ordenación Forestal Integral Sostenible para la jurisdicción de Corantioquia; posterior en el mes de junio del año 2021, el Ministerio de Medio Ambiente y Desarrollo sostenible entrega y da a conocer de manera oficial a la Corporaciones Autónomas Regionales a nivel nacional los “Lineamientos y Guía para a Ordenación Forestal en Colombia”, lo que conlleva a la corporación a realizar un análisis de instrumento aprobado y los posibles cambios a realizar conforme a los nuevos lineamientos; posterior al análisis técnico y jurídico, el Consejo Directivo de la Corporación mediante acuerdo 180-ACU2111-624 decide “Suspender de manera temporal, la vigencia del Acuerdo 180-ACU2012597 del 17 de diciembre de 2020 “Por el cual se adopta el Plan de Ordenación Forestal Integral y Sostenible en la jurisdicción de la Corporación Autónoma Regional del Centro de Antioquia, CORANTIOQUIA”, hasta tanto se realice por parte de un equipo técnico de la Entidad, la revisión y ajuste al documento técnico de formulación de dicho Plan, en correspondencia con la “Guía para la ordenación forestal integral y sostenible” del 2020 expedida por el Ministerio de Ambiente y Desarrollo Sostenible”.
Es de destacar que la corporación para los meses comprendidos entre enero y noviembre del año 2021, donde estuvo en vigencia el Plan de Ordenación Forestal Integral y Sostenible-POF, en marco del cumplimiento de los programas y proyectos propuestos en este, se desarrolló actividades que apuntan a la protección de ecosistemas estratégicos bajo el programa de pagos por servicios ambientales y a la recuperación de suelos degradados bajo las restauraciones que se ejecutaron en los convenios 040-COV2010-182, 040-CNT2011-154 y 040-COV2010-214, donde se estableció un total de 839 hectáreas; en ese sentido se bajó la ejecución de estas actividades se reportó un porcentaje de avance del 21,42% en los proyectos establecidos por el POF.
Actualmente la corporación, bajo el trabajo de su equipo de profesionales internos, se encuentra trabajando en la revisión del documento versus los lineamientos y la Guía del MADS del año 2020, a fin de poder identificar el ajuste y trabajo a realizar para la actualización de este instrumento.</v>
      </c>
      <c r="AF34" s="3">
        <f>VLOOKUP(A34,'[1]Anexo 1 Matriz Inf Gestión'!$B$8:$AK$216,36,0)</f>
        <v>0.54284399999999999</v>
      </c>
      <c r="AG34" s="15" cm="1">
        <f t="array" ref="AG34:AI34">VLOOKUP(A34,'[1]Anexo 1 Matriz Inf Gestión'!$B$8:$BV$216,TRANSPOSE({71;72;73}),0)</f>
        <v>527082624</v>
      </c>
      <c r="AH34" s="15">
        <v>408228408</v>
      </c>
      <c r="AI34" s="3">
        <v>0.77450553179305714</v>
      </c>
      <c r="AJ34" s="40" t="str">
        <f>IF(VLOOKUP(A34,'[1]Anexo 1 Matriz Inf Gestión'!$B$8:$CA$216,75,0)="","",VLOOKUP(A34,'[1]Anexo 1 Matriz Inf Gestión'!$B$8:$CA$216,75,0))</f>
        <v/>
      </c>
      <c r="AK34" s="40" t="str">
        <f>IF(VLOOKUP(A34,'[1]Anexo 1 Matriz Inf Gestión'!$B$8:$CA$216,76,0)="","",VLOOKUP(A34,'[1]Anexo 1 Matriz Inf Gestión'!$B$8:$CA$216,76,0))</f>
        <v xml:space="preserve"> % de avance en la formulación del plan de ordenación forestal</v>
      </c>
      <c r="AL34" s="40" t="str">
        <f>IF(VLOOKUP(A34,'[1]Anexo 1 Matriz Inf Gestión'!$B$8:$CA$216,77,0)="","",VLOOKUP(A34,'[1]Anexo 1 Matriz Inf Gestión'!$B$8:$CA$216,77,0))</f>
        <v/>
      </c>
      <c r="AM34" s="40" t="str">
        <f>IF(VLOOKUP(A34,'[1]Anexo 1 Matriz Inf Gestión'!$B$8:$CA$216,78,0)="","",VLOOKUP(A34,'[1]Anexo 1 Matriz Inf Gestión'!$B$8:$CA$216,78,0))</f>
        <v/>
      </c>
    </row>
    <row r="35" spans="1:39" ht="25.5" outlineLevel="1" x14ac:dyDescent="0.2">
      <c r="A35" s="1" t="s">
        <v>193</v>
      </c>
      <c r="B35" s="4" t="str">
        <f>VLOOKUP(A35,'[1]Anexo 1 Matriz Inf Gestión'!$B$8:$D$216,3,0)</f>
        <v>Implementar acciones de intervención en especies de flora y fauna priorizadas</v>
      </c>
      <c r="C35" s="4" t="str">
        <f>IFERROR(IF(VLOOKUP(A35,'[1]Anexo 1 Matriz Inf Gestión'!$B$8:$E$216,4,0)="","",VLOOKUP(A35,'[1]Anexo 1 Matriz Inf Gestión'!$B$8:$E$216,4,0)),"")</f>
        <v/>
      </c>
      <c r="D35" s="3">
        <f>VLOOKUP(A35,'[1]Anexo 1 Matriz Inf Gestión'!$B$8:$J$216,6,0)</f>
        <v>1</v>
      </c>
      <c r="E35" s="3" cm="1">
        <f t="array" ref="E35:F35">VLOOKUP(A35,'[2]Anexo 1 Matriz Inf Gestión'!$A$7:$H$215,TRANSPOSE({7;8}),0)</f>
        <v>1</v>
      </c>
      <c r="F35" s="3">
        <v>1</v>
      </c>
      <c r="G35" s="15" cm="1">
        <f t="array" ref="G35:I35">VLOOKUP(A35,'[2]Anexo 1 Matriz Inf Gestión'!$A$7:$AF$215,TRANSPOSE({30;31;32}),0)</f>
        <v>1853750261</v>
      </c>
      <c r="H35" s="15">
        <v>1730161306</v>
      </c>
      <c r="I35" s="3">
        <v>0.93333031012854428</v>
      </c>
      <c r="J35" s="35" t="s">
        <v>67</v>
      </c>
      <c r="K35" s="3">
        <f>VLOOKUP(A35,'[1]Anexo 1 Matriz Inf Gestión'!$B$8:$J$216,7,0)</f>
        <v>1</v>
      </c>
      <c r="L35" s="3" cm="1">
        <f t="array" ref="L35:M35">VLOOKUP(A35,'[3]Anexo 1 Matriz Inf Gestión'!$A$8:$R$216,TRANSPOSE({11;16}),0)</f>
        <v>0.95833333333333337</v>
      </c>
      <c r="M35" s="3">
        <v>0.95833333333333337</v>
      </c>
      <c r="N35" s="15" cm="1">
        <f t="array" ref="N35:P35">VLOOKUP(A35,'[3]Anexo 1 Matriz Inf Gestión'!$A$8:$AU$216,TRANSPOSE({45;46;47}),0)</f>
        <v>4513784441</v>
      </c>
      <c r="O35" s="15">
        <v>4145547295</v>
      </c>
      <c r="P35" s="3">
        <v>0.91841942148251554</v>
      </c>
      <c r="Q35" s="34" t="s">
        <v>67</v>
      </c>
      <c r="R35" s="3">
        <f>VLOOKUP(A35,'[1]Anexo 1 Matriz Inf Gestión'!$B$8:$J$216,8,0)</f>
        <v>1</v>
      </c>
      <c r="S35" s="3" cm="1">
        <f t="array" ref="S35:T35">VLOOKUP(A35,'[4]Anexo 1 Matriz Inf Gestión'!$A$8:$R$216,TRANSPOSE({11;17}),0)</f>
        <v>1</v>
      </c>
      <c r="T35" s="3">
        <v>1</v>
      </c>
      <c r="U35" s="15" cm="1">
        <f t="array" ref="U35:W35">VLOOKUP(A35,'[4]Anexo 1 Matriz Inf Gestión'!$A$8:$BE$216,TRANSPOSE({54;55;56}),0)</f>
        <v>5068667077</v>
      </c>
      <c r="V35" s="15">
        <v>4505938197</v>
      </c>
      <c r="W35" s="3">
        <v>0.88897892257444078</v>
      </c>
      <c r="X35" s="30" t="s">
        <v>67</v>
      </c>
      <c r="Y35" s="3">
        <f>VLOOKUP(A35,'[1]Anexo 1 Matriz Inf Gestión'!$B$8:$J$216,9,0)</f>
        <v>1</v>
      </c>
      <c r="Z35" s="3">
        <f>VLOOKUP(A35,'[1]Anexo 1 Matriz Inf Gestión'!$B$8:$N$216,13,0)</f>
        <v>1</v>
      </c>
      <c r="AA35" s="3">
        <f>VLOOKUP(A35,'[1]Anexo 1 Matriz Inf Gestión'!$B$8:$U$216,20,0)</f>
        <v>1</v>
      </c>
      <c r="AB35" s="15" cm="1">
        <f t="array" ref="AB35:AD35">VLOOKUP(A35,'[1]Anexo 1 Matriz Inf Gestión'!$B$8:$BP$216,TRANSPOSE({65;66;67}),0)</f>
        <v>6402437800</v>
      </c>
      <c r="AC35" s="15">
        <v>5071033879</v>
      </c>
      <c r="AD35" s="3">
        <v>0.79204734780867381</v>
      </c>
      <c r="AE35" s="33" t="str">
        <f>IFERROR(IF(VLOOKUP(A35,[1]Consolidado!$A$6:$L$215,12,0)="","",VLOOKUP(A35,[1]Consolidado!$A$6:$L$215,12,0)),"")</f>
        <v/>
      </c>
      <c r="AF35" s="3">
        <f>VLOOKUP(A35,'[1]Anexo 1 Matriz Inf Gestión'!$B$8:$AK$216,36,0)</f>
        <v>1</v>
      </c>
      <c r="AG35" s="15" cm="1">
        <f t="array" ref="AG35:AI35">VLOOKUP(A35,'[1]Anexo 1 Matriz Inf Gestión'!$B$8:$BV$216,TRANSPOSE({71;72;73}),0)</f>
        <v>17838639579</v>
      </c>
      <c r="AH35" s="15">
        <v>15452680677</v>
      </c>
      <c r="AI35" s="3">
        <v>0.86624770956139518</v>
      </c>
      <c r="AJ35" s="40" t="str">
        <f>IF(VLOOKUP(A35,'[1]Anexo 1 Matriz Inf Gestión'!$B$8:$CA$216,75,0)="","",VLOOKUP(A35,'[1]Anexo 1 Matriz Inf Gestión'!$B$8:$CA$216,75,0))</f>
        <v/>
      </c>
      <c r="AK35" s="40" t="str">
        <f>IF(VLOOKUP(A35,'[1]Anexo 1 Matriz Inf Gestión'!$B$8:$CA$216,76,0)="","",VLOOKUP(A35,'[1]Anexo 1 Matriz Inf Gestión'!$B$8:$CA$216,76,0))</f>
        <v/>
      </c>
      <c r="AL35" s="40" t="str">
        <f>IF(VLOOKUP(A35,'[1]Anexo 1 Matriz Inf Gestión'!$B$8:$CA$216,77,0)="","",VLOOKUP(A35,'[1]Anexo 1 Matriz Inf Gestión'!$B$8:$CA$216,77,0))</f>
        <v/>
      </c>
      <c r="AM35" s="40" t="str">
        <f>IF(VLOOKUP(A35,'[1]Anexo 1 Matriz Inf Gestión'!$B$8:$CA$216,78,0)="","",VLOOKUP(A35,'[1]Anexo 1 Matriz Inf Gestión'!$B$8:$CA$216,78,0))</f>
        <v/>
      </c>
    </row>
    <row r="36" spans="1:39" ht="409.5" outlineLevel="1" x14ac:dyDescent="0.2">
      <c r="A36" s="1" t="s">
        <v>27</v>
      </c>
      <c r="B36" s="4" t="str">
        <f>VLOOKUP(A36,'[1]Anexo 1 Matriz Inf Gestión'!$B$8:$D$216,3,0)</f>
        <v>Implementación de medidas de conservación y manejo en especies priorizadas</v>
      </c>
      <c r="C36" s="4" t="str">
        <f>IFERROR(IF(VLOOKUP(A36,'[1]Anexo 1 Matriz Inf Gestión'!$B$8:$E$216,4,0)="","",VLOOKUP(A36,'[1]Anexo 1 Matriz Inf Gestión'!$B$8:$E$216,4,0)),"")</f>
        <v>% de especies priorizadas con medidas de conservación y manejo en ejecución</v>
      </c>
      <c r="D36" s="3">
        <f>VLOOKUP(A36,'[1]Anexo 1 Matriz Inf Gestión'!$B$8:$J$216,6,0)</f>
        <v>0.5</v>
      </c>
      <c r="E36" s="3" cm="1">
        <f t="array" ref="E36:F36">VLOOKUP(A36,'[2]Anexo 1 Matriz Inf Gestión'!$A$7:$H$215,TRANSPOSE({7;8}),0)</f>
        <v>0.5</v>
      </c>
      <c r="F36" s="3">
        <v>1</v>
      </c>
      <c r="G36" s="15" cm="1">
        <f t="array" ref="G36:I36">VLOOKUP(A36,'[2]Anexo 1 Matriz Inf Gestión'!$A$7:$AF$215,TRANSPOSE({30;31;32}),0)</f>
        <v>812092672</v>
      </c>
      <c r="H36" s="15">
        <v>752277444</v>
      </c>
      <c r="I36" s="3">
        <v>0.92634433228822433</v>
      </c>
      <c r="J36" s="35" t="s">
        <v>395</v>
      </c>
      <c r="K36" s="3">
        <f>VLOOKUP(A36,'[1]Anexo 1 Matriz Inf Gestión'!$B$8:$J$216,7,0)</f>
        <v>0.65</v>
      </c>
      <c r="L36" s="3" cm="1">
        <f t="array" ref="L36:M36">VLOOKUP(A36,'[3]Anexo 1 Matriz Inf Gestión'!$A$8:$R$216,TRANSPOSE({11;16}),0)</f>
        <v>0.65</v>
      </c>
      <c r="M36" s="3">
        <v>1</v>
      </c>
      <c r="N36" s="15" cm="1">
        <f t="array" ref="N36:P36">VLOOKUP(A36,'[3]Anexo 1 Matriz Inf Gestión'!$A$8:$AU$216,TRANSPOSE({45;46;47}),0)</f>
        <v>2018112266</v>
      </c>
      <c r="O36" s="15">
        <v>1724132335</v>
      </c>
      <c r="P36" s="3">
        <v>0.85432924820248823</v>
      </c>
      <c r="Q36" s="34" t="s">
        <v>55</v>
      </c>
      <c r="R36" s="3">
        <f>VLOOKUP(A36,'[1]Anexo 1 Matriz Inf Gestión'!$B$8:$J$216,8,0)</f>
        <v>0.85</v>
      </c>
      <c r="S36" s="3" cm="1">
        <f t="array" ref="S36:T36">VLOOKUP(A36,'[4]Anexo 1 Matriz Inf Gestión'!$A$8:$R$216,TRANSPOSE({11;17}),0)</f>
        <v>0.85</v>
      </c>
      <c r="T36" s="3">
        <v>1</v>
      </c>
      <c r="U36" s="15" cm="1">
        <f t="array" ref="U36:W36">VLOOKUP(A36,'[4]Anexo 1 Matriz Inf Gestión'!$A$8:$BE$216,TRANSPOSE({54;55;56}),0)</f>
        <v>2101017816</v>
      </c>
      <c r="V36" s="15">
        <v>1999893421</v>
      </c>
      <c r="W36" s="3">
        <v>0.95186885411922662</v>
      </c>
      <c r="X36" s="30" t="s">
        <v>526</v>
      </c>
      <c r="Y36" s="3">
        <f>VLOOKUP(A36,'[1]Anexo 1 Matriz Inf Gestión'!$B$8:$J$216,9,0)</f>
        <v>1</v>
      </c>
      <c r="Z36" s="3">
        <f>VLOOKUP(A36,'[1]Anexo 1 Matriz Inf Gestión'!$B$8:$N$216,13,0)</f>
        <v>1</v>
      </c>
      <c r="AA36" s="3">
        <f>VLOOKUP(A36,'[1]Anexo 1 Matriz Inf Gestión'!$B$8:$U$216,20,0)</f>
        <v>1</v>
      </c>
      <c r="AB36" s="15" cm="1">
        <f t="array" ref="AB36:AD36">VLOOKUP(A36,'[1]Anexo 1 Matriz Inf Gestión'!$B$8:$BP$216,TRANSPOSE({65;66;67}),0)</f>
        <v>2694243023</v>
      </c>
      <c r="AC36" s="15">
        <v>1493883421</v>
      </c>
      <c r="AD36" s="3">
        <v>0.55447240959599209</v>
      </c>
      <c r="AE36" s="33" t="str">
        <f>IFERROR(IF(VLOOKUP(A36,[1]Consolidado!$A$6:$L$215,12,0)="","",VLOOKUP(A36,[1]Consolidado!$A$6:$L$215,12,0)),"")</f>
        <v xml:space="preserve">En el componente de flora, se vienen desarrollando acciones desde los apoyos técnicos de personal corporativo, así como desde el contrato No 120-CNT2111- -147 de 2021 (Otrosí No 3), suscrito con la Universidad de Antioquia – UdeA, cuyo objeto es "Ejecutar acciones de conservación, manejo y control de especies de flora nativa e invasora en la red de viveros Corporativos y de aliados estratégicos en la jurisdicción", por valor de $ 2.222.015.950. Con un plazo de ejecución a la fecha de 28 meses (29 de diciembre de 2023), desde sus alcances, se vienen orientando las acciones de conservación, al seguimiento fenológico, ensayos o protocolos de propagación en vivero de especies vegetales nativas priorizadas desde dos centros de trabajo como lo son los viveros del CCB La Aguada (Santa Elena, Municipio de Medellín) y El Pedral (Municipio de Hispania), los cuales cuentan con personal como recolectores de semillas, viveristas, técnicos de propagación y apoyo en viveros y un ingeniero residente quien brinda soporte técnico. En los viveros corporativos, se resalta las labores de mantenimiento de la producción de material vegetal de 2021-2022, realizadas a través del riego, desmalezado, tratamientos preventivos, danceo, y reposición de individuos por mortalidad, donde se tuvo una meta de producción de 154.840 plantas, pero que hoy se tiene menos de 130 mil. Esto por las entregas en la modalidad de fomento y venta. También se resaltan los avances en los ensayos de germinación de seis especies como Cecropia telenitida (yarumo blanco), Brosimum alicastrum (guaimaro), Bejaria resinosa (pegamosco), Vismia guianensis (carate rojo), Bromelia plumieri (piñuela), Pitcairnia explosiva (bromelia), y en los protocolos o pruebas de germinación con un avance de 27 especies, como Spondias mombin (hobo), Wettinia hirsuta (macana), entre otras, y la propagación por semilla de más de 20 especies priorizadas en ambos viveros. Desde la actividad de Mantenimiento de las colecciones vivas en el CCB La Aguada, se continuó con el seguimiento de poblaciones de especies nativas priorizadas sembradas en el predio, enfocadas en el manejo silvicultural (plateo y fertilización) de siete colecciones vivas existentes en el CCB La Aguada, a las que se les realizó plateo, fertilización y manejo preventivo con agronómico orgánicos. Desde la actividad Seguimiento fenológico y recolección de semillas de especies fuente semilleras de especies priorizadas para el conocimiento de su fenología y propagación, se avanzó es el seguimiento y recolección de semillas y regeneración de más de 20 especies, de especies como Drimys granadensis (canelo de páramo), Hura crepitans (tronador), Tecoma stans (chirlobirlo), de las zonas Norte, Occidente y Valle de Aburra. Y se adelantó la elaboración de más de 20 fichas fenológicas de especies presentes en la jurisdicción, en el periodo reportado. Y asociado al fortalecimiento a los viveros aliados, se realizó visita de seguimiento al Batallón Cacique Nutibara (Municipio de Andes), a quien se le había hecho entrega de suministros, se observó un cambio considerable del espacio dedicado al vivero (Informe técnico con radicado No 120-IT2310-16197); y en transferencia de conocimiento, se resaltan los espacios de  intercambio de conocimiento con el biovivero de la vereda Miraflores en el Municipio de Toledo, con miembros de la Asociación de mineros APROPISVAL y AGROMINAN del Municipio de Valdivia, y se adelanta plan de capacitaciones a los miembros de la Junta de Acción Comunal – JAC del corregimiento de Llanadas del Municipio de Olaya, sobre la temática de viveros y propagación de material vegetal. 
Para el componente de fauna se priorizaron para el Plan de Acción quince especies. Durante el período enero-octubre de 2023 se realizaron con 15 de ellas alguna acción que corresponde a medida de conservación y manejo.
 </v>
      </c>
      <c r="AF36" s="3">
        <f>VLOOKUP(A36,'[1]Anexo 1 Matriz Inf Gestión'!$B$8:$AK$216,36,0)</f>
        <v>1</v>
      </c>
      <c r="AG36" s="15" cm="1">
        <f t="array" ref="AG36:AI36">VLOOKUP(A36,'[1]Anexo 1 Matriz Inf Gestión'!$B$8:$BV$216,TRANSPOSE({71;72;73}),0)</f>
        <v>7625465777</v>
      </c>
      <c r="AH36" s="15">
        <v>5970186621</v>
      </c>
      <c r="AI36" s="3">
        <v>0.78292746903504984</v>
      </c>
      <c r="AJ36" s="40" t="str">
        <f>IF(VLOOKUP(A36,'[1]Anexo 1 Matriz Inf Gestión'!$B$8:$CA$216,75,0)="","",VLOOKUP(A36,'[1]Anexo 1 Matriz Inf Gestión'!$B$8:$CA$216,75,0))</f>
        <v/>
      </c>
      <c r="AK36" s="40" t="str">
        <f>IF(VLOOKUP(A36,'[1]Anexo 1 Matriz Inf Gestión'!$B$8:$CA$216,76,0)="","",VLOOKUP(A36,'[1]Anexo 1 Matriz Inf Gestión'!$B$8:$CA$216,76,0))</f>
        <v/>
      </c>
      <c r="AL36" s="40" t="str">
        <f>IF(VLOOKUP(A36,'[1]Anexo 1 Matriz Inf Gestión'!$B$8:$CA$216,77,0)="","",VLOOKUP(A36,'[1]Anexo 1 Matriz Inf Gestión'!$B$8:$CA$216,77,0))</f>
        <v/>
      </c>
      <c r="AM36" s="40" t="str">
        <f>IF(VLOOKUP(A36,'[1]Anexo 1 Matriz Inf Gestión'!$B$8:$CA$216,78,0)="","",VLOOKUP(A36,'[1]Anexo 1 Matriz Inf Gestión'!$B$8:$CA$216,78,0))</f>
        <v/>
      </c>
    </row>
    <row r="37" spans="1:39" ht="409.5" outlineLevel="1" x14ac:dyDescent="0.2">
      <c r="A37" s="1" t="s">
        <v>28</v>
      </c>
      <c r="B37" s="4" t="str">
        <f>VLOOKUP(A37,'[1]Anexo 1 Matriz Inf Gestión'!$B$8:$D$216,3,0)</f>
        <v>Implementación de medidas de conservación y manejo en especies amenazadas</v>
      </c>
      <c r="C37" s="4" t="str">
        <f>IFERROR(IF(VLOOKUP(A37,'[1]Anexo 1 Matriz Inf Gestión'!$B$8:$E$216,4,0)="","",VLOOKUP(A37,'[1]Anexo 1 Matriz Inf Gestión'!$B$8:$E$216,4,0)),"")</f>
        <v>% de especies amenazadas con medidas de conservación y manejo en ejecución</v>
      </c>
      <c r="D37" s="3">
        <f>VLOOKUP(A37,'[1]Anexo 1 Matriz Inf Gestión'!$B$8:$J$216,6,0)</f>
        <v>0.5</v>
      </c>
      <c r="E37" s="3" cm="1">
        <f t="array" ref="E37:F37">VLOOKUP(A37,'[2]Anexo 1 Matriz Inf Gestión'!$A$7:$H$215,TRANSPOSE({7;8}),0)</f>
        <v>0.81818181818181823</v>
      </c>
      <c r="F37" s="3">
        <v>1</v>
      </c>
      <c r="G37" s="15" cm="1">
        <f t="array" ref="G37:I37">VLOOKUP(A37,'[2]Anexo 1 Matriz Inf Gestión'!$A$7:$AF$215,TRANSPOSE({30;31;32}),0)</f>
        <v>447312266</v>
      </c>
      <c r="H37" s="15">
        <v>398156303</v>
      </c>
      <c r="I37" s="3">
        <v>0.89010817110032037</v>
      </c>
      <c r="J37" s="35" t="s">
        <v>396</v>
      </c>
      <c r="K37" s="3">
        <f>VLOOKUP(A37,'[1]Anexo 1 Matriz Inf Gestión'!$B$8:$J$216,7,0)</f>
        <v>0.65</v>
      </c>
      <c r="L37" s="3" cm="1">
        <f t="array" ref="L37:M37">VLOOKUP(A37,'[3]Anexo 1 Matriz Inf Gestión'!$A$8:$R$216,TRANSPOSE({11;16}),0)</f>
        <v>0.81818181818181823</v>
      </c>
      <c r="M37" s="3">
        <v>1</v>
      </c>
      <c r="N37" s="15" cm="1">
        <f t="array" ref="N37:P37">VLOOKUP(A37,'[3]Anexo 1 Matriz Inf Gestión'!$A$8:$AU$216,TRANSPOSE({45;46;47}),0)</f>
        <v>1258827427</v>
      </c>
      <c r="O37" s="15">
        <v>1252552555</v>
      </c>
      <c r="P37" s="3">
        <v>0.99501530403182104</v>
      </c>
      <c r="Q37" s="34" t="s">
        <v>56</v>
      </c>
      <c r="R37" s="3">
        <f>VLOOKUP(A37,'[1]Anexo 1 Matriz Inf Gestión'!$B$8:$J$216,8,0)</f>
        <v>0.85</v>
      </c>
      <c r="S37" s="3" cm="1">
        <f t="array" ref="S37:T37">VLOOKUP(A37,'[4]Anexo 1 Matriz Inf Gestión'!$A$8:$R$216,TRANSPOSE({11;17}),0)</f>
        <v>1</v>
      </c>
      <c r="T37" s="3">
        <v>1</v>
      </c>
      <c r="U37" s="15" cm="1">
        <f t="array" ref="U37:W37">VLOOKUP(A37,'[4]Anexo 1 Matriz Inf Gestión'!$A$8:$BE$216,TRANSPOSE({54;55;56}),0)</f>
        <v>1864779653</v>
      </c>
      <c r="V37" s="15">
        <v>1523846899</v>
      </c>
      <c r="W37" s="3">
        <v>0.81717263299633391</v>
      </c>
      <c r="X37" s="30" t="s">
        <v>527</v>
      </c>
      <c r="Y37" s="3">
        <f>VLOOKUP(A37,'[1]Anexo 1 Matriz Inf Gestión'!$B$8:$J$216,9,0)</f>
        <v>1</v>
      </c>
      <c r="Z37" s="3">
        <f>VLOOKUP(A37,'[1]Anexo 1 Matriz Inf Gestión'!$B$8:$N$216,13,0)</f>
        <v>1</v>
      </c>
      <c r="AA37" s="3">
        <f>VLOOKUP(A37,'[1]Anexo 1 Matriz Inf Gestión'!$B$8:$U$216,20,0)</f>
        <v>1</v>
      </c>
      <c r="AB37" s="15" cm="1">
        <f t="array" ref="AB37:AD37">VLOOKUP(A37,'[1]Anexo 1 Matriz Inf Gestión'!$B$8:$BP$216,TRANSPOSE({65;66;67}),0)</f>
        <v>1944831559</v>
      </c>
      <c r="AC37" s="15">
        <v>1881983534</v>
      </c>
      <c r="AD37" s="3">
        <v>0.96768459216472436</v>
      </c>
      <c r="AE37" s="33" t="str">
        <f>IFERROR(IF(VLOOKUP(A37,[1]Consolidado!$A$6:$L$215,12,0)="","",VLOOKUP(A37,[1]Consolidado!$A$6:$L$215,12,0)),"")</f>
        <v xml:space="preserve">En el componente de flora, se vienen desarrollando acciones desde los apoyos técnicos de personal corporativo, así como desde el contrato No 120-CNT2111- -147 de 2021 (Otrosí No 3), suscrito con la Universidad de Antioquia – UdeA, cuyo objeto es "Ejecutar acciones de conservación, manejo y control de especies de flora nativa e invasora en la red de viveros Corporativos y de aliados estratégicos en la jurisdicción", por valor de $ 2.222.015.950. Con un plazo de ejecución a la fecha de 28 meses (29 de diciembre de 2023), donde se resaltan los avances en el alcance 1, en el mantenimiento de la producción material vegetal de especies amenazadas como Aniba perutilis (comino crespo), la cual se encuentra a nivel nacional en la categoría de amenaza En Peligro (EN) (Resolución 1912 de 2017), así como tambien a las bancos clonales de especies como Magnolia hernandezii (molinillo), Magnolia grandifolia (magnolia), incluyendo el seguimiento fenológico de especies Swietenia macrophylla (Caoba), Brosimum alicastrum (guaimaro), entre otras, para el periodo reportado.  Y en el Alcance 3 del contrato, se avanzó en la fase diagnostica de seis especies (Quercus humboldtii (Roble), Prioria copaifera (Cativo), Clathrotropis brunnea  (Sapán) y Peltogyne paniculata (Nazareno) y Podocarpus oleifolius (chaquiro), y Aniba perutilis (comino crespo) que son objeto de los planes piloto de conservación, manejo y uso sostenible de especies de la flora silvestre nativa amenazada en la jurisdicción, y se viene desarrollando la fase de planificación en las zonas del Norte y Bajo Cauca Antioqueño.
En el componente de fauna, se ha venido desarrollando acciones mediante el convenio con PRECOODES, cuyo objeto es "Articular esfuerzos entre Corantioquia y Precoodes, para el fortalecimiento de la red de tratamiento de la fauna silvestre recuperada del tráfico ilegal y desarrollar diferentes estrategias de conservación de la biodiversidad". Dentro del alcance 2, en lo relacionado con las declaratorias y seguimiento de Áreas libres de fauna silvestre en cautiverio, se realizó la declaratoria del municipio de Vegachí y se continúa con el trabajo en el corregimiento de Tapartó, Venecia, San Jerónimo y Valdivia; además de los seguimientos a zonas declaradas como Don Matías y Amalfi.
Dentro de las estrategias educativas de control y vigilancia al tráfico ilegal de fauna silvestre, realizaron la a tención de PQRS sobre la conservación de la fauna silvestre.
En las actividades de sensibilización ambiental y control al tráfico de fauna, se continua con los operativos de control y sensibilización y operativos al control de especies silvestres.
Dentro del alcance 3, atención médica, biológica y zootecnica de la fauna recuperada; continuan con la recepción y atención de los individuos de fauna silvestre.
Tambien se realizaron liberaciones de los animales recuperados; además realizan procesos de readaptación a la vida silvestre.
Se visitaron diferentes predios para reubicación de animales silvestres.
Se atendieron PQRS, relacionadas con interacciones negativas con humanos de felinos como el jaguar y el puma. Se evidencia el seguimiento realizado a los métodos de monitoreo y de disuasión implementados en dos predios del Magdalena Medio: Candilejas en la vereda La Cristalina del municipio de Puerto Berrío y Linares en la vereda Santa Clara del municipio de Yondó. En ambos predios se han experimentado históricamente ataques por parte de grandes felinos, como el jaguar (Panthera onca) y el puma (Puma concolor).												</v>
      </c>
      <c r="AF37" s="3">
        <f>VLOOKUP(A37,'[1]Anexo 1 Matriz Inf Gestión'!$B$8:$AK$216,36,0)</f>
        <v>1</v>
      </c>
      <c r="AG37" s="15" cm="1">
        <f t="array" ref="AG37:AI37">VLOOKUP(A37,'[1]Anexo 1 Matriz Inf Gestión'!$B$8:$BV$216,TRANSPOSE({71;72;73}),0)</f>
        <v>5515750905</v>
      </c>
      <c r="AH37" s="15">
        <v>5056539291</v>
      </c>
      <c r="AI37" s="3">
        <v>0.91674540386083658</v>
      </c>
      <c r="AJ37" s="40" t="str">
        <f>IF(VLOOKUP(A37,'[1]Anexo 1 Matriz Inf Gestión'!$B$8:$CA$216,75,0)="","",VLOOKUP(A37,'[1]Anexo 1 Matriz Inf Gestión'!$B$8:$CA$216,75,0))</f>
        <v/>
      </c>
      <c r="AK37" s="40" t="str">
        <f>IF(VLOOKUP(A37,'[1]Anexo 1 Matriz Inf Gestión'!$B$8:$CA$216,76,0)="","",VLOOKUP(A37,'[1]Anexo 1 Matriz Inf Gestión'!$B$8:$CA$216,76,0))</f>
        <v>% de especies amenazadas con medidas de conservación y manejo en ejecución</v>
      </c>
      <c r="AL37" s="40" t="str">
        <f>IF(VLOOKUP(A37,'[1]Anexo 1 Matriz Inf Gestión'!$B$8:$CA$216,77,0)="","",VLOOKUP(A37,'[1]Anexo 1 Matriz Inf Gestión'!$B$8:$CA$216,77,0))</f>
        <v/>
      </c>
      <c r="AM37" s="40" t="str">
        <f>IF(VLOOKUP(A37,'[1]Anexo 1 Matriz Inf Gestión'!$B$8:$CA$216,78,0)="","",VLOOKUP(A37,'[1]Anexo 1 Matriz Inf Gestión'!$B$8:$CA$216,78,0))</f>
        <v/>
      </c>
    </row>
    <row r="38" spans="1:39" ht="408" outlineLevel="1" x14ac:dyDescent="0.2">
      <c r="A38" s="1" t="s">
        <v>29</v>
      </c>
      <c r="B38" s="4" t="str">
        <f>VLOOKUP(A38,'[1]Anexo 1 Matriz Inf Gestión'!$B$8:$D$216,3,0)</f>
        <v>Implementación de medidas de prevención, control y manejo en especies invasoras.</v>
      </c>
      <c r="C38" s="4" t="str">
        <f>IFERROR(IF(VLOOKUP(A38,'[1]Anexo 1 Matriz Inf Gestión'!$B$8:$E$216,4,0)="","",VLOOKUP(A38,'[1]Anexo 1 Matriz Inf Gestión'!$B$8:$E$216,4,0)),"")</f>
        <v>% de especies invasoras con medidas de prevención, control y manejo en ejecución</v>
      </c>
      <c r="D38" s="3">
        <f>VLOOKUP(A38,'[1]Anexo 1 Matriz Inf Gestión'!$B$8:$J$216,6,0)</f>
        <v>0.3</v>
      </c>
      <c r="E38" s="3" cm="1">
        <f t="array" ref="E38:F38">VLOOKUP(A38,'[2]Anexo 1 Matriz Inf Gestión'!$A$7:$H$215,TRANSPOSE({7;8}),0)</f>
        <v>1</v>
      </c>
      <c r="F38" s="3">
        <v>1</v>
      </c>
      <c r="G38" s="15" cm="1">
        <f t="array" ref="G38:I38">VLOOKUP(A38,'[2]Anexo 1 Matriz Inf Gestión'!$A$7:$AF$215,TRANSPOSE({30;31;32}),0)</f>
        <v>594345323</v>
      </c>
      <c r="H38" s="15">
        <v>579727559</v>
      </c>
      <c r="I38" s="3">
        <v>0.97540526789002768</v>
      </c>
      <c r="J38" s="35" t="s">
        <v>397</v>
      </c>
      <c r="K38" s="3">
        <f>VLOOKUP(A38,'[1]Anexo 1 Matriz Inf Gestión'!$B$8:$J$216,7,0)</f>
        <v>0.5</v>
      </c>
      <c r="L38" s="3" cm="1">
        <f t="array" ref="L38:M38">VLOOKUP(A38,'[3]Anexo 1 Matriz Inf Gestión'!$A$8:$R$216,TRANSPOSE({11;16}),0)</f>
        <v>0.4375</v>
      </c>
      <c r="M38" s="3">
        <v>0.875</v>
      </c>
      <c r="N38" s="15" cm="1">
        <f t="array" ref="N38:P38">VLOOKUP(A38,'[3]Anexo 1 Matriz Inf Gestión'!$A$8:$AU$216,TRANSPOSE({45;46;47}),0)</f>
        <v>1236844748</v>
      </c>
      <c r="O38" s="15">
        <v>1168862405</v>
      </c>
      <c r="P38" s="3">
        <v>0.94503566990931676</v>
      </c>
      <c r="Q38" s="34" t="s">
        <v>57</v>
      </c>
      <c r="R38" s="3">
        <f>VLOOKUP(A38,'[1]Anexo 1 Matriz Inf Gestión'!$B$8:$J$216,8,0)</f>
        <v>0.65</v>
      </c>
      <c r="S38" s="3" cm="1">
        <f t="array" ref="S38:T38">VLOOKUP(A38,'[4]Anexo 1 Matriz Inf Gestión'!$A$8:$R$216,TRANSPOSE({11;17}),0)</f>
        <v>0.65</v>
      </c>
      <c r="T38" s="3">
        <v>1</v>
      </c>
      <c r="U38" s="15" cm="1">
        <f t="array" ref="U38:W38">VLOOKUP(A38,'[4]Anexo 1 Matriz Inf Gestión'!$A$8:$BE$216,TRANSPOSE({54;55;56}),0)</f>
        <v>1102869608</v>
      </c>
      <c r="V38" s="15">
        <v>982197877</v>
      </c>
      <c r="W38" s="3">
        <v>0.8905838640174043</v>
      </c>
      <c r="X38" s="30" t="s">
        <v>528</v>
      </c>
      <c r="Y38" s="3">
        <f>VLOOKUP(A38,'[1]Anexo 1 Matriz Inf Gestión'!$B$8:$J$216,9,0)</f>
        <v>1</v>
      </c>
      <c r="Z38" s="3">
        <f>VLOOKUP(A38,'[1]Anexo 1 Matriz Inf Gestión'!$B$8:$N$216,13,0)</f>
        <v>1</v>
      </c>
      <c r="AA38" s="3">
        <f>VLOOKUP(A38,'[1]Anexo 1 Matriz Inf Gestión'!$B$8:$U$216,20,0)</f>
        <v>1</v>
      </c>
      <c r="AB38" s="15" cm="1">
        <f t="array" ref="AB38:AD38">VLOOKUP(A38,'[1]Anexo 1 Matriz Inf Gestión'!$B$8:$BP$216,TRANSPOSE({65;66;67}),0)</f>
        <v>1763363218</v>
      </c>
      <c r="AC38" s="15">
        <v>1695166924</v>
      </c>
      <c r="AD38" s="3">
        <v>0.96132600855917361</v>
      </c>
      <c r="AE38" s="33" t="str">
        <f>IFERROR(IF(VLOOKUP(A38,[1]Consolidado!$A$6:$L$215,12,0)="","",VLOOKUP(A38,[1]Consolidado!$A$6:$L$215,12,0)),"")</f>
        <v>Se vienen desarrollando acciones desde los apoyos técnicos de personal corporativo, así como desde el contrato No 120-CNT2111- -147 de 2021 (Otrosí No 3), suscrito con la Universidad de Antioquia – UdeA, cuyo objeto es "Ejecutar acciones de conservación, manejo y control de especies de flora nativa e invasora en la red de viveros Corporativos y de aliados estratégicos en la jurisdicción", por valor de $ 2.222.015.950. Con un plazo de ejecución a la fecha de 28 meses (29 de diciembre de 2023), específicamente en el Alcance 2, se viene avanzando con las jornadas de talleres teórico-prácticos sobre conceptos de porque son denominadas especies invasoras, cuales se reportan en la jurisdicción (terrestres y acuáticas) y medidas para el control y manejo, enfatizando en las especies Thunbergia alata (ojo de poeta), Ulex europaeus (retamo espinoso) y Eichhornia crassipes (buchón de agua). en los Municipios de las Oficinas Territoriales Cártama, Citará, Hevexicos y Tahamies. Con un total de 38 talleres desarrollados a la fecha y un acumulado del año de más de 100 talleres, de más de 120 que se esperan desarrollar; espacios que cuentan con la presencia de actores relevantes como las administraciones municipales, mesas y grupos ambientales, propietarios, sectores (viveros, mineras), y comunidad en general (JAC y asociaciones). 
Dentro del convenio de fauna 040-COV2304-6 CORANTIOQUIA-PRECOODES, cuyo objeto es "Articular esfuerzos entre Corantioquia y Precoodes para el fortalecimiento de la red de tratamiento de la fauna silvestre recuperada del tráfico ilegal y desarrollar diferentes estrategias de conservación de la biodiversidad” se viene atendiendo la problemática con las especies invasoras como la rana toro, caracol gigante africano, Hipopótamo y abejas africanas; por otra parte registran la toma de muestras de abejas de la tribu Meliponini en los municipios de La pintada, Támesis, Remedios y Caucasia, además, se ha realizado el acercamiento al Museo Entomológico Francisco Luis Gallego de la Universidad Nacional, esto con el fin de realizar una caracterización de las especies presentes en la jurisdicción y poder realizar una propuesta de formalización de la meliponicultura.
También se evidencia la realización de capacitaciones sobre las especies de animales exóticos invasores con los guardabosques del Distrito Regional de Manejo Integrado Divisoria Valle de Aburrá Rio Cauca, el Distrito Regional de Manejo Integrado Alto de Ventanas, el Sistema de Bosques Alto Andinos del Noroccidente Medio Antioqueño, la Reserva Forestal Protectora Farallones del Citará y el Distrito Regional de Manejo Integrado Cuchilla Jardín Támesis.
Dentro del Observatorio Ambiental, se realiza constante trabajo con la especie Hipopótamo, en las cuales se realiza trabajo de campo, realizando trabajo con la comunidad como capacitaciones y encuestas; además realizando avistamientos de la especie.</v>
      </c>
      <c r="AF38" s="3">
        <f>VLOOKUP(A38,'[1]Anexo 1 Matriz Inf Gestión'!$B$8:$AK$216,36,0)</f>
        <v>1</v>
      </c>
      <c r="AG38" s="15" cm="1">
        <f t="array" ref="AG38:AI38">VLOOKUP(A38,'[1]Anexo 1 Matriz Inf Gestión'!$B$8:$BV$216,TRANSPOSE({71;72;73}),0)</f>
        <v>4697422897</v>
      </c>
      <c r="AH38" s="15">
        <v>4425954765</v>
      </c>
      <c r="AI38" s="3">
        <v>0.94220913510397952</v>
      </c>
      <c r="AJ38" s="40" t="str">
        <f>IF(VLOOKUP(A38,'[1]Anexo 1 Matriz Inf Gestión'!$B$8:$CA$216,75,0)="","",VLOOKUP(A38,'[1]Anexo 1 Matriz Inf Gestión'!$B$8:$CA$216,75,0))</f>
        <v/>
      </c>
      <c r="AK38" s="40" t="str">
        <f>IF(VLOOKUP(A38,'[1]Anexo 1 Matriz Inf Gestión'!$B$8:$CA$216,76,0)="","",VLOOKUP(A38,'[1]Anexo 1 Matriz Inf Gestión'!$B$8:$CA$216,76,0))</f>
        <v>% de especies invasoras con medidas de prevención, control y manejo en ejecución</v>
      </c>
      <c r="AL38" s="40" t="str">
        <f>IF(VLOOKUP(A38,'[1]Anexo 1 Matriz Inf Gestión'!$B$8:$CA$216,77,0)="","",VLOOKUP(A38,'[1]Anexo 1 Matriz Inf Gestión'!$B$8:$CA$216,77,0))</f>
        <v/>
      </c>
      <c r="AM38" s="40" t="str">
        <f>IF(VLOOKUP(A38,'[1]Anexo 1 Matriz Inf Gestión'!$B$8:$CA$216,78,0)="","",VLOOKUP(A38,'[1]Anexo 1 Matriz Inf Gestión'!$B$8:$CA$216,78,0))</f>
        <v/>
      </c>
    </row>
    <row r="39" spans="1:39" ht="38.25" outlineLevel="1" x14ac:dyDescent="0.2">
      <c r="A39" s="1" t="s">
        <v>194</v>
      </c>
      <c r="B39" s="4" t="str">
        <f>VLOOKUP(A39,'[1]Anexo 1 Matriz Inf Gestión'!$B$8:$D$216,3,0)</f>
        <v>Fortalecer la capacidad de los actores para la gestión corresponsable en la conectividad de corredores biológicos y sus ecosistemas</v>
      </c>
      <c r="C39" s="4" t="str">
        <f>IFERROR(IF(VLOOKUP(A39,'[1]Anexo 1 Matriz Inf Gestión'!$B$8:$E$216,4,0)="","",VLOOKUP(A39,'[1]Anexo 1 Matriz Inf Gestión'!$B$8:$E$216,4,0)),"")</f>
        <v/>
      </c>
      <c r="D39" s="3">
        <f>VLOOKUP(A39,'[1]Anexo 1 Matriz Inf Gestión'!$B$8:$J$216,6,0)</f>
        <v>1</v>
      </c>
      <c r="E39" s="3" cm="1">
        <f t="array" ref="E39:F39">VLOOKUP(A39,'[2]Anexo 1 Matriz Inf Gestión'!$A$7:$H$215,TRANSPOSE({7;8}),0)</f>
        <v>1</v>
      </c>
      <c r="F39" s="3">
        <v>1</v>
      </c>
      <c r="G39" s="15" cm="1">
        <f t="array" ref="G39:I39">VLOOKUP(A39,'[2]Anexo 1 Matriz Inf Gestión'!$A$7:$AF$215,TRANSPOSE({30;31;32}),0)</f>
        <v>267309401</v>
      </c>
      <c r="H39" s="15">
        <v>263515526</v>
      </c>
      <c r="I39" s="3">
        <v>0.98580717705472698</v>
      </c>
      <c r="J39" s="35" t="s">
        <v>67</v>
      </c>
      <c r="K39" s="3">
        <f>VLOOKUP(A39,'[1]Anexo 1 Matriz Inf Gestión'!$B$8:$J$216,7,0)</f>
        <v>1</v>
      </c>
      <c r="L39" s="3" cm="1">
        <f t="array" ref="L39:M39">VLOOKUP(A39,'[3]Anexo 1 Matriz Inf Gestión'!$A$8:$R$216,TRANSPOSE({11;16}),0)</f>
        <v>1</v>
      </c>
      <c r="M39" s="3">
        <v>1</v>
      </c>
      <c r="N39" s="15" cm="1">
        <f t="array" ref="N39:P39">VLOOKUP(A39,'[3]Anexo 1 Matriz Inf Gestión'!$A$8:$AU$216,TRANSPOSE({45;46;47}),0)</f>
        <v>407060000</v>
      </c>
      <c r="O39" s="15">
        <v>344323000</v>
      </c>
      <c r="P39" s="3">
        <v>0.84587775757873529</v>
      </c>
      <c r="Q39" s="34" t="s">
        <v>67</v>
      </c>
      <c r="R39" s="3">
        <f>VLOOKUP(A39,'[1]Anexo 1 Matriz Inf Gestión'!$B$8:$J$216,8,0)</f>
        <v>1</v>
      </c>
      <c r="S39" s="3" cm="1">
        <f t="array" ref="S39:T39">VLOOKUP(A39,'[4]Anexo 1 Matriz Inf Gestión'!$A$8:$R$216,TRANSPOSE({11;17}),0)</f>
        <v>1</v>
      </c>
      <c r="T39" s="3">
        <v>1</v>
      </c>
      <c r="U39" s="15" cm="1">
        <f t="array" ref="U39:W39">VLOOKUP(A39,'[4]Anexo 1 Matriz Inf Gestión'!$A$8:$BE$216,TRANSPOSE({54;55;56}),0)</f>
        <v>327000000</v>
      </c>
      <c r="V39" s="15">
        <v>326609500</v>
      </c>
      <c r="W39" s="3">
        <v>0.99880581039755356</v>
      </c>
      <c r="X39" s="30" t="s">
        <v>67</v>
      </c>
      <c r="Y39" s="3">
        <f>VLOOKUP(A39,'[1]Anexo 1 Matriz Inf Gestión'!$B$8:$J$216,9,0)</f>
        <v>1</v>
      </c>
      <c r="Z39" s="3">
        <f>VLOOKUP(A39,'[1]Anexo 1 Matriz Inf Gestión'!$B$8:$N$216,13,0)</f>
        <v>1</v>
      </c>
      <c r="AA39" s="3">
        <f>VLOOKUP(A39,'[1]Anexo 1 Matriz Inf Gestión'!$B$8:$U$216,20,0)</f>
        <v>1</v>
      </c>
      <c r="AB39" s="15" cm="1">
        <f t="array" ref="AB39:AD39">VLOOKUP(A39,'[1]Anexo 1 Matriz Inf Gestión'!$B$8:$BP$216,TRANSPOSE({65;66;67}),0)</f>
        <v>745450388</v>
      </c>
      <c r="AC39" s="15">
        <v>718057868</v>
      </c>
      <c r="AD39" s="3">
        <v>0.96325373164873851</v>
      </c>
      <c r="AE39" s="33" t="str">
        <f>IFERROR(IF(VLOOKUP(A39,[1]Consolidado!$A$6:$L$215,12,0)="","",VLOOKUP(A39,[1]Consolidado!$A$6:$L$215,12,0)),"")</f>
        <v/>
      </c>
      <c r="AF39" s="3">
        <f>VLOOKUP(A39,'[1]Anexo 1 Matriz Inf Gestión'!$B$8:$AK$216,36,0)</f>
        <v>1</v>
      </c>
      <c r="AG39" s="15" cm="1">
        <f t="array" ref="AG39:AI39">VLOOKUP(A39,'[1]Anexo 1 Matriz Inf Gestión'!$B$8:$BV$216,TRANSPOSE({71;72;73}),0)</f>
        <v>1746819789</v>
      </c>
      <c r="AH39" s="15">
        <v>1652505894</v>
      </c>
      <c r="AI39" s="3">
        <v>0.9460082284423903</v>
      </c>
      <c r="AJ39" s="40" t="str">
        <f>IF(VLOOKUP(A39,'[1]Anexo 1 Matriz Inf Gestión'!$B$8:$CA$216,75,0)="","",VLOOKUP(A39,'[1]Anexo 1 Matriz Inf Gestión'!$B$8:$CA$216,75,0))</f>
        <v/>
      </c>
      <c r="AK39" s="40" t="str">
        <f>IF(VLOOKUP(A39,'[1]Anexo 1 Matriz Inf Gestión'!$B$8:$CA$216,76,0)="","",VLOOKUP(A39,'[1]Anexo 1 Matriz Inf Gestión'!$B$8:$CA$216,76,0))</f>
        <v/>
      </c>
      <c r="AL39" s="40" t="str">
        <f>IF(VLOOKUP(A39,'[1]Anexo 1 Matriz Inf Gestión'!$B$8:$CA$216,77,0)="","",VLOOKUP(A39,'[1]Anexo 1 Matriz Inf Gestión'!$B$8:$CA$216,77,0))</f>
        <v/>
      </c>
      <c r="AM39" s="40" t="str">
        <f>IF(VLOOKUP(A39,'[1]Anexo 1 Matriz Inf Gestión'!$B$8:$CA$216,78,0)="","",VLOOKUP(A39,'[1]Anexo 1 Matriz Inf Gestión'!$B$8:$CA$216,78,0))</f>
        <v/>
      </c>
    </row>
    <row r="40" spans="1:39" ht="216.75" outlineLevel="1" x14ac:dyDescent="0.2">
      <c r="A40" s="1" t="s">
        <v>87</v>
      </c>
      <c r="B40" s="4" t="str">
        <f>VLOOKUP(A40,'[1]Anexo 1 Matriz Inf Gestión'!$B$8:$D$216,3,0)</f>
        <v>Fortalecimiento de la capacidad de los actores para la gestión corresponsable en la conectividad de corredores biológicos y sus ecosistemas</v>
      </c>
      <c r="C40" s="4" t="str">
        <f>IFERROR(IF(VLOOKUP(A40,'[1]Anexo 1 Matriz Inf Gestión'!$B$8:$E$216,4,0)="","",VLOOKUP(A40,'[1]Anexo 1 Matriz Inf Gestión'!$B$8:$E$216,4,0)),"")</f>
        <v>Número de actores fortalecidos en la gestión corresponsable de acuerdo a la priorización de conectividades</v>
      </c>
      <c r="D40" s="3">
        <f>VLOOKUP(A40,'[1]Anexo 1 Matriz Inf Gestión'!$B$8:$J$216,6,0)</f>
        <v>1</v>
      </c>
      <c r="E40" s="3" cm="1">
        <f t="array" ref="E40:F40">VLOOKUP(A40,'[2]Anexo 1 Matriz Inf Gestión'!$A$7:$H$215,TRANSPOSE({7;8}),0)</f>
        <v>1</v>
      </c>
      <c r="F40" s="3">
        <v>1</v>
      </c>
      <c r="G40" s="15" cm="1">
        <f t="array" ref="G40:I40">VLOOKUP(A40,'[2]Anexo 1 Matriz Inf Gestión'!$A$7:$AF$215,TRANSPOSE({30;31;32}),0)</f>
        <v>267309401</v>
      </c>
      <c r="H40" s="15">
        <v>263515526</v>
      </c>
      <c r="I40" s="3">
        <v>0.98580717705472698</v>
      </c>
      <c r="J40" s="35" t="s">
        <v>398</v>
      </c>
      <c r="K40" s="3">
        <f>VLOOKUP(A40,'[1]Anexo 1 Matriz Inf Gestión'!$B$8:$J$216,7,0)</f>
        <v>2</v>
      </c>
      <c r="L40" s="3" cm="1">
        <f t="array" ref="L40:M40">VLOOKUP(A40,'[3]Anexo 1 Matriz Inf Gestión'!$A$8:$R$216,TRANSPOSE({11;16}),0)</f>
        <v>2</v>
      </c>
      <c r="M40" s="3">
        <v>1</v>
      </c>
      <c r="N40" s="15" cm="1">
        <f t="array" ref="N40:P40">VLOOKUP(A40,'[3]Anexo 1 Matriz Inf Gestión'!$A$8:$AU$216,TRANSPOSE({45;46;47}),0)</f>
        <v>407060000</v>
      </c>
      <c r="O40" s="15">
        <v>344323000</v>
      </c>
      <c r="P40" s="3">
        <v>0.84587775757873529</v>
      </c>
      <c r="Q40" s="34" t="s">
        <v>280</v>
      </c>
      <c r="R40" s="3">
        <f>VLOOKUP(A40,'[1]Anexo 1 Matriz Inf Gestión'!$B$8:$J$216,8,0)</f>
        <v>3</v>
      </c>
      <c r="S40" s="3" cm="1">
        <f t="array" ref="S40:T40">VLOOKUP(A40,'[4]Anexo 1 Matriz Inf Gestión'!$A$8:$R$216,TRANSPOSE({11;17}),0)</f>
        <v>3</v>
      </c>
      <c r="T40" s="3">
        <v>1</v>
      </c>
      <c r="U40" s="15" cm="1">
        <f t="array" ref="U40:W40">VLOOKUP(A40,'[4]Anexo 1 Matriz Inf Gestión'!$A$8:$BE$216,TRANSPOSE({54;55;56}),0)</f>
        <v>327000000</v>
      </c>
      <c r="V40" s="15">
        <v>326609500</v>
      </c>
      <c r="W40" s="3">
        <v>0.99880581039755356</v>
      </c>
      <c r="X40" s="30" t="s">
        <v>529</v>
      </c>
      <c r="Y40" s="3">
        <f>VLOOKUP(A40,'[1]Anexo 1 Matriz Inf Gestión'!$B$8:$J$216,9,0)</f>
        <v>4</v>
      </c>
      <c r="Z40" s="3">
        <f>VLOOKUP(A40,'[1]Anexo 1 Matriz Inf Gestión'!$B$8:$N$216,13,0)</f>
        <v>4</v>
      </c>
      <c r="AA40" s="3">
        <f>VLOOKUP(A40,'[1]Anexo 1 Matriz Inf Gestión'!$B$8:$U$216,20,0)</f>
        <v>1</v>
      </c>
      <c r="AB40" s="15" cm="1">
        <f t="array" ref="AB40:AD40">VLOOKUP(A40,'[1]Anexo 1 Matriz Inf Gestión'!$B$8:$BP$216,TRANSPOSE({65;66;67}),0)</f>
        <v>745450388</v>
      </c>
      <c r="AC40" s="15">
        <v>718057868</v>
      </c>
      <c r="AD40" s="3">
        <v>0.96325373164873851</v>
      </c>
      <c r="AE40" s="33" t="str">
        <f>IFERROR(IF(VLOOKUP(A40,[1]Consolidado!$A$6:$L$215,12,0)="","",VLOOKUP(A40,[1]Consolidado!$A$6:$L$215,12,0)),"")</f>
        <v>En el cuarto trimestre del año en curso, mediante los convenios y/o contratos con comunidades étnicas se avanzó en la planificación del diseño de los Bioviveros, adquisición de materiales, implementación y operación del los BioViveros comunitarios, esta última apoyada y supervisada por los funcionarios corporativos para una adecuada inversión y manejo de los recursos; además, se efectuaron actividades y acciones educativo-ambientales para el fortalecimiento de las capacidades de las comunidades en sabiduría ancestral, la salud propia, patrimonio alimentario, trueques de semillas y conectividad ecológica; asi las cosas, se formuló el plan de siembra en el cual se identificaron los predios que requieren priorización en cuanto a conectividades ecológicas en el territorio. 
En el convenio 040-COV2306-82, se planeó que para la vigencia del segundo semestre del 2023 priorizar en la implementación de las acciones en las Juntas de Acueducto Veredal, para apuntar al fortalecimiento de los actores en la gestión corresponsable y la conectividad de los corredores biológicos alrededor de la participación y planificación del patrimonio hídrico, como estructura ecológica principal en los territorios que contribuyan al sustento y medio de vida para las comunidades y ecosistemas.</v>
      </c>
      <c r="AF40" s="3">
        <f>VLOOKUP(A40,'[1]Anexo 1 Matriz Inf Gestión'!$B$8:$AK$216,36,0)</f>
        <v>1</v>
      </c>
      <c r="AG40" s="15" cm="1">
        <f t="array" ref="AG40:AI40">VLOOKUP(A40,'[1]Anexo 1 Matriz Inf Gestión'!$B$8:$BV$216,TRANSPOSE({71;72;73}),0)</f>
        <v>1746819789</v>
      </c>
      <c r="AH40" s="15">
        <v>1652505894</v>
      </c>
      <c r="AI40" s="3">
        <v>0.9460082284423903</v>
      </c>
      <c r="AJ40" s="40" t="str">
        <f>IF(VLOOKUP(A40,'[1]Anexo 1 Matriz Inf Gestión'!$B$8:$CA$216,75,0)="","",VLOOKUP(A40,'[1]Anexo 1 Matriz Inf Gestión'!$B$8:$CA$216,75,0))</f>
        <v/>
      </c>
      <c r="AK40" s="40" t="str">
        <f>IF(VLOOKUP(A40,'[1]Anexo 1 Matriz Inf Gestión'!$B$8:$CA$216,76,0)="","",VLOOKUP(A40,'[1]Anexo 1 Matriz Inf Gestión'!$B$8:$CA$216,76,0))</f>
        <v/>
      </c>
      <c r="AL40" s="40" t="str">
        <f>IF(VLOOKUP(A40,'[1]Anexo 1 Matriz Inf Gestión'!$B$8:$CA$216,77,0)="","",VLOOKUP(A40,'[1]Anexo 1 Matriz Inf Gestión'!$B$8:$CA$216,77,0))</f>
        <v/>
      </c>
      <c r="AM40" s="40" t="str">
        <f>IF(VLOOKUP(A40,'[1]Anexo 1 Matriz Inf Gestión'!$B$8:$CA$216,78,0)="","",VLOOKUP(A40,'[1]Anexo 1 Matriz Inf Gestión'!$B$8:$CA$216,78,0))</f>
        <v/>
      </c>
    </row>
    <row r="41" spans="1:39" x14ac:dyDescent="0.2">
      <c r="A41" s="16" t="s">
        <v>239</v>
      </c>
      <c r="B41" s="17" t="str">
        <f>VLOOKUP(A41,'[1]Anexo 1 Matriz Inf Gestión'!$B$8:$D$216,3,0)</f>
        <v>Programa II. Agua para la vida</v>
      </c>
      <c r="C41" s="17" t="str">
        <f>IFERROR(IF(VLOOKUP(A41,'[1]Anexo 1 Matriz Inf Gestión'!$B$8:$E$216,4,0)="","",VLOOKUP(A41,'[1]Anexo 1 Matriz Inf Gestión'!$B$8:$E$216,4,0)),"")</f>
        <v/>
      </c>
      <c r="D41" s="18">
        <f>VLOOKUP(A41,'[1]Anexo 1 Matriz Inf Gestión'!$B$8:$J$216,6,0)</f>
        <v>1</v>
      </c>
      <c r="E41" s="18" cm="1">
        <f t="array" ref="E41:F41">VLOOKUP(A41,'[2]Anexo 1 Matriz Inf Gestión'!$A$7:$H$215,TRANSPOSE({7;8}),0)</f>
        <v>0.70186312934027772</v>
      </c>
      <c r="F41" s="18">
        <v>0.70186312934027772</v>
      </c>
      <c r="G41" s="19" cm="1">
        <f t="array" ref="G41:I41">VLOOKUP(A41,'[2]Anexo 1 Matriz Inf Gestión'!$A$7:$AF$215,TRANSPOSE({30;31;32}),0)</f>
        <v>31125847104</v>
      </c>
      <c r="H41" s="19">
        <v>24616445438</v>
      </c>
      <c r="I41" s="18">
        <v>0.79086828884527061</v>
      </c>
      <c r="J41" s="31" t="s">
        <v>67</v>
      </c>
      <c r="K41" s="18">
        <f>VLOOKUP(A41,'[1]Anexo 1 Matriz Inf Gestión'!$B$8:$J$216,7,0)</f>
        <v>1</v>
      </c>
      <c r="L41" s="18" cm="1">
        <f t="array" ref="L41:M41">VLOOKUP(A41,'[3]Anexo 1 Matriz Inf Gestión'!$A$8:$R$216,TRANSPOSE({11;16}),0)</f>
        <v>0.96345893551210549</v>
      </c>
      <c r="M41" s="18">
        <v>0.96345893551210549</v>
      </c>
      <c r="N41" s="19" cm="1">
        <f t="array" ref="N41:P41">VLOOKUP(A41,'[3]Anexo 1 Matriz Inf Gestión'!$A$8:$AU$216,TRANSPOSE({45;46;47}),0)</f>
        <v>34127552212</v>
      </c>
      <c r="O41" s="19">
        <v>28737136931</v>
      </c>
      <c r="P41" s="18">
        <v>0.84205092567100048</v>
      </c>
      <c r="Q41" s="17" t="s">
        <v>67</v>
      </c>
      <c r="R41" s="18">
        <f>VLOOKUP(A41,'[1]Anexo 1 Matriz Inf Gestión'!$B$8:$J$216,8,0)</f>
        <v>1</v>
      </c>
      <c r="S41" s="18" cm="1">
        <f t="array" ref="S41:T41">VLOOKUP(A41,'[4]Anexo 1 Matriz Inf Gestión'!$A$8:$R$216,TRANSPOSE({11;17}),0)</f>
        <v>0.83092413474347793</v>
      </c>
      <c r="T41" s="18">
        <v>0.83092413474347793</v>
      </c>
      <c r="U41" s="19" cm="1">
        <f t="array" ref="U41:W41">VLOOKUP(A41,'[4]Anexo 1 Matriz Inf Gestión'!$A$8:$BE$216,TRANSPOSE({54;55;56}),0)</f>
        <v>31528164446</v>
      </c>
      <c r="V41" s="19">
        <v>28921390900</v>
      </c>
      <c r="W41" s="18">
        <v>0.91731920992531102</v>
      </c>
      <c r="X41" s="27" t="s">
        <v>67</v>
      </c>
      <c r="Y41" s="18">
        <f>VLOOKUP(A41,'[1]Anexo 1 Matriz Inf Gestión'!$B$8:$J$216,9,0)</f>
        <v>1</v>
      </c>
      <c r="Z41" s="18">
        <f>VLOOKUP(A41,'[1]Anexo 1 Matriz Inf Gestión'!$B$8:$N$216,13,0)</f>
        <v>0.78699883701027007</v>
      </c>
      <c r="AA41" s="18">
        <f>VLOOKUP(A41,'[1]Anexo 1 Matriz Inf Gestión'!$B$8:$U$216,20,0)</f>
        <v>0.78699883701027007</v>
      </c>
      <c r="AB41" s="19" cm="1">
        <f t="array" ref="AB41:AD41">VLOOKUP(A41,'[1]Anexo 1 Matriz Inf Gestión'!$B$8:$BP$216,TRANSPOSE({65;66;67}),0)</f>
        <v>34680277954</v>
      </c>
      <c r="AC41" s="19">
        <v>33428910022</v>
      </c>
      <c r="AD41" s="18">
        <v>0.96391701549624786</v>
      </c>
      <c r="AE41" s="31" t="str">
        <f>IFERROR(IF(VLOOKUP(A41,[1]Consolidado!$A$6:$L$215,12,0)="","",VLOOKUP(A41,[1]Consolidado!$A$6:$L$215,12,0)),"")</f>
        <v/>
      </c>
      <c r="AF41" s="18">
        <f>VLOOKUP(A41,'[1]Anexo 1 Matriz Inf Gestión'!$B$8:$AK$216,36,0)</f>
        <v>0.9056370198586281</v>
      </c>
      <c r="AG41" s="19" cm="1">
        <f t="array" ref="AG41:AI41">VLOOKUP(A41,'[1]Anexo 1 Matriz Inf Gestión'!$B$8:$BV$216,TRANSPOSE({71;72;73}),0)</f>
        <v>131461841716</v>
      </c>
      <c r="AH41" s="19">
        <v>115703883291</v>
      </c>
      <c r="AI41" s="18">
        <v>0.88013283383750041</v>
      </c>
      <c r="AJ41" s="39" t="str">
        <f>IF(VLOOKUP(A41,'[1]Anexo 1 Matriz Inf Gestión'!$B$8:$CA$216,75,0)="","",VLOOKUP(A41,'[1]Anexo 1 Matriz Inf Gestión'!$B$8:$CA$216,75,0))</f>
        <v/>
      </c>
      <c r="AK41" s="39" t="str">
        <f>IF(VLOOKUP(A41,'[1]Anexo 1 Matriz Inf Gestión'!$B$8:$CA$216,76,0)="","",VLOOKUP(A41,'[1]Anexo 1 Matriz Inf Gestión'!$B$8:$CA$216,76,0))</f>
        <v/>
      </c>
      <c r="AL41" s="39" t="str">
        <f>IF(VLOOKUP(A41,'[1]Anexo 1 Matriz Inf Gestión'!$B$8:$CA$216,77,0)="","",VLOOKUP(A41,'[1]Anexo 1 Matriz Inf Gestión'!$B$8:$CA$216,77,0))</f>
        <v/>
      </c>
      <c r="AM41" s="39" t="str">
        <f>IF(VLOOKUP(A41,'[1]Anexo 1 Matriz Inf Gestión'!$B$8:$CA$216,78,0)="","",VLOOKUP(A41,'[1]Anexo 1 Matriz Inf Gestión'!$B$8:$CA$216,78,0))</f>
        <v/>
      </c>
    </row>
    <row r="42" spans="1:39" ht="51" x14ac:dyDescent="0.2">
      <c r="A42" s="20" t="s">
        <v>245</v>
      </c>
      <c r="B42" s="21" t="str">
        <f>VLOOKUP(A42,'[1]Anexo 1 Matriz Inf Gestión'!$B$8:$D$216,3,0)</f>
        <v>Proyecto 3. Planificando el uso y manejo del agua</v>
      </c>
      <c r="C42" s="21" t="str">
        <f>IFERROR(IF(VLOOKUP(A42,'[1]Anexo 1 Matriz Inf Gestión'!$B$8:$E$216,4,0)="","",VLOOKUP(A42,'[1]Anexo 1 Matriz Inf Gestión'!$B$8:$E$216,4,0)),"")</f>
        <v/>
      </c>
      <c r="D42" s="22">
        <f>VLOOKUP(A42,'[1]Anexo 1 Matriz Inf Gestión'!$B$8:$J$216,6,0)</f>
        <v>1</v>
      </c>
      <c r="E42" s="22" cm="1">
        <f t="array" ref="E42:F42">VLOOKUP(A42,'[2]Anexo 1 Matriz Inf Gestión'!$A$7:$H$215,TRANSPOSE({7;8}),0)</f>
        <v>0.45555555555555555</v>
      </c>
      <c r="F42" s="22">
        <v>0.45555555555555555</v>
      </c>
      <c r="G42" s="23" cm="1">
        <f t="array" ref="G42:I42">VLOOKUP(A42,'[2]Anexo 1 Matriz Inf Gestión'!$A$7:$AF$215,TRANSPOSE({30;31;32}),0)</f>
        <v>5446023826</v>
      </c>
      <c r="H42" s="23">
        <v>2560201850</v>
      </c>
      <c r="I42" s="22">
        <v>0.47010478319563637</v>
      </c>
      <c r="J42" s="32" t="s">
        <v>67</v>
      </c>
      <c r="K42" s="22">
        <f>VLOOKUP(A42,'[1]Anexo 1 Matriz Inf Gestión'!$B$8:$J$216,7,0)</f>
        <v>1</v>
      </c>
      <c r="L42" s="22" cm="1">
        <f t="array" ref="L42:M42">VLOOKUP(A42,'[3]Anexo 1 Matriz Inf Gestión'!$A$8:$R$216,TRANSPOSE({11;16}),0)</f>
        <v>0.96638974602421079</v>
      </c>
      <c r="M42" s="22">
        <v>0.96638974602421079</v>
      </c>
      <c r="N42" s="23" cm="1">
        <f t="array" ref="N42:P42">VLOOKUP(A42,'[3]Anexo 1 Matriz Inf Gestión'!$A$8:$AU$216,TRANSPOSE({45;46;47}),0)</f>
        <v>7095881861</v>
      </c>
      <c r="O42" s="23">
        <v>5705341880</v>
      </c>
      <c r="P42" s="22">
        <v>0.80403563528268274</v>
      </c>
      <c r="Q42" s="21" t="s">
        <v>67</v>
      </c>
      <c r="R42" s="22">
        <f>VLOOKUP(A42,'[1]Anexo 1 Matriz Inf Gestión'!$B$8:$J$216,8,0)</f>
        <v>1</v>
      </c>
      <c r="S42" s="22" cm="1">
        <f t="array" ref="S42:T42">VLOOKUP(A42,'[4]Anexo 1 Matriz Inf Gestión'!$A$8:$R$216,TRANSPOSE({11;17}),0)</f>
        <v>0.75456621004566216</v>
      </c>
      <c r="T42" s="22">
        <v>0.75456621004566216</v>
      </c>
      <c r="U42" s="23" cm="1">
        <f t="array" ref="U42:W42">VLOOKUP(A42,'[4]Anexo 1 Matriz Inf Gestión'!$A$8:$BE$216,TRANSPOSE({54;55;56}),0)</f>
        <v>8793192472</v>
      </c>
      <c r="V42" s="23">
        <v>6798491811</v>
      </c>
      <c r="W42" s="22">
        <v>0.77315398618286946</v>
      </c>
      <c r="X42" s="28" t="s">
        <v>67</v>
      </c>
      <c r="Y42" s="22">
        <f>VLOOKUP(A42,'[1]Anexo 1 Matriz Inf Gestión'!$B$8:$J$216,9,0)</f>
        <v>1</v>
      </c>
      <c r="Z42" s="22">
        <f>VLOOKUP(A42,'[1]Anexo 1 Matriz Inf Gestión'!$B$8:$N$216,13,0)</f>
        <v>0.68472030303030307</v>
      </c>
      <c r="AA42" s="22">
        <f>VLOOKUP(A42,'[1]Anexo 1 Matriz Inf Gestión'!$B$8:$U$216,20,0)</f>
        <v>0.68472030303030307</v>
      </c>
      <c r="AB42" s="23" cm="1">
        <f t="array" ref="AB42:AD42">VLOOKUP(A42,'[1]Anexo 1 Matriz Inf Gestión'!$B$8:$BP$216,TRANSPOSE({65;66;67}),0)</f>
        <v>8462708603</v>
      </c>
      <c r="AC42" s="23">
        <v>7981689686</v>
      </c>
      <c r="AD42" s="22">
        <v>0.94316017015763953</v>
      </c>
      <c r="AE42" s="32" t="str">
        <f>IFERROR(IF(VLOOKUP(A42,[1]Consolidado!$A$6:$L$215,12,0)="","",VLOOKUP(A42,[1]Consolidado!$A$6:$L$215,12,0)),"")</f>
        <v/>
      </c>
      <c r="AF42" s="22">
        <f>VLOOKUP(A42,'[1]Anexo 1 Matriz Inf Gestión'!$B$8:$AK$216,36,0)</f>
        <v>0.83614219696969705</v>
      </c>
      <c r="AG42" s="23" cm="1">
        <f t="array" ref="AG42:AI42">VLOOKUP(A42,'[1]Anexo 1 Matriz Inf Gestión'!$B$8:$BV$216,TRANSPOSE({71;72;73}),0)</f>
        <v>29797806762</v>
      </c>
      <c r="AH42" s="23">
        <v>23045725227</v>
      </c>
      <c r="AI42" s="22">
        <v>0.77340340552813203</v>
      </c>
      <c r="AJ42" s="41" t="str">
        <f>IF(VLOOKUP(A42,'[1]Anexo 1 Matriz Inf Gestión'!$B$8:$CA$216,75,0)="","",VLOOKUP(A42,'[1]Anexo 1 Matriz Inf Gestión'!$B$8:$CA$216,75,0))</f>
        <v>3203 – Gestión integral del recurso hídrico.</v>
      </c>
      <c r="AK42" s="41" t="str">
        <f>IF(VLOOKUP(A42,'[1]Anexo 1 Matriz Inf Gestión'!$B$8:$CA$216,76,0)="","",VLOOKUP(A42,'[1]Anexo 1 Matriz Inf Gestión'!$B$8:$CA$216,76,0))</f>
        <v/>
      </c>
      <c r="AL42" s="41" t="str">
        <f>IF(VLOOKUP(A42,'[1]Anexo 1 Matriz Inf Gestión'!$B$8:$CA$216,77,0)="","",VLOOKUP(A42,'[1]Anexo 1 Matriz Inf Gestión'!$B$8:$CA$216,77,0))</f>
        <v/>
      </c>
      <c r="AM42" s="41" t="str">
        <f>IF(VLOOKUP(A42,'[1]Anexo 1 Matriz Inf Gestión'!$B$8:$CA$216,78,0)="","",VLOOKUP(A42,'[1]Anexo 1 Matriz Inf Gestión'!$B$8:$CA$216,78,0))</f>
        <v>3 - Salud y Bienestar_x000D_
6- Agua Limpia y Saneamiento</v>
      </c>
    </row>
    <row r="43" spans="1:39" ht="25.5" outlineLevel="1" x14ac:dyDescent="0.2">
      <c r="A43" s="1" t="s">
        <v>195</v>
      </c>
      <c r="B43" s="4" t="str">
        <f>VLOOKUP(A43,'[1]Anexo 1 Matriz Inf Gestión'!$B$8:$D$216,3,0)</f>
        <v>Priorizar cuerpos de agua para la planificación del recurso hídrico</v>
      </c>
      <c r="C43" s="4" t="str">
        <f>IFERROR(IF(VLOOKUP(A43,'[1]Anexo 1 Matriz Inf Gestión'!$B$8:$E$216,4,0)="","",VLOOKUP(A43,'[1]Anexo 1 Matriz Inf Gestión'!$B$8:$E$216,4,0)),"")</f>
        <v/>
      </c>
      <c r="D43" s="3">
        <f>VLOOKUP(A43,'[1]Anexo 1 Matriz Inf Gestión'!$B$8:$J$216,6,0)</f>
        <v>1</v>
      </c>
      <c r="E43" s="3" cm="1">
        <f t="array" ref="E43:F43">VLOOKUP(A43,'[2]Anexo 1 Matriz Inf Gestión'!$A$7:$H$215,TRANSPOSE({7;8}),0)</f>
        <v>0</v>
      </c>
      <c r="F43" s="3">
        <v>0</v>
      </c>
      <c r="G43" s="15" cm="1">
        <f t="array" ref="G43:I43">VLOOKUP(A43,'[2]Anexo 1 Matriz Inf Gestión'!$A$7:$AF$215,TRANSPOSE({30;31;32}),0)</f>
        <v>745935946</v>
      </c>
      <c r="H43" s="15">
        <v>744555190</v>
      </c>
      <c r="I43" s="3">
        <v>0.99814896170722944</v>
      </c>
      <c r="J43" s="35" t="s">
        <v>67</v>
      </c>
      <c r="K43" s="3">
        <f>VLOOKUP(A43,'[1]Anexo 1 Matriz Inf Gestión'!$B$8:$J$216,7,0)</f>
        <v>1</v>
      </c>
      <c r="L43" s="3" cm="1">
        <f t="array" ref="L43:M43">VLOOKUP(A43,'[3]Anexo 1 Matriz Inf Gestión'!$A$8:$R$216,TRANSPOSE({11;16}),0)</f>
        <v>0.90909090909090906</v>
      </c>
      <c r="M43" s="3">
        <v>0.90909090909090906</v>
      </c>
      <c r="N43" s="15" cm="1">
        <f t="array" ref="N43:P43">VLOOKUP(A43,'[3]Anexo 1 Matriz Inf Gestión'!$A$8:$AU$216,TRANSPOSE({45;46;47}),0)</f>
        <v>1393683620</v>
      </c>
      <c r="O43" s="15">
        <v>1381050766</v>
      </c>
      <c r="P43" s="3">
        <v>0.9909356371713689</v>
      </c>
      <c r="Q43" s="34" t="s">
        <v>67</v>
      </c>
      <c r="R43" s="3">
        <f>VLOOKUP(A43,'[1]Anexo 1 Matriz Inf Gestión'!$B$8:$J$216,8,0)</f>
        <v>1</v>
      </c>
      <c r="S43" s="3" cm="1">
        <f t="array" ref="S43:T43">VLOOKUP(A43,'[4]Anexo 1 Matriz Inf Gestión'!$A$8:$R$216,TRANSPOSE({11;17}),0)</f>
        <v>0.51369863013698636</v>
      </c>
      <c r="T43" s="3">
        <v>0.51369863013698636</v>
      </c>
      <c r="U43" s="15" cm="1">
        <f t="array" ref="U43:W43">VLOOKUP(A43,'[4]Anexo 1 Matriz Inf Gestión'!$A$8:$BE$216,TRANSPOSE({54;55;56}),0)</f>
        <v>1491677894</v>
      </c>
      <c r="V43" s="15">
        <v>1486807397</v>
      </c>
      <c r="W43" s="3">
        <v>0.99673488692190804</v>
      </c>
      <c r="X43" s="30" t="s">
        <v>67</v>
      </c>
      <c r="Y43" s="3">
        <f>VLOOKUP(A43,'[1]Anexo 1 Matriz Inf Gestión'!$B$8:$J$216,9,0)</f>
        <v>1</v>
      </c>
      <c r="Z43" s="3">
        <f>VLOOKUP(A43,'[1]Anexo 1 Matriz Inf Gestión'!$B$8:$N$216,13,0)</f>
        <v>0.81818181818181823</v>
      </c>
      <c r="AA43" s="3">
        <f>VLOOKUP(A43,'[1]Anexo 1 Matriz Inf Gestión'!$B$8:$U$216,20,0)</f>
        <v>0.81818181818181823</v>
      </c>
      <c r="AB43" s="15" cm="1">
        <f t="array" ref="AB43:AD43">VLOOKUP(A43,'[1]Anexo 1 Matriz Inf Gestión'!$B$8:$BP$216,TRANSPOSE({65;66;67}),0)</f>
        <v>2450845919</v>
      </c>
      <c r="AC43" s="15">
        <v>2183770748</v>
      </c>
      <c r="AD43" s="3">
        <v>0.89102735144240619</v>
      </c>
      <c r="AE43" s="33" t="str">
        <f>IFERROR(IF(VLOOKUP(A43,[1]Consolidado!$A$6:$L$215,12,0)="","",VLOOKUP(A43,[1]Consolidado!$A$6:$L$215,12,0)),"")</f>
        <v/>
      </c>
      <c r="AF43" s="3">
        <f>VLOOKUP(A43,'[1]Anexo 1 Matriz Inf Gestión'!$B$8:$AK$216,36,0)</f>
        <v>0.81818181818181823</v>
      </c>
      <c r="AG43" s="15" cm="1">
        <f t="array" ref="AG43:AI43">VLOOKUP(A43,'[1]Anexo 1 Matriz Inf Gestión'!$B$8:$BV$216,TRANSPOSE({71;72;73}),0)</f>
        <v>6082143379</v>
      </c>
      <c r="AH43" s="15">
        <v>5796184101</v>
      </c>
      <c r="AI43" s="3">
        <v>0.95298379860834259</v>
      </c>
      <c r="AJ43" s="40" t="str">
        <f>IF(VLOOKUP(A43,'[1]Anexo 1 Matriz Inf Gestión'!$B$8:$CA$216,75,0)="","",VLOOKUP(A43,'[1]Anexo 1 Matriz Inf Gestión'!$B$8:$CA$216,75,0))</f>
        <v/>
      </c>
      <c r="AK43" s="40" t="str">
        <f>IF(VLOOKUP(A43,'[1]Anexo 1 Matriz Inf Gestión'!$B$8:$CA$216,76,0)="","",VLOOKUP(A43,'[1]Anexo 1 Matriz Inf Gestión'!$B$8:$CA$216,76,0))</f>
        <v/>
      </c>
      <c r="AL43" s="40" t="str">
        <f>IF(VLOOKUP(A43,'[1]Anexo 1 Matriz Inf Gestión'!$B$8:$CA$216,77,0)="","",VLOOKUP(A43,'[1]Anexo 1 Matriz Inf Gestión'!$B$8:$CA$216,77,0))</f>
        <v/>
      </c>
      <c r="AM43" s="40" t="str">
        <f>IF(VLOOKUP(A43,'[1]Anexo 1 Matriz Inf Gestión'!$B$8:$CA$216,78,0)="","",VLOOKUP(A43,'[1]Anexo 1 Matriz Inf Gestión'!$B$8:$CA$216,78,0))</f>
        <v/>
      </c>
    </row>
    <row r="44" spans="1:39" ht="409.5" outlineLevel="1" x14ac:dyDescent="0.2">
      <c r="A44" s="1" t="s">
        <v>9</v>
      </c>
      <c r="B44" s="4" t="str">
        <f>VLOOKUP(A44,'[1]Anexo 1 Matriz Inf Gestión'!$B$8:$D$216,3,0)</f>
        <v>Priorización de cuerpos de agua para la planificación del recurso hídrico</v>
      </c>
      <c r="C44" s="4" t="str">
        <f>IFERROR(IF(VLOOKUP(A44,'[1]Anexo 1 Matriz Inf Gestión'!$B$8:$E$216,4,0)="","",VLOOKUP(A44,'[1]Anexo 1 Matriz Inf Gestión'!$B$8:$E$216,4,0)),"")</f>
        <v>% de cuerpos de agua priorizados con reglamentación de uso de agua y vertimientos su incorporación en el RURH
Nota: Resolución 667. % de cuerpos de agua con reglamentación del uso de las aguas.</v>
      </c>
      <c r="D44" s="3">
        <f>VLOOKUP(A44,'[1]Anexo 1 Matriz Inf Gestión'!$B$8:$J$216,6,0)</f>
        <v>0.36</v>
      </c>
      <c r="E44" s="3" cm="1">
        <f t="array" ref="E44:F44">VLOOKUP(A44,'[2]Anexo 1 Matriz Inf Gestión'!$A$7:$H$215,TRANSPOSE({7;8}),0)</f>
        <v>0</v>
      </c>
      <c r="F44" s="3">
        <v>0</v>
      </c>
      <c r="G44" s="15" cm="1">
        <f t="array" ref="G44:I44">VLOOKUP(A44,'[2]Anexo 1 Matriz Inf Gestión'!$A$7:$AF$215,TRANSPOSE({30;31;32}),0)</f>
        <v>745935946</v>
      </c>
      <c r="H44" s="15">
        <v>744555190</v>
      </c>
      <c r="I44" s="3">
        <v>0.99814896170722944</v>
      </c>
      <c r="J44" s="35" t="s">
        <v>399</v>
      </c>
      <c r="K44" s="3">
        <f>VLOOKUP(A44,'[1]Anexo 1 Matriz Inf Gestión'!$B$8:$J$216,7,0)</f>
        <v>0.55000000000000004</v>
      </c>
      <c r="L44" s="3" cm="1">
        <f t="array" ref="L44:M44">VLOOKUP(A44,'[3]Anexo 1 Matriz Inf Gestión'!$A$8:$R$216,TRANSPOSE({11;16}),0)</f>
        <v>0.5</v>
      </c>
      <c r="M44" s="3">
        <v>0.90909090909090906</v>
      </c>
      <c r="N44" s="15" cm="1">
        <f t="array" ref="N44:P44">VLOOKUP(A44,'[3]Anexo 1 Matriz Inf Gestión'!$A$8:$AU$216,TRANSPOSE({45;46;47}),0)</f>
        <v>1393683620</v>
      </c>
      <c r="O44" s="15">
        <v>1381050766</v>
      </c>
      <c r="P44" s="3">
        <v>0.9909356371713689</v>
      </c>
      <c r="Q44" s="34" t="s">
        <v>40</v>
      </c>
      <c r="R44" s="3">
        <f>VLOOKUP(A44,'[1]Anexo 1 Matriz Inf Gestión'!$B$8:$J$216,8,0)</f>
        <v>0.73</v>
      </c>
      <c r="S44" s="3" cm="1">
        <f t="array" ref="S44:T44">VLOOKUP(A44,'[4]Anexo 1 Matriz Inf Gestión'!$A$8:$R$216,TRANSPOSE({11;17}),0)</f>
        <v>0.375</v>
      </c>
      <c r="T44" s="3">
        <v>0.51369863013698636</v>
      </c>
      <c r="U44" s="15" cm="1">
        <f t="array" ref="U44:W44">VLOOKUP(A44,'[4]Anexo 1 Matriz Inf Gestión'!$A$8:$BE$216,TRANSPOSE({54;55;56}),0)</f>
        <v>1491677894</v>
      </c>
      <c r="V44" s="15">
        <v>1486807397</v>
      </c>
      <c r="W44" s="3">
        <v>0.99673488692190804</v>
      </c>
      <c r="X44" s="30" t="s">
        <v>530</v>
      </c>
      <c r="Y44" s="3">
        <f>VLOOKUP(A44,'[1]Anexo 1 Matriz Inf Gestión'!$B$8:$J$216,9,0)</f>
        <v>1</v>
      </c>
      <c r="Z44" s="3">
        <f>VLOOKUP(A44,'[1]Anexo 1 Matriz Inf Gestión'!$B$8:$N$216,13,0)</f>
        <v>0.81818181818181823</v>
      </c>
      <c r="AA44" s="3">
        <f>VLOOKUP(A44,'[1]Anexo 1 Matriz Inf Gestión'!$B$8:$U$216,20,0)</f>
        <v>0.81818181818181823</v>
      </c>
      <c r="AB44" s="15" cm="1">
        <f t="array" ref="AB44:AD44">VLOOKUP(A44,'[1]Anexo 1 Matriz Inf Gestión'!$B$8:$BP$216,TRANSPOSE({65;66;67}),0)</f>
        <v>2450845919</v>
      </c>
      <c r="AC44" s="15">
        <v>2183770748</v>
      </c>
      <c r="AD44" s="3">
        <v>0.89102735144240619</v>
      </c>
      <c r="AE44" s="33" t="str">
        <f>IFERROR(IF(VLOOKUP(A44,[1]Consolidado!$A$6:$L$215,12,0)="","",VLOOKUP(A44,[1]Consolidado!$A$6:$L$215,12,0)),"")</f>
        <v xml:space="preserve">Con corte al 30 de octubre, continúan en firme tres (3) reglamentaciones, ubicadas en las Oficinas Territoriales Tahamíes (Q. San José, 160TH-RES2102-673), Aburra Norte (Q. El Salado, 160-RES2112-9574) y Aburra Sur (Q. La Valeria, 160-RES2112-9572), de igual forma se proyectan siete (7) reglamentaciones al 30 de diciembre de la presente vigencia, las cuales se ubican en las oficinas territoriales: Aburrá Norte (Q. La Presidenta, Q. La Aguacatala y Q.Doña María), Cartama (Q. Mulaticos), Panzenú (Q. Pozo Hondo), Tahamíes (Q. Santa Inés) y Zenufaná (Q. La Culebra).
Así mismo, para al 30 de octubre de la presente vigencia, se encuentra ejecutado en un 83%, el convenio 040-COV2111-175 de actualización de la reglamentación de la Quebrada Doña María, localizada en los municipios de Itagüí, Medellín y la Estrella; quedando pendiente la Resolución General de Reglamentación y los actos administrativos particulares y concretos, mediante los cuales se analiza la viabilidad o no de otorgar los permisos o concesiones de los usuarios que se encuentran asentados en la cuenca. Se proyecta culminar la reglamentación para la última semana de diciembre de la presente vigencia. 
Adicionalmente, se encuentra en ejecución un convenio suscrito con el Área Metropolitana del Valle de Aburrá - AMVA (040-COV2208-38) para llevar a cabo la reglamentación de los usos del agua y de los vertimientos de la Quebrada La García en el municipio de Bello. El proyecto se encuentra en análisis de la información para la reglamentación y revisión de productos, en dicha revisión, se generó la necesidad de ajustar varios informes por lo que se suscitaron retrasos que impedirán la culminación del proceso de reglamentación en la presente vigencia, proyectándose el siguiente cronograma: 
Entrega del proyecto de distribución: última semana de noviembre de 2023, (24 noviembre).
Primer aviso del proyecto de distribución: 14 al 20 de diciembre de 2023, aproximadamente,
Segundo aviso del proyecto de distribución: 29 diciembre de 2023.
Enero y febrero 2024, respuesta a objeciones al proyecto de distribución y Acto definitivo de reglamentación.
Se encuentra también en ejecución el convenio No. 040-COV2212-135, suscrito con la Universidad de Antioquia cuyo objeto es “AUNAR ESFUERZOS CON LA UNIVERSIDAD DE ANTIOQUIA PARA LA REGLAMENTACIÓN DE LOS CUERPOS DE AGUA Q. MULATICOS, Q. POZO HONDO, Q. SANTA INÉS Y Q. LA CULEBRA, EN EL MARCO DE IMPLEMENTACIÓN DE LOS PORH DE LOS RÍOS MULATOS, TARAZÁ, SAN ANDRÉS E ITÉ.”. Se tiene un avance de 58.6% del convenio y se proyecta culminar las reglamentaciones de las quebradas Mulaticos, Pozo Hondo y La Culebra para la última semana de diciembre del presente año. Para la Quebrada Santa Inés no se adelantó proceso de reglamentación, toda vez que no se contó con el apoyo de la administración municipal impidiéndose todas las actividades de socialización con la comunidad, que son fundamentales en la Reglamentación. 
Finalmente, se encuentra en ejecución el convenio No. 040-COV2306-90, suscrito con la Universidad de Antioquia con acta de inicio de 13 de julio de 2023, cuyo objeto es “AUNAR ESFUERZOS CON LA UNIVERSIDAD DE ANTIOQUIA PARA LA REGLAMENTACIÓN DE CUERPOS DE AGUA PRIORIZADOS Y LA FORMALIZACIÓN DE ACTORES EN JURISDICCIÓN DE CORANTIOQUIA”, mediante el cual se ejecuta los procesos de reglamentación de las Quebrada Las Juntas, municipio de Titiribí y la Quebrada La Clara, municipios de Amagá y Angelópolis.
Quebrada Las Juntas:
Acta de inicio de la reglamentación, acto administrativo 160AS-ADM2308-5314 del 08/08/23, la cual modifica el acto administrativo 160AS-ADM2203-1752 de 30 de marzo de 2022.
A corte de 30 de octubre, se finalizó la etapa de censos de usuarios, monitoreo a las fuentes superficiales y usuarios, y se avanzó en el análisis y consolidado para los informes de oferta y demanda y proyecto de distribución.
Debido a las novedades presentadas en la ejecución del convenio y teniendo en cuenta los tiempos establecidos por norma para la publicación del proyecto de distribución, periodo de presentación de objeciones y revisión de estas, para la vigencia no se culmina el proceso de reglamentación de la quebrada Las Juntas.
Quebrada La Clara:
Acta de inicio de la reglamentación, acto administrativo 160AS-ADM2308-5308 del 08/08/23, la cual modifica el acto administrativo 160AS-ADM2203-1751 de 30 de marzo de 2022.
En la cuenca se comenzaron de censos de usuarios el 09 de octubre y se ha realizado el monitoreo a las fuentes superficiales y avanzado en el análisis y consolidado para los informes de oferta y demanda y proyecto de distribución.
Debido a las novedades presentadas en la ejecución del convenio y teniendo en cuenta los tiempos establecidos por norma para la publicación del proyecto de distribución, periodo de presentación de objeciones y revisión de estas, para la vigencia no se culmina el proceso de reglamentación de la quebrada La Clara.
</v>
      </c>
      <c r="AF44" s="3">
        <f>VLOOKUP(A44,'[1]Anexo 1 Matriz Inf Gestión'!$B$8:$AK$216,36,0)</f>
        <v>0.81818181818181823</v>
      </c>
      <c r="AG44" s="15" cm="1">
        <f t="array" ref="AG44:AI44">VLOOKUP(A44,'[1]Anexo 1 Matriz Inf Gestión'!$B$8:$BV$216,TRANSPOSE({71;72;73}),0)</f>
        <v>6082143379</v>
      </c>
      <c r="AH44" s="15">
        <v>5796184101</v>
      </c>
      <c r="AI44" s="3">
        <v>0.95298379860834259</v>
      </c>
      <c r="AJ44" s="40" t="str">
        <f>IF(VLOOKUP(A44,'[1]Anexo 1 Matriz Inf Gestión'!$B$8:$CA$216,75,0)="","",VLOOKUP(A44,'[1]Anexo 1 Matriz Inf Gestión'!$B$8:$CA$216,75,0))</f>
        <v/>
      </c>
      <c r="AK44" s="40" t="str">
        <f>IF(VLOOKUP(A44,'[1]Anexo 1 Matriz Inf Gestión'!$B$8:$CA$216,76,0)="","",VLOOKUP(A44,'[1]Anexo 1 Matriz Inf Gestión'!$B$8:$CA$216,76,0))</f>
        <v xml:space="preserve"> % de cuerpos de agua con reglamentación del uso de las aguas.</v>
      </c>
      <c r="AL44" s="40" t="str">
        <f>IF(VLOOKUP(A44,'[1]Anexo 1 Matriz Inf Gestión'!$B$8:$CA$216,77,0)="","",VLOOKUP(A44,'[1]Anexo 1 Matriz Inf Gestión'!$B$8:$CA$216,77,0))</f>
        <v>RET 2: Proteger el agua como derecho y medio de vida, en el marco de la planeación integral de las cuencas hidrográficas</v>
      </c>
      <c r="AM44" s="40" t="str">
        <f>IF(VLOOKUP(A44,'[1]Anexo 1 Matriz Inf Gestión'!$B$8:$CA$216,78,0)="","",VLOOKUP(A44,'[1]Anexo 1 Matriz Inf Gestión'!$B$8:$CA$216,78,0))</f>
        <v/>
      </c>
    </row>
    <row r="45" spans="1:39" outlineLevel="1" x14ac:dyDescent="0.2">
      <c r="A45" s="1" t="s">
        <v>196</v>
      </c>
      <c r="B45" s="4" t="str">
        <f>VLOOKUP(A45,'[1]Anexo 1 Matriz Inf Gestión'!$B$8:$D$216,3,0)</f>
        <v>Formular instrumentos de planificación hídrica</v>
      </c>
      <c r="C45" s="4" t="str">
        <f>IFERROR(IF(VLOOKUP(A45,'[1]Anexo 1 Matriz Inf Gestión'!$B$8:$E$216,4,0)="","",VLOOKUP(A45,'[1]Anexo 1 Matriz Inf Gestión'!$B$8:$E$216,4,0)),"")</f>
        <v/>
      </c>
      <c r="D45" s="3">
        <f>VLOOKUP(A45,'[1]Anexo 1 Matriz Inf Gestión'!$B$8:$J$216,6,0)</f>
        <v>1</v>
      </c>
      <c r="E45" s="3" cm="1">
        <f t="array" ref="E45:F45">VLOOKUP(A45,'[2]Anexo 1 Matriz Inf Gestión'!$A$7:$H$215,TRANSPOSE({7;8}),0)</f>
        <v>0.3666666666666667</v>
      </c>
      <c r="F45" s="3">
        <v>0.3666666666666667</v>
      </c>
      <c r="G45" s="15" cm="1">
        <f t="array" ref="G45:I45">VLOOKUP(A45,'[2]Anexo 1 Matriz Inf Gestión'!$A$7:$AF$215,TRANSPOSE({30;31;32}),0)</f>
        <v>4602589172</v>
      </c>
      <c r="H45" s="15">
        <v>1721524947</v>
      </c>
      <c r="I45" s="3">
        <v>0.37403402360413845</v>
      </c>
      <c r="J45" s="35" t="s">
        <v>67</v>
      </c>
      <c r="K45" s="3">
        <f>VLOOKUP(A45,'[1]Anexo 1 Matriz Inf Gestión'!$B$8:$J$216,7,0)</f>
        <v>1</v>
      </c>
      <c r="L45" s="3" cm="1">
        <f t="array" ref="L45:M45">VLOOKUP(A45,'[3]Anexo 1 Matriz Inf Gestión'!$A$8:$R$216,TRANSPOSE({11;16}),0)</f>
        <v>0.99007832898172332</v>
      </c>
      <c r="M45" s="3">
        <v>0.99007832898172332</v>
      </c>
      <c r="N45" s="15" cm="1">
        <f t="array" ref="N45:P45">VLOOKUP(A45,'[3]Anexo 1 Matriz Inf Gestión'!$A$8:$AU$216,TRANSPOSE({45;46;47}),0)</f>
        <v>5585343413</v>
      </c>
      <c r="O45" s="15">
        <v>4226736286</v>
      </c>
      <c r="P45" s="3">
        <v>0.75675495192689235</v>
      </c>
      <c r="Q45" s="34" t="s">
        <v>67</v>
      </c>
      <c r="R45" s="3">
        <f>VLOOKUP(A45,'[1]Anexo 1 Matriz Inf Gestión'!$B$8:$J$216,8,0)</f>
        <v>1</v>
      </c>
      <c r="S45" s="3" cm="1">
        <f t="array" ref="S45:T45">VLOOKUP(A45,'[4]Anexo 1 Matriz Inf Gestión'!$A$8:$R$216,TRANSPOSE({11;17}),0)</f>
        <v>0.75</v>
      </c>
      <c r="T45" s="3">
        <v>0.75</v>
      </c>
      <c r="U45" s="15" cm="1">
        <f t="array" ref="U45:W45">VLOOKUP(A45,'[4]Anexo 1 Matriz Inf Gestión'!$A$8:$BE$216,TRANSPOSE({54;55;56}),0)</f>
        <v>7236514578</v>
      </c>
      <c r="V45" s="15">
        <v>5247632414</v>
      </c>
      <c r="W45" s="3">
        <v>0.7251602076438185</v>
      </c>
      <c r="X45" s="30" t="s">
        <v>67</v>
      </c>
      <c r="Y45" s="3">
        <f>VLOOKUP(A45,'[1]Anexo 1 Matriz Inf Gestión'!$B$8:$J$216,9,0)</f>
        <v>1</v>
      </c>
      <c r="Z45" s="3">
        <f>VLOOKUP(A45,'[1]Anexo 1 Matriz Inf Gestión'!$B$8:$N$216,13,0)</f>
        <v>0.73597909090909086</v>
      </c>
      <c r="AA45" s="3">
        <f>VLOOKUP(A45,'[1]Anexo 1 Matriz Inf Gestión'!$B$8:$U$216,20,0)</f>
        <v>0.73597909090909086</v>
      </c>
      <c r="AB45" s="15" cm="1">
        <f t="array" ref="AB45:AD45">VLOOKUP(A45,'[1]Anexo 1 Matriz Inf Gestión'!$B$8:$BP$216,TRANSPOSE({65;66;67}),0)</f>
        <v>5897075683</v>
      </c>
      <c r="AC45" s="15">
        <v>5696455938</v>
      </c>
      <c r="AD45" s="3">
        <v>0.96597979137721712</v>
      </c>
      <c r="AE45" s="33" t="str">
        <f>IFERROR(IF(VLOOKUP(A45,[1]Consolidado!$A$6:$L$215,12,0)="","",VLOOKUP(A45,[1]Consolidado!$A$6:$L$215,12,0)),"")</f>
        <v/>
      </c>
      <c r="AF45" s="3">
        <f>VLOOKUP(A45,'[1]Anexo 1 Matriz Inf Gestión'!$B$8:$AK$216,36,0)</f>
        <v>0.81524477272727269</v>
      </c>
      <c r="AG45" s="15" cm="1">
        <f t="array" ref="AG45:AI45">VLOOKUP(A45,'[1]Anexo 1 Matriz Inf Gestión'!$B$8:$BV$216,TRANSPOSE({71;72;73}),0)</f>
        <v>23321522846</v>
      </c>
      <c r="AH45" s="15">
        <v>16892349585</v>
      </c>
      <c r="AI45" s="3">
        <v>0.72432446613996726</v>
      </c>
      <c r="AJ45" s="40" t="str">
        <f>IF(VLOOKUP(A45,'[1]Anexo 1 Matriz Inf Gestión'!$B$8:$CA$216,75,0)="","",VLOOKUP(A45,'[1]Anexo 1 Matriz Inf Gestión'!$B$8:$CA$216,75,0))</f>
        <v/>
      </c>
      <c r="AK45" s="40" t="str">
        <f>IF(VLOOKUP(A45,'[1]Anexo 1 Matriz Inf Gestión'!$B$8:$CA$216,76,0)="","",VLOOKUP(A45,'[1]Anexo 1 Matriz Inf Gestión'!$B$8:$CA$216,76,0))</f>
        <v/>
      </c>
      <c r="AL45" s="40" t="str">
        <f>IF(VLOOKUP(A45,'[1]Anexo 1 Matriz Inf Gestión'!$B$8:$CA$216,77,0)="","",VLOOKUP(A45,'[1]Anexo 1 Matriz Inf Gestión'!$B$8:$CA$216,77,0))</f>
        <v/>
      </c>
      <c r="AM45" s="40" t="str">
        <f>IF(VLOOKUP(A45,'[1]Anexo 1 Matriz Inf Gestión'!$B$8:$CA$216,78,0)="","",VLOOKUP(A45,'[1]Anexo 1 Matriz Inf Gestión'!$B$8:$CA$216,78,0))</f>
        <v/>
      </c>
    </row>
    <row r="46" spans="1:39" ht="409.5" outlineLevel="1" x14ac:dyDescent="0.2">
      <c r="A46" s="1" t="s">
        <v>10</v>
      </c>
      <c r="B46" s="4" t="str">
        <f>VLOOKUP(A46,'[1]Anexo 1 Matriz Inf Gestión'!$B$8:$D$216,3,0)</f>
        <v>Formulación de Planes de Ordenamiento y Manejo de Cuenca</v>
      </c>
      <c r="C46" s="4" t="str">
        <f>IFERROR(IF(VLOOKUP(A46,'[1]Anexo 1 Matriz Inf Gestión'!$B$8:$E$216,4,0)="","",VLOOKUP(A46,'[1]Anexo 1 Matriz Inf Gestión'!$B$8:$E$216,4,0)),"")</f>
        <v>% de avance en la formulación y/o ajuste de los POMCA
Nota: Resolución 667. % de avance en la formulación y/o ajuste de los POMCA, PMA, PMM</v>
      </c>
      <c r="D46" s="3">
        <f>VLOOKUP(A46,'[1]Anexo 1 Matriz Inf Gestión'!$B$8:$J$216,6,0)</f>
        <v>1</v>
      </c>
      <c r="E46" s="3" cm="1">
        <f t="array" ref="E46:F46">VLOOKUP(A46,'[2]Anexo 1 Matriz Inf Gestión'!$A$7:$H$215,TRANSPOSE({7;8}),0)</f>
        <v>0.1</v>
      </c>
      <c r="F46" s="3">
        <v>0.1</v>
      </c>
      <c r="G46" s="15" cm="1">
        <f t="array" ref="G46:I46">VLOOKUP(A46,'[2]Anexo 1 Matriz Inf Gestión'!$A$7:$AF$215,TRANSPOSE({30;31;32}),0)</f>
        <v>2378224533</v>
      </c>
      <c r="H46" s="15">
        <v>481048322</v>
      </c>
      <c r="I46" s="3">
        <v>0.20227203753263107</v>
      </c>
      <c r="J46" s="35" t="s">
        <v>400</v>
      </c>
      <c r="K46" s="3">
        <f>VLOOKUP(A46,'[1]Anexo 1 Matriz Inf Gestión'!$B$8:$J$216,7,0)</f>
        <v>1</v>
      </c>
      <c r="L46" s="3" cm="1">
        <f t="array" ref="L46:M46">VLOOKUP(A46,'[3]Anexo 1 Matriz Inf Gestión'!$A$8:$R$216,TRANSPOSE({11;16}),0)</f>
        <v>1.0368900000000001</v>
      </c>
      <c r="M46" s="3">
        <v>1</v>
      </c>
      <c r="N46" s="15" cm="1">
        <f t="array" ref="N46:P46">VLOOKUP(A46,'[3]Anexo 1 Matriz Inf Gestión'!$A$8:$AU$216,TRANSPOSE({45;46;47}),0)</f>
        <v>3659021539</v>
      </c>
      <c r="O46" s="15">
        <v>2924217476</v>
      </c>
      <c r="P46" s="3">
        <v>0.79918017558300025</v>
      </c>
      <c r="Q46" s="34" t="s">
        <v>281</v>
      </c>
      <c r="R46" s="3">
        <f>VLOOKUP(A46,'[1]Anexo 1 Matriz Inf Gestión'!$B$8:$J$216,8,0)</f>
        <v>1</v>
      </c>
      <c r="S46" s="3" cm="1">
        <f t="array" ref="S46:T46">VLOOKUP(A46,'[4]Anexo 1 Matriz Inf Gestión'!$A$8:$R$216,TRANSPOSE({11;17}),0)</f>
        <v>1</v>
      </c>
      <c r="T46" s="3">
        <v>1</v>
      </c>
      <c r="U46" s="15" cm="1">
        <f t="array" ref="U46:W46">VLOOKUP(A46,'[4]Anexo 1 Matriz Inf Gestión'!$A$8:$BE$216,TRANSPOSE({54;55;56}),0)</f>
        <v>4119150332</v>
      </c>
      <c r="V46" s="15">
        <v>2323010372</v>
      </c>
      <c r="W46" s="3">
        <v>0.5639537731734332</v>
      </c>
      <c r="X46" s="30" t="s">
        <v>531</v>
      </c>
      <c r="Y46" s="3">
        <f>VLOOKUP(A46,'[1]Anexo 1 Matriz Inf Gestión'!$B$8:$J$216,9,0)</f>
        <v>1</v>
      </c>
      <c r="Z46" s="3">
        <f>VLOOKUP(A46,'[1]Anexo 1 Matriz Inf Gestión'!$B$8:$N$216,13,0)</f>
        <v>0.53162999999999994</v>
      </c>
      <c r="AA46" s="3">
        <f>VLOOKUP(A46,'[1]Anexo 1 Matriz Inf Gestión'!$B$8:$U$216,20,0)</f>
        <v>0.53162999999999994</v>
      </c>
      <c r="AB46" s="15" cm="1">
        <f t="array" ref="AB46:AD46">VLOOKUP(A46,'[1]Anexo 1 Matriz Inf Gestión'!$B$8:$BP$216,TRANSPOSE({65;66;67}),0)</f>
        <v>3241861115</v>
      </c>
      <c r="AC46" s="15">
        <v>3070249703</v>
      </c>
      <c r="AD46" s="3">
        <v>0.94706392226182701</v>
      </c>
      <c r="AE46" s="33" t="str">
        <f>IFERROR(IF(VLOOKUP(A46,[1]Consolidado!$A$6:$L$215,12,0)="","",VLOOKUP(A46,[1]Consolidado!$A$6:$L$215,12,0)),"")</f>
        <v>En cumplimiento de lo establecido en el Decreto 1076 de 2015 sobre la “Priorización de las Cuencas Hidrográficas para la Ordenación y Manejo”, la Corporación adelantó el proceso de priorización de cuencas para la ordenación y manejo, que cuenta con Informe radicado 180-COE1703-8247. Este se realizó de acuerdo a la metodología establecida por el IDEAM en el 2011 y a partir de consideraciones técnicas, operativas, normativas e información disponible. Dicha metodología tuvo en cuenta cinco (v) criterios; (i) oferta, (ii) demanda, (iii) calidad, (iv) riesgo y (v) fortalecimiento institucional y gobernabilidad.
De conformidad con lo anterior, Corantioquia en la actual vigencia viene adelantando los procesos de formulación de tres (3) instrumentos de planificación del recurso hídrico (Planes de Ordenación y Manejo de Cuencas Hidrográficas) a saber, POMCA del río Guadalupe y medio Porce, POMCA del río Nus y POMCA del río San Bartolo. A continuación se despliega la información correspondiente a su ejecución</v>
      </c>
      <c r="AF46" s="3">
        <f>VLOOKUP(A46,'[1]Anexo 1 Matriz Inf Gestión'!$B$8:$AK$216,36,0)</f>
        <v>0.88290749999999996</v>
      </c>
      <c r="AG46" s="15" cm="1">
        <f t="array" ref="AG46:AI46">VLOOKUP(A46,'[1]Anexo 1 Matriz Inf Gestión'!$B$8:$BV$216,TRANSPOSE({71;72;73}),0)</f>
        <v>13398257519</v>
      </c>
      <c r="AH46" s="15">
        <v>8798525873</v>
      </c>
      <c r="AI46" s="3">
        <v>0.65669180193938326</v>
      </c>
      <c r="AJ46" s="40" t="str">
        <f>IF(VLOOKUP(A46,'[1]Anexo 1 Matriz Inf Gestión'!$B$8:$CA$216,75,0)="","",VLOOKUP(A46,'[1]Anexo 1 Matriz Inf Gestión'!$B$8:$CA$216,75,0))</f>
        <v/>
      </c>
      <c r="AK46" s="40" t="str">
        <f>IF(VLOOKUP(A46,'[1]Anexo 1 Matriz Inf Gestión'!$B$8:$CA$216,76,0)="","",VLOOKUP(A46,'[1]Anexo 1 Matriz Inf Gestión'!$B$8:$CA$216,76,0))</f>
        <v>% de avance en la formulación y/o ajuste de los POMCA, PMA, PMM</v>
      </c>
      <c r="AL46" s="40" t="str">
        <f>IF(VLOOKUP(A46,'[1]Anexo 1 Matriz Inf Gestión'!$B$8:$CA$216,77,0)="","",VLOOKUP(A46,'[1]Anexo 1 Matriz Inf Gestión'!$B$8:$CA$216,77,0))</f>
        <v>RET 2: Proteger el agua como derecho y medio de vida, en el marco de la planeación integral de las cuencas hidrográficas</v>
      </c>
      <c r="AM46" s="40" t="str">
        <f>IF(VLOOKUP(A46,'[1]Anexo 1 Matriz Inf Gestión'!$B$8:$CA$216,78,0)="","",VLOOKUP(A46,'[1]Anexo 1 Matriz Inf Gestión'!$B$8:$CA$216,78,0))</f>
        <v/>
      </c>
    </row>
    <row r="47" spans="1:39" ht="140.25" outlineLevel="1" x14ac:dyDescent="0.2">
      <c r="A47" s="1" t="s">
        <v>11</v>
      </c>
      <c r="B47" s="4" t="str">
        <f>VLOOKUP(A47,'[1]Anexo 1 Matriz Inf Gestión'!$B$8:$D$216,3,0)</f>
        <v xml:space="preserve">Adopción de Planes de ordenamiento del recurso hídrico (PORH) </v>
      </c>
      <c r="C47" s="4" t="str">
        <f>IFERROR(IF(VLOOKUP(A47,'[1]Anexo 1 Matriz Inf Gestión'!$B$8:$E$216,4,0)="","",VLOOKUP(A47,'[1]Anexo 1 Matriz Inf Gestión'!$B$8:$E$216,4,0)),"")</f>
        <v>% de cuerpos de agua con plan de ordenamiento del recurso hídrico (PORH) adoptados
Nota: 
Resolución 667. % de cuerpos de agua con PORH adoptados.</v>
      </c>
      <c r="D47" s="3">
        <f>VLOOKUP(A47,'[1]Anexo 1 Matriz Inf Gestión'!$B$8:$J$216,6,0)</f>
        <v>1</v>
      </c>
      <c r="E47" s="3" cm="1">
        <f t="array" ref="E47:F47">VLOOKUP(A47,'[2]Anexo 1 Matriz Inf Gestión'!$A$7:$H$215,TRANSPOSE({7;8}),0)</f>
        <v>1.1720000000000002</v>
      </c>
      <c r="F47" s="3">
        <v>1</v>
      </c>
      <c r="G47" s="15" cm="1">
        <f t="array" ref="G47:I47">VLOOKUP(A47,'[2]Anexo 1 Matriz Inf Gestión'!$A$7:$AF$215,TRANSPOSE({30;31;32}),0)</f>
        <v>1724364639</v>
      </c>
      <c r="H47" s="15">
        <v>990476625</v>
      </c>
      <c r="I47" s="3">
        <v>0.57440091416766748</v>
      </c>
      <c r="J47" s="35" t="s">
        <v>401</v>
      </c>
      <c r="K47" s="3">
        <f>VLOOKUP(A47,'[1]Anexo 1 Matriz Inf Gestión'!$B$8:$J$216,7,0)</f>
        <v>1</v>
      </c>
      <c r="L47" s="3" cm="1">
        <f t="array" ref="L47:M47">VLOOKUP(A47,'[3]Anexo 1 Matriz Inf Gestión'!$A$8:$R$216,TRANSPOSE({11;16}),0)</f>
        <v>0.97023498694517007</v>
      </c>
      <c r="M47" s="3">
        <v>0.97023498694517007</v>
      </c>
      <c r="N47" s="15" cm="1">
        <f t="array" ref="N47:P47">VLOOKUP(A47,'[3]Anexo 1 Matriz Inf Gestión'!$A$8:$AU$216,TRANSPOSE({45;46;47}),0)</f>
        <v>887054713</v>
      </c>
      <c r="O47" s="15">
        <v>882789779</v>
      </c>
      <c r="P47" s="3">
        <v>0.99519202825091124</v>
      </c>
      <c r="Q47" s="34" t="s">
        <v>41</v>
      </c>
      <c r="R47" s="3">
        <f>VLOOKUP(A47,'[1]Anexo 1 Matriz Inf Gestión'!$B$8:$J$216,8,0)</f>
        <v>1</v>
      </c>
      <c r="S47" s="3" cm="1">
        <f t="array" ref="S47:T47">VLOOKUP(A47,'[4]Anexo 1 Matriz Inf Gestión'!$A$8:$R$216,TRANSPOSE({11;17}),0)</f>
        <v>1</v>
      </c>
      <c r="T47" s="3">
        <v>1</v>
      </c>
      <c r="U47" s="15" cm="1">
        <f t="array" ref="U47:W47">VLOOKUP(A47,'[4]Anexo 1 Matriz Inf Gestión'!$A$8:$BE$216,TRANSPOSE({54;55;56}),0)</f>
        <v>1049366612</v>
      </c>
      <c r="V47" s="15">
        <v>868319441</v>
      </c>
      <c r="W47" s="3">
        <v>0.82747004818941194</v>
      </c>
      <c r="X47" s="30" t="s">
        <v>532</v>
      </c>
      <c r="Y47" s="3">
        <f>VLOOKUP(A47,'[1]Anexo 1 Matriz Inf Gestión'!$B$8:$J$216,9,0)</f>
        <v>1</v>
      </c>
      <c r="Z47" s="3">
        <f>VLOOKUP(A47,'[1]Anexo 1 Matriz Inf Gestión'!$B$8:$N$216,13,0)</f>
        <v>0.80228636363636374</v>
      </c>
      <c r="AA47" s="3">
        <f>VLOOKUP(A47,'[1]Anexo 1 Matriz Inf Gestión'!$B$8:$U$216,20,0)</f>
        <v>0.80228636363636374</v>
      </c>
      <c r="AB47" s="15" cm="1">
        <f t="array" ref="AB47:AD47">VLOOKUP(A47,'[1]Anexo 1 Matriz Inf Gestión'!$B$8:$BP$216,TRANSPOSE({65;66;67}),0)</f>
        <v>1393739841</v>
      </c>
      <c r="AC47" s="15">
        <v>1364731508</v>
      </c>
      <c r="AD47" s="3">
        <v>0.97918669457049701</v>
      </c>
      <c r="AE47" s="33" t="str">
        <f>IFERROR(IF(VLOOKUP(A47,[1]Consolidado!$A$6:$L$215,12,0)="","",VLOOKUP(A47,[1]Consolidado!$A$6:$L$215,12,0)),"")</f>
        <v>Corantioquia en cumplimiento de lo establecido en la normatividad ambiental y de sus funciones relacionadas con el ordenamiento del recurso hídrico, suscribió el convenio 040-COV2212-142 con el Politécnico Colombiano Jaime Isaza Cadavid, cuyo objeto es: ““Aunar esfuerzos para la Formulación de los Planes de Ordenamiento del Recurso Hídrico - PORH en cuerpos de agua priorizados por la Corporación”, el cual dio inicio el primero de febrero de la presente anualidad. El Convenio contempla la ejecución de seis (6) alcances, a saber, alcance1. Fase de Declaratoria, alcance 2. Fase de Diagnóstico, alcance 3. Fase de Usos, alcance 4. Fase de Elaboración, alcance 5. Proceso de Consulta Previa y alcance 6. Plan de Trabajo y Plan Comunicacional y de Medios para cumplir con el ordenamiento de seis cuerpos de agua priorizados por la Corporación los cuales corresponden a Río Arquía, Quebrada La Guaca, Quebrada Juan Ramos, Río Nus, Río La Cruz y Quebrada Juan García.</v>
      </c>
      <c r="AF47" s="3">
        <f>VLOOKUP(A47,'[1]Anexo 1 Matriz Inf Gestión'!$B$8:$AK$216,36,0)</f>
        <v>0.95057159090909094</v>
      </c>
      <c r="AG47" s="15" cm="1">
        <f t="array" ref="AG47:AI47">VLOOKUP(A47,'[1]Anexo 1 Matriz Inf Gestión'!$B$8:$BV$216,TRANSPOSE({71;72;73}),0)</f>
        <v>5054525805</v>
      </c>
      <c r="AH47" s="15">
        <v>4106317353</v>
      </c>
      <c r="AI47" s="3">
        <v>0.81240407338270582</v>
      </c>
      <c r="AJ47" s="40" t="str">
        <f>IF(VLOOKUP(A47,'[1]Anexo 1 Matriz Inf Gestión'!$B$8:$CA$216,75,0)="","",VLOOKUP(A47,'[1]Anexo 1 Matriz Inf Gestión'!$B$8:$CA$216,75,0))</f>
        <v/>
      </c>
      <c r="AK47" s="40" t="str">
        <f>IF(VLOOKUP(A47,'[1]Anexo 1 Matriz Inf Gestión'!$B$8:$CA$216,76,0)="","",VLOOKUP(A47,'[1]Anexo 1 Matriz Inf Gestión'!$B$8:$CA$216,76,0))</f>
        <v>Porcentaje de cuerpos de agua con planes de ordenamiento del recurso hídrico (PORH) adoptados</v>
      </c>
      <c r="AL47" s="40" t="str">
        <f>IF(VLOOKUP(A47,'[1]Anexo 1 Matriz Inf Gestión'!$B$8:$CA$216,77,0)="","",VLOOKUP(A47,'[1]Anexo 1 Matriz Inf Gestión'!$B$8:$CA$216,77,0))</f>
        <v>RET 2: Proteger el agua como derecho y medio de vida, en el marco de la planeación integral de las cuencas hidrográficas</v>
      </c>
      <c r="AM47" s="40" t="str">
        <f>IF(VLOOKUP(A47,'[1]Anexo 1 Matriz Inf Gestión'!$B$8:$CA$216,78,0)="","",VLOOKUP(A47,'[1]Anexo 1 Matriz Inf Gestión'!$B$8:$CA$216,78,0))</f>
        <v/>
      </c>
    </row>
    <row r="48" spans="1:39" ht="114.75" outlineLevel="1" x14ac:dyDescent="0.2">
      <c r="A48" s="1" t="s">
        <v>12</v>
      </c>
      <c r="B48" s="4" t="str">
        <f>VLOOKUP(A48,'[1]Anexo 1 Matriz Inf Gestión'!$B$8:$D$216,3,0)</f>
        <v>Formulación de Planes de Manejo de Acuíferos (PMA)</v>
      </c>
      <c r="C48" s="4" t="str">
        <f>IFERROR(IF(VLOOKUP(A48,'[1]Anexo 1 Matriz Inf Gestión'!$B$8:$E$216,4,0)="","",VLOOKUP(A48,'[1]Anexo 1 Matriz Inf Gestión'!$B$8:$E$216,4,0)),"")</f>
        <v>Planes de Manejo de Acuíferos (PMA) formulados
Nota: Resolución 667. % de avance en la formulación y/o ajuste de los POMCA, PMA, PMM</v>
      </c>
      <c r="D48" s="3">
        <f>VLOOKUP(A48,'[1]Anexo 1 Matriz Inf Gestión'!$B$8:$J$216,6,0)</f>
        <v>1</v>
      </c>
      <c r="E48" s="3" cm="1">
        <f t="array" ref="E48:F48">VLOOKUP(A48,'[2]Anexo 1 Matriz Inf Gestión'!$A$7:$H$215,TRANSPOSE({7;8}),0)</f>
        <v>0</v>
      </c>
      <c r="F48" s="3">
        <v>0</v>
      </c>
      <c r="G48" s="15" cm="1">
        <f t="array" ref="G48:I48">VLOOKUP(A48,'[2]Anexo 1 Matriz Inf Gestión'!$A$7:$AF$215,TRANSPOSE({30;31;32}),0)</f>
        <v>500000000</v>
      </c>
      <c r="H48" s="15">
        <v>250000000</v>
      </c>
      <c r="I48" s="3">
        <v>0.5</v>
      </c>
      <c r="J48" s="35" t="s">
        <v>402</v>
      </c>
      <c r="K48" s="3">
        <f>VLOOKUP(A48,'[1]Anexo 1 Matriz Inf Gestión'!$B$8:$J$216,7,0)</f>
        <v>1</v>
      </c>
      <c r="L48" s="3" cm="1">
        <f t="array" ref="L48:M48">VLOOKUP(A48,'[3]Anexo 1 Matriz Inf Gestión'!$A$8:$R$216,TRANSPOSE({11;16}),0)</f>
        <v>1</v>
      </c>
      <c r="M48" s="3">
        <v>1</v>
      </c>
      <c r="N48" s="15" cm="1">
        <f t="array" ref="N48:P48">VLOOKUP(A48,'[3]Anexo 1 Matriz Inf Gestión'!$A$8:$AU$216,TRANSPOSE({45;46;47}),0)</f>
        <v>1039267161</v>
      </c>
      <c r="O48" s="15">
        <v>419729031</v>
      </c>
      <c r="P48" s="3">
        <v>0.40387019502870641</v>
      </c>
      <c r="Q48" s="34" t="s">
        <v>42</v>
      </c>
      <c r="R48" s="3">
        <f>VLOOKUP(A48,'[1]Anexo 1 Matriz Inf Gestión'!$B$8:$J$216,8,0)</f>
        <v>1</v>
      </c>
      <c r="S48" s="3" cm="1">
        <f t="array" ref="S48:T48">VLOOKUP(A48,'[4]Anexo 1 Matriz Inf Gestión'!$A$8:$R$216,TRANSPOSE({11;17}),0)</f>
        <v>1</v>
      </c>
      <c r="T48" s="3">
        <v>1</v>
      </c>
      <c r="U48" s="15" cm="1">
        <f t="array" ref="U48:W48">VLOOKUP(A48,'[4]Anexo 1 Matriz Inf Gestión'!$A$8:$BE$216,TRANSPOSE({54;55;56}),0)</f>
        <v>1374019369</v>
      </c>
      <c r="V48" s="15">
        <v>1369019369</v>
      </c>
      <c r="W48" s="3">
        <v>0.99636104110843871</v>
      </c>
      <c r="X48" s="30" t="s">
        <v>533</v>
      </c>
      <c r="Y48" s="3">
        <f>VLOOKUP(A48,'[1]Anexo 1 Matriz Inf Gestión'!$B$8:$J$216,9,0)</f>
        <v>1</v>
      </c>
      <c r="Z48" s="3">
        <f>VLOOKUP(A48,'[1]Anexo 1 Matriz Inf Gestión'!$B$8:$N$216,13,0)</f>
        <v>0.90999999999999992</v>
      </c>
      <c r="AA48" s="3">
        <f>VLOOKUP(A48,'[1]Anexo 1 Matriz Inf Gestión'!$B$8:$U$216,20,0)</f>
        <v>0.90999999999999992</v>
      </c>
      <c r="AB48" s="15" cm="1">
        <f t="array" ref="AB48:AD48">VLOOKUP(A48,'[1]Anexo 1 Matriz Inf Gestión'!$B$8:$BP$216,TRANSPOSE({65;66;67}),0)</f>
        <v>966198272</v>
      </c>
      <c r="AC48" s="15">
        <v>966198272</v>
      </c>
      <c r="AD48" s="3">
        <v>1</v>
      </c>
      <c r="AE48" s="33" t="str">
        <f>IFERROR(IF(VLOOKUP(A48,[1]Consolidado!$A$6:$L$215,12,0)="","",VLOOKUP(A48,[1]Consolidado!$A$6:$L$215,12,0)),"")</f>
        <v>Se presentó el informe final de los Alcance4s 1 y 2 del Convenio 040-COV2211-104, en donde se expone la actualización de los PMAA de Occidente y Magdalena Medio. Se presentó el informe técnico del PMAA, sin embargo continua pendiente la ejecución de la consulta previa  con el Resguardo Marcelino Tascón; la  cual,  se continuará desarrollando el siguiente año. Se formaliza la la resolución para la aprobación  y adopcción de los  PMAA de Magadalena y Occidente.</v>
      </c>
      <c r="AF48" s="3">
        <f>VLOOKUP(A48,'[1]Anexo 1 Matriz Inf Gestión'!$B$8:$AK$216,36,0)</f>
        <v>0.72750000000000004</v>
      </c>
      <c r="AG48" s="15" cm="1">
        <f t="array" ref="AG48:AI48">VLOOKUP(A48,'[1]Anexo 1 Matriz Inf Gestión'!$B$8:$BV$216,TRANSPOSE({71;72;73}),0)</f>
        <v>3879484802</v>
      </c>
      <c r="AH48" s="15">
        <v>3004946672</v>
      </c>
      <c r="AI48" s="3">
        <v>0.77457364195649192</v>
      </c>
      <c r="AJ48" s="40" t="str">
        <f>IF(VLOOKUP(A48,'[1]Anexo 1 Matriz Inf Gestión'!$B$8:$CA$216,75,0)="","",VLOOKUP(A48,'[1]Anexo 1 Matriz Inf Gestión'!$B$8:$CA$216,75,0))</f>
        <v/>
      </c>
      <c r="AK48" s="40" t="str">
        <f>IF(VLOOKUP(A48,'[1]Anexo 1 Matriz Inf Gestión'!$B$8:$CA$216,76,0)="","",VLOOKUP(A48,'[1]Anexo 1 Matriz Inf Gestión'!$B$8:$CA$216,76,0))</f>
        <v>Porcentaje de avance en la formulación y/o ajuste de los Planes de Ordenación y Manejo de Cuencas (POMCAS), Planes de Manejo de Acuíferos (PMA) y Planes de Manejo de Microcuencas (PMM)</v>
      </c>
      <c r="AL48" s="40" t="str">
        <f>IF(VLOOKUP(A48,'[1]Anexo 1 Matriz Inf Gestión'!$B$8:$CA$216,77,0)="","",VLOOKUP(A48,'[1]Anexo 1 Matriz Inf Gestión'!$B$8:$CA$216,77,0))</f>
        <v/>
      </c>
      <c r="AM48" s="40" t="str">
        <f>IF(VLOOKUP(A48,'[1]Anexo 1 Matriz Inf Gestión'!$B$8:$CA$216,78,0)="","",VLOOKUP(A48,'[1]Anexo 1 Matriz Inf Gestión'!$B$8:$CA$216,78,0))</f>
        <v/>
      </c>
    </row>
    <row r="49" spans="1:39" ht="114.75" outlineLevel="1" x14ac:dyDescent="0.2">
      <c r="A49" s="1" t="s">
        <v>13</v>
      </c>
      <c r="B49" s="4" t="str">
        <f>VLOOKUP(A49,'[1]Anexo 1 Matriz Inf Gestión'!$B$8:$D$216,3,0)</f>
        <v xml:space="preserve">Formulación de Planes de Manejo de Microcuencas (PMM)
</v>
      </c>
      <c r="C49" s="4" t="str">
        <f>IFERROR(IF(VLOOKUP(A49,'[1]Anexo 1 Matriz Inf Gestión'!$B$8:$E$216,4,0)="","",VLOOKUP(A49,'[1]Anexo 1 Matriz Inf Gestión'!$B$8:$E$216,4,0)),"")</f>
        <v>Planes de Manejo de Microcuencas (PMM) formulados
Nota: Resolución 667. % de avance en la formulación y/o ajuste de los POMCA, PMA, PMM</v>
      </c>
      <c r="D49" s="3">
        <f>VLOOKUP(A49,'[1]Anexo 1 Matriz Inf Gestión'!$B$8:$J$216,6,0)</f>
        <v>0</v>
      </c>
      <c r="E49" s="3" cm="1">
        <f t="array" ref="E49:F49">VLOOKUP(A49,'[2]Anexo 1 Matriz Inf Gestión'!$A$7:$H$215,TRANSPOSE({7;8}),0)</f>
        <v>0</v>
      </c>
      <c r="F49" s="3">
        <v>0</v>
      </c>
      <c r="G49" s="15" cm="1">
        <f t="array" ref="G49:I49">VLOOKUP(A49,'[2]Anexo 1 Matriz Inf Gestión'!$A$7:$AF$215,TRANSPOSE({30;31;32}),0)</f>
        <v>0</v>
      </c>
      <c r="H49" s="15">
        <v>0</v>
      </c>
      <c r="I49" s="3">
        <v>0</v>
      </c>
      <c r="J49" s="35" t="s">
        <v>379</v>
      </c>
      <c r="K49" s="3">
        <f>VLOOKUP(A49,'[1]Anexo 1 Matriz Inf Gestión'!$B$8:$J$216,7,0)</f>
        <v>0</v>
      </c>
      <c r="L49" s="3" cm="1">
        <f t="array" ref="L49:M49">VLOOKUP(A49,'[3]Anexo 1 Matriz Inf Gestión'!$A$8:$R$216,TRANSPOSE({11;16}),0)</f>
        <v>0</v>
      </c>
      <c r="M49" s="3">
        <v>0</v>
      </c>
      <c r="N49" s="15" cm="1">
        <f t="array" ref="N49:P49">VLOOKUP(A49,'[3]Anexo 1 Matriz Inf Gestión'!$A$8:$AU$216,TRANSPOSE({45;46;47}),0)</f>
        <v>0</v>
      </c>
      <c r="O49" s="15">
        <v>0</v>
      </c>
      <c r="P49" s="3">
        <v>0</v>
      </c>
      <c r="Q49" s="34" t="s">
        <v>43</v>
      </c>
      <c r="R49" s="3">
        <f>VLOOKUP(A49,'[1]Anexo 1 Matriz Inf Gestión'!$B$8:$J$216,8,0)</f>
        <v>1</v>
      </c>
      <c r="S49" s="3" cm="1">
        <f t="array" ref="S49:T49">VLOOKUP(A49,'[4]Anexo 1 Matriz Inf Gestión'!$A$8:$R$216,TRANSPOSE({11;17}),0)</f>
        <v>0</v>
      </c>
      <c r="T49" s="3">
        <v>0</v>
      </c>
      <c r="U49" s="15" cm="1">
        <f t="array" ref="U49:W49">VLOOKUP(A49,'[4]Anexo 1 Matriz Inf Gestión'!$A$8:$BE$216,TRANSPOSE({54;55;56}),0)</f>
        <v>693978265</v>
      </c>
      <c r="V49" s="15">
        <v>687283232</v>
      </c>
      <c r="W49" s="3">
        <v>0.9903526762470003</v>
      </c>
      <c r="X49" s="30" t="s">
        <v>534</v>
      </c>
      <c r="Y49" s="3">
        <f>VLOOKUP(A49,'[1]Anexo 1 Matriz Inf Gestión'!$B$8:$J$216,9,0)</f>
        <v>1</v>
      </c>
      <c r="Z49" s="3">
        <f>VLOOKUP(A49,'[1]Anexo 1 Matriz Inf Gestión'!$B$8:$N$216,13,0)</f>
        <v>0.7</v>
      </c>
      <c r="AA49" s="3">
        <f>VLOOKUP(A49,'[1]Anexo 1 Matriz Inf Gestión'!$B$8:$U$216,20,0)</f>
        <v>0.7</v>
      </c>
      <c r="AB49" s="15" cm="1">
        <f t="array" ref="AB49:AD49">VLOOKUP(A49,'[1]Anexo 1 Matriz Inf Gestión'!$B$8:$BP$216,TRANSPOSE({65;66;67}),0)</f>
        <v>295276455</v>
      </c>
      <c r="AC49" s="15">
        <v>295276455</v>
      </c>
      <c r="AD49" s="3">
        <v>1</v>
      </c>
      <c r="AE49" s="33" t="str">
        <f>IFERROR(IF(VLOOKUP(A49,[1]Consolidado!$A$6:$L$215,12,0)="","",VLOOKUP(A49,[1]Consolidado!$A$6:$L$215,12,0)),"")</f>
        <v>En el año 2022, se contrato la formulación de dos Planes de manejo de las microcuencas: Río San Andres y de los Ríos Piedras - Mulatos por medio de un convenio con el Politecnico Colombiano Jaime Isaza Cadavid 040-COV2211-107. Se espera tener un avance del 70% representado en la entrega de las actividades del Aprestamiento y Diagnóstico</v>
      </c>
      <c r="AF49" s="3">
        <f>VLOOKUP(A49,'[1]Anexo 1 Matriz Inf Gestión'!$B$8:$AK$216,36,0)</f>
        <v>0.7</v>
      </c>
      <c r="AG49" s="15" cm="1">
        <f t="array" ref="AG49:AI49">VLOOKUP(A49,'[1]Anexo 1 Matriz Inf Gestión'!$B$8:$BV$216,TRANSPOSE({71;72;73}),0)</f>
        <v>989254720</v>
      </c>
      <c r="AH49" s="15">
        <v>982559687</v>
      </c>
      <c r="AI49" s="3">
        <v>0.99323224558382694</v>
      </c>
      <c r="AJ49" s="40" t="str">
        <f>IF(VLOOKUP(A49,'[1]Anexo 1 Matriz Inf Gestión'!$B$8:$CA$216,75,0)="","",VLOOKUP(A49,'[1]Anexo 1 Matriz Inf Gestión'!$B$8:$CA$216,75,0))</f>
        <v/>
      </c>
      <c r="AK49" s="40" t="str">
        <f>IF(VLOOKUP(A49,'[1]Anexo 1 Matriz Inf Gestión'!$B$8:$CA$216,76,0)="","",VLOOKUP(A49,'[1]Anexo 1 Matriz Inf Gestión'!$B$8:$CA$216,76,0))</f>
        <v>Porcentaje de avance en la formulación y/o ajuste de los Planes de Ordenación y Manejo de Cuencas (POMCAS), Planes de Manejo de Acuíferos (PMA) y Planes de Manejo de Microcuencas (PMM)</v>
      </c>
      <c r="AL49" s="40" t="str">
        <f>IF(VLOOKUP(A49,'[1]Anexo 1 Matriz Inf Gestión'!$B$8:$CA$216,77,0)="","",VLOOKUP(A49,'[1]Anexo 1 Matriz Inf Gestión'!$B$8:$CA$216,77,0))</f>
        <v/>
      </c>
      <c r="AM49" s="40" t="str">
        <f>IF(VLOOKUP(A49,'[1]Anexo 1 Matriz Inf Gestión'!$B$8:$CA$216,78,0)="","",VLOOKUP(A49,'[1]Anexo 1 Matriz Inf Gestión'!$B$8:$CA$216,78,0))</f>
        <v/>
      </c>
    </row>
    <row r="50" spans="1:39" ht="25.5" outlineLevel="1" x14ac:dyDescent="0.2">
      <c r="A50" s="1" t="s">
        <v>197</v>
      </c>
      <c r="B50" s="4" t="str">
        <f>VLOOKUP(A50,'[1]Anexo 1 Matriz Inf Gestión'!$B$8:$D$216,3,0)</f>
        <v>Fortalecer las capacidades de los actores para la participación en la planificación del patrimonio hídrico</v>
      </c>
      <c r="C50" s="4" t="str">
        <f>IFERROR(IF(VLOOKUP(A50,'[1]Anexo 1 Matriz Inf Gestión'!$B$8:$E$216,4,0)="","",VLOOKUP(A50,'[1]Anexo 1 Matriz Inf Gestión'!$B$8:$E$216,4,0)),"")</f>
        <v/>
      </c>
      <c r="D50" s="3">
        <f>VLOOKUP(A50,'[1]Anexo 1 Matriz Inf Gestión'!$B$8:$J$216,6,0)</f>
        <v>1</v>
      </c>
      <c r="E50" s="3" cm="1">
        <f t="array" ref="E50:F50">VLOOKUP(A50,'[2]Anexo 1 Matriz Inf Gestión'!$A$7:$H$215,TRANSPOSE({7;8}),0)</f>
        <v>1</v>
      </c>
      <c r="F50" s="3">
        <v>1</v>
      </c>
      <c r="G50" s="15" cm="1">
        <f t="array" ref="G50:I50">VLOOKUP(A50,'[2]Anexo 1 Matriz Inf Gestión'!$A$7:$AF$215,TRANSPOSE({30;31;32}),0)</f>
        <v>97498708</v>
      </c>
      <c r="H50" s="15">
        <v>94121713</v>
      </c>
      <c r="I50" s="3">
        <v>0.96536369487070539</v>
      </c>
      <c r="J50" s="35" t="s">
        <v>67</v>
      </c>
      <c r="K50" s="3">
        <f>VLOOKUP(A50,'[1]Anexo 1 Matriz Inf Gestión'!$B$8:$J$216,7,0)</f>
        <v>1</v>
      </c>
      <c r="L50" s="3" cm="1">
        <f t="array" ref="L50:M50">VLOOKUP(A50,'[3]Anexo 1 Matriz Inf Gestión'!$A$8:$R$216,TRANSPOSE({11;16}),0)</f>
        <v>1</v>
      </c>
      <c r="M50" s="3">
        <v>1</v>
      </c>
      <c r="N50" s="15" cm="1">
        <f t="array" ref="N50:P50">VLOOKUP(A50,'[3]Anexo 1 Matriz Inf Gestión'!$A$8:$AU$216,TRANSPOSE({45;46;47}),0)</f>
        <v>116854828</v>
      </c>
      <c r="O50" s="15">
        <v>97554828</v>
      </c>
      <c r="P50" s="3">
        <v>0.83483780404862695</v>
      </c>
      <c r="Q50" s="34" t="s">
        <v>67</v>
      </c>
      <c r="R50" s="3">
        <f>VLOOKUP(A50,'[1]Anexo 1 Matriz Inf Gestión'!$B$8:$J$216,8,0)</f>
        <v>1</v>
      </c>
      <c r="S50" s="3" cm="1">
        <f t="array" ref="S50:T50">VLOOKUP(A50,'[4]Anexo 1 Matriz Inf Gestión'!$A$8:$R$216,TRANSPOSE({11;17}),0)</f>
        <v>1</v>
      </c>
      <c r="T50" s="3">
        <v>1</v>
      </c>
      <c r="U50" s="15" cm="1">
        <f t="array" ref="U50:W50">VLOOKUP(A50,'[4]Anexo 1 Matriz Inf Gestión'!$A$8:$BE$216,TRANSPOSE({54;55;56}),0)</f>
        <v>65000000</v>
      </c>
      <c r="V50" s="15">
        <v>64052000</v>
      </c>
      <c r="W50" s="3">
        <v>0.98541538461538458</v>
      </c>
      <c r="X50" s="30" t="s">
        <v>67</v>
      </c>
      <c r="Y50" s="3">
        <f>VLOOKUP(A50,'[1]Anexo 1 Matriz Inf Gestión'!$B$8:$J$216,9,0)</f>
        <v>1</v>
      </c>
      <c r="Z50" s="3">
        <f>VLOOKUP(A50,'[1]Anexo 1 Matriz Inf Gestión'!$B$8:$N$216,13,0)</f>
        <v>0.5</v>
      </c>
      <c r="AA50" s="3">
        <f>VLOOKUP(A50,'[1]Anexo 1 Matriz Inf Gestión'!$B$8:$U$216,20,0)</f>
        <v>0.5</v>
      </c>
      <c r="AB50" s="15" cm="1">
        <f t="array" ref="AB50:AD50">VLOOKUP(A50,'[1]Anexo 1 Matriz Inf Gestión'!$B$8:$BP$216,TRANSPOSE({65;66;67}),0)</f>
        <v>114787001</v>
      </c>
      <c r="AC50" s="15">
        <v>101463000</v>
      </c>
      <c r="AD50" s="3">
        <v>0.88392413005023107</v>
      </c>
      <c r="AE50" s="33" t="str">
        <f>IFERROR(IF(VLOOKUP(A50,[1]Consolidado!$A$6:$L$215,12,0)="","",VLOOKUP(A50,[1]Consolidado!$A$6:$L$215,12,0)),"")</f>
        <v/>
      </c>
      <c r="AF50" s="3">
        <f>VLOOKUP(A50,'[1]Anexo 1 Matriz Inf Gestión'!$B$8:$AK$216,36,0)</f>
        <v>0.875</v>
      </c>
      <c r="AG50" s="15" cm="1">
        <f t="array" ref="AG50:AI50">VLOOKUP(A50,'[1]Anexo 1 Matriz Inf Gestión'!$B$8:$BV$216,TRANSPOSE({71;72;73}),0)</f>
        <v>394140537</v>
      </c>
      <c r="AH50" s="15">
        <v>357191541</v>
      </c>
      <c r="AI50" s="3">
        <v>0.90625426077399396</v>
      </c>
      <c r="AJ50" s="40" t="str">
        <f>IF(VLOOKUP(A50,'[1]Anexo 1 Matriz Inf Gestión'!$B$8:$CA$216,75,0)="","",VLOOKUP(A50,'[1]Anexo 1 Matriz Inf Gestión'!$B$8:$CA$216,75,0))</f>
        <v/>
      </c>
      <c r="AK50" s="40" t="str">
        <f>IF(VLOOKUP(A50,'[1]Anexo 1 Matriz Inf Gestión'!$B$8:$CA$216,76,0)="","",VLOOKUP(A50,'[1]Anexo 1 Matriz Inf Gestión'!$B$8:$CA$216,76,0))</f>
        <v/>
      </c>
      <c r="AL50" s="40" t="str">
        <f>IF(VLOOKUP(A50,'[1]Anexo 1 Matriz Inf Gestión'!$B$8:$CA$216,77,0)="","",VLOOKUP(A50,'[1]Anexo 1 Matriz Inf Gestión'!$B$8:$CA$216,77,0))</f>
        <v/>
      </c>
      <c r="AM50" s="40" t="str">
        <f>IF(VLOOKUP(A50,'[1]Anexo 1 Matriz Inf Gestión'!$B$8:$CA$216,78,0)="","",VLOOKUP(A50,'[1]Anexo 1 Matriz Inf Gestión'!$B$8:$CA$216,78,0))</f>
        <v/>
      </c>
    </row>
    <row r="51" spans="1:39" ht="382.5" outlineLevel="1" x14ac:dyDescent="0.2">
      <c r="A51" s="1" t="s">
        <v>88</v>
      </c>
      <c r="B51" s="4" t="str">
        <f>VLOOKUP(A51,'[1]Anexo 1 Matriz Inf Gestión'!$B$8:$D$216,3,0)</f>
        <v>Fortalecimiento de las capacidades de los actores para la participación en la planificación del patrimonio hídrico</v>
      </c>
      <c r="C51" s="4" t="str">
        <f>IFERROR(IF(VLOOKUP(A51,'[1]Anexo 1 Matriz Inf Gestión'!$B$8:$E$216,4,0)="","",VLOOKUP(A51,'[1]Anexo 1 Matriz Inf Gestión'!$B$8:$E$216,4,0)),"")</f>
        <v>Número de actores fortalecidos con capacidad de planificación del patrimonio hídrico</v>
      </c>
      <c r="D51" s="5">
        <f>VLOOKUP(A51,'[1]Anexo 1 Matriz Inf Gestión'!$B$8:$J$216,6,0)</f>
        <v>2</v>
      </c>
      <c r="E51" s="5" cm="1">
        <f t="array" ref="E51:F51">VLOOKUP(A51,'[2]Anexo 1 Matriz Inf Gestión'!$A$7:$H$215,TRANSPOSE({7;8}),0)</f>
        <v>2</v>
      </c>
      <c r="F51" s="5">
        <v>1</v>
      </c>
      <c r="G51" s="15" cm="1">
        <f t="array" ref="G51:I51">VLOOKUP(A51,'[2]Anexo 1 Matriz Inf Gestión'!$A$7:$AF$215,TRANSPOSE({30;31;32}),0)</f>
        <v>97498708</v>
      </c>
      <c r="H51" s="15">
        <v>94121713</v>
      </c>
      <c r="I51" s="3">
        <v>0.96536369487070539</v>
      </c>
      <c r="J51" s="35" t="s">
        <v>403</v>
      </c>
      <c r="K51" s="5">
        <f>VLOOKUP(A51,'[1]Anexo 1 Matriz Inf Gestión'!$B$8:$J$216,7,0)</f>
        <v>2</v>
      </c>
      <c r="L51" s="5" cm="1">
        <f t="array" ref="L51:M51">VLOOKUP(A51,'[3]Anexo 1 Matriz Inf Gestión'!$A$8:$R$216,TRANSPOSE({11;16}),0)</f>
        <v>2</v>
      </c>
      <c r="M51" s="5">
        <v>1</v>
      </c>
      <c r="N51" s="15" cm="1">
        <f t="array" ref="N51:P51">VLOOKUP(A51,'[3]Anexo 1 Matriz Inf Gestión'!$A$8:$AU$216,TRANSPOSE({45;46;47}),0)</f>
        <v>116854828</v>
      </c>
      <c r="O51" s="15">
        <v>97554828</v>
      </c>
      <c r="P51" s="3">
        <v>0.83483780404862695</v>
      </c>
      <c r="Q51" s="34" t="s">
        <v>282</v>
      </c>
      <c r="R51" s="5">
        <f>VLOOKUP(A51,'[1]Anexo 1 Matriz Inf Gestión'!$B$8:$J$216,8,0)</f>
        <v>2</v>
      </c>
      <c r="S51" s="5" cm="1">
        <f t="array" ref="S51:T51">VLOOKUP(A51,'[4]Anexo 1 Matriz Inf Gestión'!$A$8:$R$216,TRANSPOSE({11;17}),0)</f>
        <v>2</v>
      </c>
      <c r="T51" s="5">
        <v>1</v>
      </c>
      <c r="U51" s="15" cm="1">
        <f t="array" ref="U51:W51">VLOOKUP(A51,'[4]Anexo 1 Matriz Inf Gestión'!$A$8:$BE$216,TRANSPOSE({54;55;56}),0)</f>
        <v>65000000</v>
      </c>
      <c r="V51" s="15">
        <v>64052000</v>
      </c>
      <c r="W51" s="3">
        <v>0.98541538461538458</v>
      </c>
      <c r="X51" s="30" t="s">
        <v>535</v>
      </c>
      <c r="Y51" s="5">
        <f>VLOOKUP(A51,'[1]Anexo 1 Matriz Inf Gestión'!$B$8:$J$216,9,0)</f>
        <v>2</v>
      </c>
      <c r="Z51" s="5">
        <f>VLOOKUP(A51,'[1]Anexo 1 Matriz Inf Gestión'!$B$8:$N$216,13,0)</f>
        <v>1</v>
      </c>
      <c r="AA51" s="3">
        <f>VLOOKUP(A51,'[1]Anexo 1 Matriz Inf Gestión'!$B$8:$U$216,20,0)</f>
        <v>0.5</v>
      </c>
      <c r="AB51" s="15" cm="1">
        <f t="array" ref="AB51:AD51">VLOOKUP(A51,'[1]Anexo 1 Matriz Inf Gestión'!$B$8:$BP$216,TRANSPOSE({65;66;67}),0)</f>
        <v>114787001</v>
      </c>
      <c r="AC51" s="15">
        <v>101463000</v>
      </c>
      <c r="AD51" s="3">
        <v>0.88392413005023107</v>
      </c>
      <c r="AE51" s="33" t="str">
        <f>IFERROR(IF(VLOOKUP(A51,[1]Consolidado!$A$6:$L$215,12,0)="","",VLOOKUP(A51,[1]Consolidado!$A$6:$L$215,12,0)),"")</f>
        <v xml:space="preserve">Desde la Subdirección de Participación y Cultura Ambiental se ejecuta el Convenio 040-COV2210-90 del 2022, el cual desde su alcance 3 aporta directamente al Indicador 3.3.1. Fortalecimiento de las capacidades de los actores para la participación en la planificación del patrimonio hídrico en el cual, para el primer semestre del año 2023, se ejecutaron un total de seis (6) encuentros para las veredas Potreritos, El caribe, El Congo, El 15, San Bernardo, Samaria, Quebraditas y La María, las cuales conforman la cuenca hidrográfica de la quebrada San Andres Parte Alta priorizando actores como:  JAC y JAV.    
 Además, se adelantaron procesos de educación ambiental con el fin de fortalecer las capacidades de los actores para la participación en la planificación del patrimonio hídrico documentados bajos actas: 140-ACT2306-2947 y 140-ACT2306-2989.                                             
Asimismo, desde la Subdirección de Participación y Cultura Ambiental mediante el Convenio 040-COV2306-82, en su Alcance 1 se desarrolla y ejecuta una propuesta metodológica de formación y educación para el fortalecimiento de las administraciones de los acueductos veredales (Juntas de Acueducto Veredal y de Acción Comunal.) para la conectividad de los corredores bilógicos y sus ecosistemas alrededor del recurso hídrico como elemento fundamental, el cual ya se encuentra en ejecución y con actividades en campo desde el mes de septiembre de 2023.
</v>
      </c>
      <c r="AF51" s="5">
        <f>VLOOKUP(A51,'[1]Anexo 1 Matriz Inf Gestión'!$B$8:$AK$216,36,0)</f>
        <v>0.875</v>
      </c>
      <c r="AG51" s="15" cm="1">
        <f t="array" ref="AG51:AI51">VLOOKUP(A51,'[1]Anexo 1 Matriz Inf Gestión'!$B$8:$BV$216,TRANSPOSE({71;72;73}),0)</f>
        <v>394140537</v>
      </c>
      <c r="AH51" s="15">
        <v>357191541</v>
      </c>
      <c r="AI51" s="3">
        <v>0.90625426077399396</v>
      </c>
      <c r="AJ51" s="40" t="str">
        <f>IF(VLOOKUP(A51,'[1]Anexo 1 Matriz Inf Gestión'!$B$8:$CA$216,75,0)="","",VLOOKUP(A51,'[1]Anexo 1 Matriz Inf Gestión'!$B$8:$CA$216,75,0))</f>
        <v/>
      </c>
      <c r="AK51" s="40" t="str">
        <f>IF(VLOOKUP(A51,'[1]Anexo 1 Matriz Inf Gestión'!$B$8:$CA$216,76,0)="","",VLOOKUP(A51,'[1]Anexo 1 Matriz Inf Gestión'!$B$8:$CA$216,76,0))</f>
        <v/>
      </c>
      <c r="AL51" s="40" t="str">
        <f>IF(VLOOKUP(A51,'[1]Anexo 1 Matriz Inf Gestión'!$B$8:$CA$216,77,0)="","",VLOOKUP(A51,'[1]Anexo 1 Matriz Inf Gestión'!$B$8:$CA$216,77,0))</f>
        <v/>
      </c>
      <c r="AM51" s="40" t="str">
        <f>IF(VLOOKUP(A51,'[1]Anexo 1 Matriz Inf Gestión'!$B$8:$CA$216,78,0)="","",VLOOKUP(A51,'[1]Anexo 1 Matriz Inf Gestión'!$B$8:$CA$216,78,0))</f>
        <v/>
      </c>
    </row>
    <row r="52" spans="1:39" ht="51" x14ac:dyDescent="0.2">
      <c r="A52" s="20" t="s">
        <v>246</v>
      </c>
      <c r="B52" s="21" t="str">
        <f>VLOOKUP(A52,'[1]Anexo 1 Matriz Inf Gestión'!$B$8:$D$216,3,0)</f>
        <v>Proyecto 4. Contribuyendo a la sostenibilidad del agua</v>
      </c>
      <c r="C52" s="21" t="str">
        <f>IFERROR(IF(VLOOKUP(A52,'[1]Anexo 1 Matriz Inf Gestión'!$B$8:$E$216,4,0)="","",VLOOKUP(A52,'[1]Anexo 1 Matriz Inf Gestión'!$B$8:$E$216,4,0)),"")</f>
        <v/>
      </c>
      <c r="D52" s="22">
        <f>VLOOKUP(A52,'[1]Anexo 1 Matriz Inf Gestión'!$B$8:$J$216,6,0)</f>
        <v>1</v>
      </c>
      <c r="E52" s="22" cm="1">
        <f t="array" ref="E52:F52">VLOOKUP(A52,'[2]Anexo 1 Matriz Inf Gestión'!$A$7:$H$215,TRANSPOSE({7;8}),0)</f>
        <v>0.94817070312499996</v>
      </c>
      <c r="F52" s="22">
        <v>0.94817070312499996</v>
      </c>
      <c r="G52" s="23" cm="1">
        <f t="array" ref="G52:I52">VLOOKUP(A52,'[2]Anexo 1 Matriz Inf Gestión'!$A$7:$AF$215,TRANSPOSE({30;31;32}),0)</f>
        <v>25679823278</v>
      </c>
      <c r="H52" s="23">
        <v>22056243588</v>
      </c>
      <c r="I52" s="22">
        <v>0.85889390083520034</v>
      </c>
      <c r="J52" s="32" t="s">
        <v>67</v>
      </c>
      <c r="K52" s="22">
        <f>VLOOKUP(A52,'[1]Anexo 1 Matriz Inf Gestión'!$B$8:$J$216,7,0)</f>
        <v>1</v>
      </c>
      <c r="L52" s="22" cm="1">
        <f t="array" ref="L52:M52">VLOOKUP(A52,'[3]Anexo 1 Matriz Inf Gestión'!$A$8:$R$216,TRANSPOSE({11;16}),0)</f>
        <v>0.96052812500000007</v>
      </c>
      <c r="M52" s="22">
        <v>0.96052812500000007</v>
      </c>
      <c r="N52" s="23" cm="1">
        <f t="array" ref="N52:P52">VLOOKUP(A52,'[3]Anexo 1 Matriz Inf Gestión'!$A$8:$AU$216,TRANSPOSE({45;46;47}),0)</f>
        <v>27031670351</v>
      </c>
      <c r="O52" s="23">
        <v>23031795051</v>
      </c>
      <c r="P52" s="22">
        <v>0.85203003558187329</v>
      </c>
      <c r="Q52" s="21" t="s">
        <v>67</v>
      </c>
      <c r="R52" s="22">
        <f>VLOOKUP(A52,'[1]Anexo 1 Matriz Inf Gestión'!$B$8:$J$216,8,0)</f>
        <v>1</v>
      </c>
      <c r="S52" s="22" cm="1">
        <f t="array" ref="S52:T52">VLOOKUP(A52,'[4]Anexo 1 Matriz Inf Gestión'!$A$8:$R$216,TRANSPOSE({11;17}),0)</f>
        <v>0.90728205944129381</v>
      </c>
      <c r="T52" s="22">
        <v>0.90728205944129381</v>
      </c>
      <c r="U52" s="23" cm="1">
        <f t="array" ref="U52:W52">VLOOKUP(A52,'[4]Anexo 1 Matriz Inf Gestión'!$A$8:$BE$216,TRANSPOSE({54;55;56}),0)</f>
        <v>22734971974</v>
      </c>
      <c r="V52" s="23">
        <v>22122899089</v>
      </c>
      <c r="W52" s="22">
        <v>0.97307791337064442</v>
      </c>
      <c r="X52" s="28" t="s">
        <v>67</v>
      </c>
      <c r="Y52" s="22">
        <f>VLOOKUP(A52,'[1]Anexo 1 Matriz Inf Gestión'!$B$8:$J$216,9,0)</f>
        <v>1</v>
      </c>
      <c r="Z52" s="22">
        <f>VLOOKUP(A52,'[1]Anexo 1 Matriz Inf Gestión'!$B$8:$N$216,13,0)</f>
        <v>0.88927737099023718</v>
      </c>
      <c r="AA52" s="22">
        <f>VLOOKUP(A52,'[1]Anexo 1 Matriz Inf Gestión'!$B$8:$U$216,20,0)</f>
        <v>0.88927737099023718</v>
      </c>
      <c r="AB52" s="23" cm="1">
        <f t="array" ref="AB52:AD52">VLOOKUP(A52,'[1]Anexo 1 Matriz Inf Gestión'!$B$8:$BP$216,TRANSPOSE({65;66;67}),0)</f>
        <v>26217569351</v>
      </c>
      <c r="AC52" s="23">
        <v>25447220336</v>
      </c>
      <c r="AD52" s="22">
        <v>0.97061706961897987</v>
      </c>
      <c r="AE52" s="32" t="str">
        <f>IFERROR(IF(VLOOKUP(A52,[1]Consolidado!$A$6:$L$215,12,0)="","",VLOOKUP(A52,[1]Consolidado!$A$6:$L$215,12,0)),"")</f>
        <v/>
      </c>
      <c r="AF52" s="22">
        <f>VLOOKUP(A52,'[1]Anexo 1 Matriz Inf Gestión'!$B$8:$AK$216,36,0)</f>
        <v>0.97513184274755926</v>
      </c>
      <c r="AG52" s="23" cm="1">
        <f t="array" ref="AG52:AI52">VLOOKUP(A52,'[1]Anexo 1 Matriz Inf Gestión'!$B$8:$BV$216,TRANSPOSE({71;72;73}),0)</f>
        <v>101664034954</v>
      </c>
      <c r="AH52" s="23">
        <v>92658158064</v>
      </c>
      <c r="AI52" s="22">
        <v>0.91141531128412423</v>
      </c>
      <c r="AJ52" s="41" t="str">
        <f>IF(VLOOKUP(A52,'[1]Anexo 1 Matriz Inf Gestión'!$B$8:$CA$216,75,0)="","",VLOOKUP(A52,'[1]Anexo 1 Matriz Inf Gestión'!$B$8:$CA$216,75,0))</f>
        <v>3203 – Gestión integral del recurso hídrico.</v>
      </c>
      <c r="AK52" s="41" t="str">
        <f>IF(VLOOKUP(A52,'[1]Anexo 1 Matriz Inf Gestión'!$B$8:$CA$216,76,0)="","",VLOOKUP(A52,'[1]Anexo 1 Matriz Inf Gestión'!$B$8:$CA$216,76,0))</f>
        <v/>
      </c>
      <c r="AL52" s="41" t="str">
        <f>IF(VLOOKUP(A52,'[1]Anexo 1 Matriz Inf Gestión'!$B$8:$CA$216,77,0)="","",VLOOKUP(A52,'[1]Anexo 1 Matriz Inf Gestión'!$B$8:$CA$216,77,0))</f>
        <v/>
      </c>
      <c r="AM52" s="41" t="str">
        <f>IF(VLOOKUP(A52,'[1]Anexo 1 Matriz Inf Gestión'!$B$8:$CA$216,78,0)="","",VLOOKUP(A52,'[1]Anexo 1 Matriz Inf Gestión'!$B$8:$CA$216,78,0))</f>
        <v>3 - Salud y Bienestar_x000D_
6- Agua Limpia y Saneamiento</v>
      </c>
    </row>
    <row r="53" spans="1:39" outlineLevel="1" x14ac:dyDescent="0.2">
      <c r="A53" s="1" t="s">
        <v>198</v>
      </c>
      <c r="B53" s="4" t="str">
        <f>VLOOKUP(A53,'[1]Anexo 1 Matriz Inf Gestión'!$B$8:$D$216,3,0)</f>
        <v>Ejecutar los instrumentos de planificación hidrológica</v>
      </c>
      <c r="C53" s="4" t="str">
        <f>IFERROR(IF(VLOOKUP(A53,'[1]Anexo 1 Matriz Inf Gestión'!$B$8:$E$216,4,0)="","",VLOOKUP(A53,'[1]Anexo 1 Matriz Inf Gestión'!$B$8:$E$216,4,0)),"")</f>
        <v/>
      </c>
      <c r="D53" s="3">
        <f>VLOOKUP(A53,'[1]Anexo 1 Matriz Inf Gestión'!$B$8:$J$216,6,0)</f>
        <v>1</v>
      </c>
      <c r="E53" s="3" cm="1">
        <f t="array" ref="E53:F53">VLOOKUP(A53,'[2]Anexo 1 Matriz Inf Gestión'!$A$7:$H$215,TRANSPOSE({7;8}),0)</f>
        <v>0.84268281249999999</v>
      </c>
      <c r="F53" s="3">
        <v>0.84268281249999999</v>
      </c>
      <c r="G53" s="15" cm="1">
        <f t="array" ref="G53:I53">VLOOKUP(A53,'[2]Anexo 1 Matriz Inf Gestión'!$A$7:$AF$215,TRANSPOSE({30;31;32}),0)</f>
        <v>3778994357</v>
      </c>
      <c r="H53" s="15">
        <v>2907118130</v>
      </c>
      <c r="I53" s="3">
        <v>0.76928353296294694</v>
      </c>
      <c r="J53" s="35" t="s">
        <v>67</v>
      </c>
      <c r="K53" s="3">
        <f>VLOOKUP(A53,'[1]Anexo 1 Matriz Inf Gestión'!$B$8:$J$216,7,0)</f>
        <v>1</v>
      </c>
      <c r="L53" s="3" cm="1">
        <f t="array" ref="L53:M53">VLOOKUP(A53,'[3]Anexo 1 Matriz Inf Gestión'!$A$8:$R$216,TRANSPOSE({11;16}),0)</f>
        <v>0.85264062500000004</v>
      </c>
      <c r="M53" s="3">
        <v>0.85264062500000004</v>
      </c>
      <c r="N53" s="15" cm="1">
        <f t="array" ref="N53:P53">VLOOKUP(A53,'[3]Anexo 1 Matriz Inf Gestión'!$A$8:$AU$216,TRANSPOSE({45;46;47}),0)</f>
        <v>4334074515</v>
      </c>
      <c r="O53" s="15">
        <v>2880526480</v>
      </c>
      <c r="P53" s="3">
        <v>0.66462320156948207</v>
      </c>
      <c r="Q53" s="34" t="s">
        <v>67</v>
      </c>
      <c r="R53" s="3">
        <f>VLOOKUP(A53,'[1]Anexo 1 Matriz Inf Gestión'!$B$8:$J$216,8,0)</f>
        <v>1</v>
      </c>
      <c r="S53" s="3" cm="1">
        <f t="array" ref="S53:T53">VLOOKUP(A53,'[4]Anexo 1 Matriz Inf Gestión'!$A$8:$R$216,TRANSPOSE({11;17}),0)</f>
        <v>0.82504999999999995</v>
      </c>
      <c r="T53" s="3">
        <v>0.82504999999999995</v>
      </c>
      <c r="U53" s="15" cm="1">
        <f t="array" ref="U53:W53">VLOOKUP(A53,'[4]Anexo 1 Matriz Inf Gestión'!$A$8:$BE$216,TRANSPOSE({54;55;56}),0)</f>
        <v>3306297121</v>
      </c>
      <c r="V53" s="15">
        <v>2848648630</v>
      </c>
      <c r="W53" s="3">
        <v>0.86158276940894452</v>
      </c>
      <c r="X53" s="30" t="s">
        <v>67</v>
      </c>
      <c r="Y53" s="3">
        <f>VLOOKUP(A53,'[1]Anexo 1 Matriz Inf Gestión'!$B$8:$J$216,9,0)</f>
        <v>1</v>
      </c>
      <c r="Z53" s="3">
        <f>VLOOKUP(A53,'[1]Anexo 1 Matriz Inf Gestión'!$B$8:$N$216,13,0)</f>
        <v>1</v>
      </c>
      <c r="AA53" s="3">
        <f>VLOOKUP(A53,'[1]Anexo 1 Matriz Inf Gestión'!$B$8:$U$216,20,0)</f>
        <v>1</v>
      </c>
      <c r="AB53" s="15" cm="1">
        <f t="array" ref="AB53:AD53">VLOOKUP(A53,'[1]Anexo 1 Matriz Inf Gestión'!$B$8:$BP$216,TRANSPOSE({65;66;67}),0)</f>
        <v>1949733868</v>
      </c>
      <c r="AC53" s="15">
        <v>1818731651</v>
      </c>
      <c r="AD53" s="3">
        <v>0.93281020597217224</v>
      </c>
      <c r="AE53" s="33" t="str">
        <f>IFERROR(IF(VLOOKUP(A53,[1]Consolidado!$A$6:$L$215,12,0)="","",VLOOKUP(A53,[1]Consolidado!$A$6:$L$215,12,0)),"")</f>
        <v/>
      </c>
      <c r="AF53" s="3">
        <f>VLOOKUP(A53,'[1]Anexo 1 Matriz Inf Gestión'!$B$8:$AK$216,36,0)</f>
        <v>1</v>
      </c>
      <c r="AG53" s="15" cm="1">
        <f t="array" ref="AG53:AI53">VLOOKUP(A53,'[1]Anexo 1 Matriz Inf Gestión'!$B$8:$BV$216,TRANSPOSE({71;72;73}),0)</f>
        <v>13369099861</v>
      </c>
      <c r="AH53" s="15">
        <v>10455024891</v>
      </c>
      <c r="AI53" s="3">
        <v>0.78202908196528131</v>
      </c>
      <c r="AJ53" s="40" t="str">
        <f>IF(VLOOKUP(A53,'[1]Anexo 1 Matriz Inf Gestión'!$B$8:$CA$216,75,0)="","",VLOOKUP(A53,'[1]Anexo 1 Matriz Inf Gestión'!$B$8:$CA$216,75,0))</f>
        <v/>
      </c>
      <c r="AK53" s="40" t="str">
        <f>IF(VLOOKUP(A53,'[1]Anexo 1 Matriz Inf Gestión'!$B$8:$CA$216,76,0)="","",VLOOKUP(A53,'[1]Anexo 1 Matriz Inf Gestión'!$B$8:$CA$216,76,0))</f>
        <v/>
      </c>
      <c r="AL53" s="40" t="str">
        <f>IF(VLOOKUP(A53,'[1]Anexo 1 Matriz Inf Gestión'!$B$8:$CA$216,77,0)="","",VLOOKUP(A53,'[1]Anexo 1 Matriz Inf Gestión'!$B$8:$CA$216,77,0))</f>
        <v/>
      </c>
      <c r="AM53" s="40" t="str">
        <f>IF(VLOOKUP(A53,'[1]Anexo 1 Matriz Inf Gestión'!$B$8:$CA$216,78,0)="","",VLOOKUP(A53,'[1]Anexo 1 Matriz Inf Gestión'!$B$8:$CA$216,78,0))</f>
        <v/>
      </c>
    </row>
    <row r="54" spans="1:39" ht="140.25" outlineLevel="1" x14ac:dyDescent="0.2">
      <c r="A54" s="1" t="s">
        <v>89</v>
      </c>
      <c r="B54" s="4" t="str">
        <f>VLOOKUP(A54,'[1]Anexo 1 Matriz Inf Gestión'!$B$8:$D$216,3,0)</f>
        <v>Ejecución de planes de Ordenación y Manejo de Cuencas Hidrográficas – POMCA.
Esta subactividad tiene en consideración el indicador del PND 2018-2022: Plataformas colaborativas conformadas para la articulación de las inversiones y acciones públicas y privadas alrededor de las cuencas hidrográficas.</v>
      </c>
      <c r="C54" s="4" t="str">
        <f>IFERROR(IF(VLOOKUP(A54,'[1]Anexo 1 Matriz Inf Gestión'!$B$8:$E$216,4,0)="","",VLOOKUP(A54,'[1]Anexo 1 Matriz Inf Gestión'!$B$8:$E$216,4,0)),"")</f>
        <v>% de planes de Ordenación y Manejo de Cuencas Hidrográficas (POMCA) en ejecución.
Nota: Resolución 667. % de Planes de Ordenación y Manejo de Cuencas (POMCAS), Planes de Manejo de Acuíferos (PMA) y Planes de Manejo de Microcuencas (PMM) en ejecución.
PND 2018-2022: Plataformas colaborativas conformadas para la articulación de las inversiones y acciones públicas y privadas alrededor de las cuencas hidrográficas</v>
      </c>
      <c r="D54" s="3">
        <f>VLOOKUP(A54,'[1]Anexo 1 Matriz Inf Gestión'!$B$8:$J$216,6,0)</f>
        <v>1</v>
      </c>
      <c r="E54" s="3" cm="1">
        <f t="array" ref="E54:F54">VLOOKUP(A54,'[2]Anexo 1 Matriz Inf Gestión'!$A$7:$H$215,TRANSPOSE({7;8}),0)</f>
        <v>1</v>
      </c>
      <c r="F54" s="3">
        <v>1</v>
      </c>
      <c r="G54" s="15" cm="1">
        <f t="array" ref="G54:I54">VLOOKUP(A54,'[2]Anexo 1 Matriz Inf Gestión'!$A$7:$AF$215,TRANSPOSE({30;31;32}),0)</f>
        <v>1669979370</v>
      </c>
      <c r="H54" s="15">
        <v>999193498</v>
      </c>
      <c r="I54" s="3">
        <v>0.59832685118738926</v>
      </c>
      <c r="J54" s="35" t="s">
        <v>404</v>
      </c>
      <c r="K54" s="3">
        <f>VLOOKUP(A54,'[1]Anexo 1 Matriz Inf Gestión'!$B$8:$J$216,7,0)</f>
        <v>1</v>
      </c>
      <c r="L54" s="3" cm="1">
        <f t="array" ref="L54:M54">VLOOKUP(A54,'[3]Anexo 1 Matriz Inf Gestión'!$A$8:$R$216,TRANSPOSE({11;16}),0)</f>
        <v>1</v>
      </c>
      <c r="M54" s="3">
        <v>1</v>
      </c>
      <c r="N54" s="15" cm="1">
        <f t="array" ref="N54:P54">VLOOKUP(A54,'[3]Anexo 1 Matriz Inf Gestión'!$A$8:$AU$216,TRANSPOSE({45;46;47}),0)</f>
        <v>1899862602</v>
      </c>
      <c r="O54" s="15">
        <v>1862448467</v>
      </c>
      <c r="P54" s="3">
        <v>0.98030692590052892</v>
      </c>
      <c r="Q54" s="34" t="s">
        <v>283</v>
      </c>
      <c r="R54" s="3">
        <f>VLOOKUP(A54,'[1]Anexo 1 Matriz Inf Gestión'!$B$8:$J$216,8,0)</f>
        <v>1</v>
      </c>
      <c r="S54" s="3" cm="1">
        <f t="array" ref="S54:T54">VLOOKUP(A54,'[4]Anexo 1 Matriz Inf Gestión'!$A$8:$R$216,TRANSPOSE({11;17}),0)</f>
        <v>0.99319999999999997</v>
      </c>
      <c r="T54" s="3">
        <v>0.99319999999999997</v>
      </c>
      <c r="U54" s="15" cm="1">
        <f t="array" ref="U54:W54">VLOOKUP(A54,'[4]Anexo 1 Matriz Inf Gestión'!$A$8:$BE$216,TRANSPOSE({54;55;56}),0)</f>
        <v>1026830944</v>
      </c>
      <c r="V54" s="15">
        <v>747438695</v>
      </c>
      <c r="W54" s="3">
        <v>0.7279082300425882</v>
      </c>
      <c r="X54" s="30" t="s">
        <v>536</v>
      </c>
      <c r="Y54" s="3">
        <f>VLOOKUP(A54,'[1]Anexo 1 Matriz Inf Gestión'!$B$8:$J$216,9,0)</f>
        <v>1</v>
      </c>
      <c r="Z54" s="3">
        <f>VLOOKUP(A54,'[1]Anexo 1 Matriz Inf Gestión'!$B$8:$N$216,13,0)</f>
        <v>1</v>
      </c>
      <c r="AA54" s="3">
        <f>VLOOKUP(A54,'[1]Anexo 1 Matriz Inf Gestión'!$B$8:$U$216,20,0)</f>
        <v>1</v>
      </c>
      <c r="AB54" s="15" cm="1">
        <f t="array" ref="AB54:AD54">VLOOKUP(A54,'[1]Anexo 1 Matriz Inf Gestión'!$B$8:$BP$216,TRANSPOSE({65;66;67}),0)</f>
        <v>854027164</v>
      </c>
      <c r="AC54" s="15">
        <v>749671431</v>
      </c>
      <c r="AD54" s="3">
        <v>0.87780747803005477</v>
      </c>
      <c r="AE54" s="33" t="str">
        <f>IFERROR(IF(VLOOKUP(A54,[1]Consolidado!$A$6:$L$215,12,0)="","",VLOOKUP(A54,[1]Consolidado!$A$6:$L$215,12,0)),"")</f>
        <v>Continua en ejecución 5 convenios relacionados con la implementación de los acuerdos Protocolizados de las Consultas Previas de los POMCAS de San Juan y Aurra, con las comunidades indígenas y Afrocolombianas.</v>
      </c>
      <c r="AF54" s="3">
        <f>VLOOKUP(A54,'[1]Anexo 1 Matriz Inf Gestión'!$B$8:$AK$216,36,0)</f>
        <v>1</v>
      </c>
      <c r="AG54" s="15" cm="1">
        <f t="array" ref="AG54:AI54">VLOOKUP(A54,'[1]Anexo 1 Matriz Inf Gestión'!$B$8:$BV$216,TRANSPOSE({71;72;73}),0)</f>
        <v>5450700080</v>
      </c>
      <c r="AH54" s="15">
        <v>4358752091</v>
      </c>
      <c r="AI54" s="3">
        <v>0.79966830444283044</v>
      </c>
      <c r="AJ54" s="40" t="str">
        <f>IF(VLOOKUP(A54,'[1]Anexo 1 Matriz Inf Gestión'!$B$8:$CA$216,75,0)="","",VLOOKUP(A54,'[1]Anexo 1 Matriz Inf Gestión'!$B$8:$CA$216,75,0))</f>
        <v/>
      </c>
      <c r="AK54" s="40" t="str">
        <f>IF(VLOOKUP(A54,'[1]Anexo 1 Matriz Inf Gestión'!$B$8:$CA$216,76,0)="","",VLOOKUP(A54,'[1]Anexo 1 Matriz Inf Gestión'!$B$8:$CA$216,76,0))</f>
        <v>% de Planes de Ordenación y Manejo de Cuencas (POMCAS), Planes de Manejo de Acuíferos (PMA) y Planes de Manejo de Microcuencas (PMM) en ejecución.</v>
      </c>
      <c r="AL54" s="40" t="str">
        <f>IF(VLOOKUP(A54,'[1]Anexo 1 Matriz Inf Gestión'!$B$8:$CA$216,77,0)="","",VLOOKUP(A54,'[1]Anexo 1 Matriz Inf Gestión'!$B$8:$CA$216,77,0))</f>
        <v/>
      </c>
      <c r="AM54" s="40" t="str">
        <f>IF(VLOOKUP(A54,'[1]Anexo 1 Matriz Inf Gestión'!$B$8:$CA$216,78,0)="","",VLOOKUP(A54,'[1]Anexo 1 Matriz Inf Gestión'!$B$8:$CA$216,78,0))</f>
        <v/>
      </c>
    </row>
    <row r="55" spans="1:39" ht="127.5" outlineLevel="1" x14ac:dyDescent="0.2">
      <c r="A55" s="1" t="s">
        <v>90</v>
      </c>
      <c r="B55" s="4" t="str">
        <f>VLOOKUP(A55,'[1]Anexo 1 Matriz Inf Gestión'!$B$8:$D$216,3,0)</f>
        <v>Ejecución de Planes de Ordenamiento del Recurso Hídrico-PORH</v>
      </c>
      <c r="C55" s="4" t="str">
        <f>IFERROR(IF(VLOOKUP(A55,'[1]Anexo 1 Matriz Inf Gestión'!$B$8:$E$216,4,0)="","",VLOOKUP(A55,'[1]Anexo 1 Matriz Inf Gestión'!$B$8:$E$216,4,0)),"")</f>
        <v>% de Planes de Ordenamiento del Recurso Hídrico (PORH) en ejecución.</v>
      </c>
      <c r="D55" s="3">
        <f>VLOOKUP(A55,'[1]Anexo 1 Matriz Inf Gestión'!$B$8:$J$216,6,0)</f>
        <v>1</v>
      </c>
      <c r="E55" s="3" cm="1">
        <f t="array" ref="E55:F55">VLOOKUP(A55,'[2]Anexo 1 Matriz Inf Gestión'!$A$7:$H$215,TRANSPOSE({7;8}),0)</f>
        <v>1.0588235294117647</v>
      </c>
      <c r="F55" s="3">
        <v>1</v>
      </c>
      <c r="G55" s="15" cm="1">
        <f t="array" ref="G55:I55">VLOOKUP(A55,'[2]Anexo 1 Matriz Inf Gestión'!$A$7:$AF$215,TRANSPOSE({30;31;32}),0)</f>
        <v>1334905229</v>
      </c>
      <c r="H55" s="15">
        <v>1331754883</v>
      </c>
      <c r="I55" s="3">
        <v>0.9976400227285348</v>
      </c>
      <c r="J55" s="35" t="s">
        <v>405</v>
      </c>
      <c r="K55" s="3">
        <f>VLOOKUP(A55,'[1]Anexo 1 Matriz Inf Gestión'!$B$8:$J$216,7,0)</f>
        <v>1</v>
      </c>
      <c r="L55" s="3" cm="1">
        <f t="array" ref="L55:M55">VLOOKUP(A55,'[3]Anexo 1 Matriz Inf Gestión'!$A$8:$R$216,TRANSPOSE({11;16}),0)</f>
        <v>1</v>
      </c>
      <c r="M55" s="3">
        <v>1</v>
      </c>
      <c r="N55" s="15" cm="1">
        <f t="array" ref="N55:P55">VLOOKUP(A55,'[3]Anexo 1 Matriz Inf Gestión'!$A$8:$AU$216,TRANSPOSE({45;46;47}),0)</f>
        <v>1370000000</v>
      </c>
      <c r="O55" s="15">
        <v>0</v>
      </c>
      <c r="P55" s="3">
        <v>0</v>
      </c>
      <c r="Q55" s="34" t="s">
        <v>284</v>
      </c>
      <c r="R55" s="3">
        <f>VLOOKUP(A55,'[1]Anexo 1 Matriz Inf Gestión'!$B$8:$J$216,8,0)</f>
        <v>1</v>
      </c>
      <c r="S55" s="3" cm="1">
        <f t="array" ref="S55:T55">VLOOKUP(A55,'[4]Anexo 1 Matriz Inf Gestión'!$A$8:$R$216,TRANSPOSE({11;17}),0)</f>
        <v>1</v>
      </c>
      <c r="T55" s="3">
        <v>1</v>
      </c>
      <c r="U55" s="15" cm="1">
        <f t="array" ref="U55:W55">VLOOKUP(A55,'[4]Anexo 1 Matriz Inf Gestión'!$A$8:$BE$216,TRANSPOSE({54;55;56}),0)</f>
        <v>1199457065</v>
      </c>
      <c r="V55" s="15">
        <v>1048840217</v>
      </c>
      <c r="W55" s="3">
        <v>0.87442914599031518</v>
      </c>
      <c r="X55" s="30" t="s">
        <v>537</v>
      </c>
      <c r="Y55" s="3">
        <f>VLOOKUP(A55,'[1]Anexo 1 Matriz Inf Gestión'!$B$8:$J$216,9,0)</f>
        <v>1</v>
      </c>
      <c r="Z55" s="3">
        <f>VLOOKUP(A55,'[1]Anexo 1 Matriz Inf Gestión'!$B$8:$N$216,13,0)</f>
        <v>1</v>
      </c>
      <c r="AA55" s="3">
        <f>VLOOKUP(A55,'[1]Anexo 1 Matriz Inf Gestión'!$B$8:$U$216,20,0)</f>
        <v>1</v>
      </c>
      <c r="AB55" s="15" cm="1">
        <f t="array" ref="AB55:AD55">VLOOKUP(A55,'[1]Anexo 1 Matriz Inf Gestión'!$B$8:$BP$216,TRANSPOSE({65;66;67}),0)</f>
        <v>55869986</v>
      </c>
      <c r="AC55" s="15">
        <v>55869981</v>
      </c>
      <c r="AD55" s="3">
        <v>0.9999999105065106</v>
      </c>
      <c r="AE55" s="33" t="str">
        <f>IFERROR(IF(VLOOKUP(A55,[1]Consolidado!$A$6:$L$215,12,0)="","",VLOOKUP(A55,[1]Consolidado!$A$6:$L$215,12,0)),"")</f>
        <v>La Corporación viene ejecutando acciones orientadas al cumplimiento de los planes y programas establecidos en los Planes de Ordenamiento del Recurso Hídrico adoptados en el periodo (2020-2023), a través de la celebración de contratos y/o convenios cuyos objetos involucran aspectos sobre el análisis o mejora de oferta, demanda, cantidad y calidad del recurso hídrico, así como también aspectos sobre gestión del riesgo y gobernanza del agua. Entre los cuales se resaltan los siguientes: Convenio 040-COV2210-82, Convenio marco interadministrativo N° 22ia124c703, Convenio 040-COV2211-130, Convenio 040-COV2208-30</v>
      </c>
      <c r="AF55" s="3">
        <f>VLOOKUP(A55,'[1]Anexo 1 Matriz Inf Gestión'!$B$8:$AK$216,36,0)</f>
        <v>1</v>
      </c>
      <c r="AG55" s="15" cm="1">
        <f t="array" ref="AG55:AI55">VLOOKUP(A55,'[1]Anexo 1 Matriz Inf Gestión'!$B$8:$BV$216,TRANSPOSE({71;72;73}),0)</f>
        <v>3960232280</v>
      </c>
      <c r="AH55" s="15">
        <v>2436465081</v>
      </c>
      <c r="AI55" s="3">
        <v>0.6152328724011108</v>
      </c>
      <c r="AJ55" s="40" t="str">
        <f>IF(VLOOKUP(A55,'[1]Anexo 1 Matriz Inf Gestión'!$B$8:$CA$216,75,0)="","",VLOOKUP(A55,'[1]Anexo 1 Matriz Inf Gestión'!$B$8:$CA$216,75,0))</f>
        <v/>
      </c>
      <c r="AK55" s="40" t="str">
        <f>IF(VLOOKUP(A55,'[1]Anexo 1 Matriz Inf Gestión'!$B$8:$CA$216,76,0)="","",VLOOKUP(A55,'[1]Anexo 1 Matriz Inf Gestión'!$B$8:$CA$216,76,0))</f>
        <v/>
      </c>
      <c r="AL55" s="40" t="str">
        <f>IF(VLOOKUP(A55,'[1]Anexo 1 Matriz Inf Gestión'!$B$8:$CA$216,77,0)="","",VLOOKUP(A55,'[1]Anexo 1 Matriz Inf Gestión'!$B$8:$CA$216,77,0))</f>
        <v/>
      </c>
      <c r="AM55" s="40" t="str">
        <f>IF(VLOOKUP(A55,'[1]Anexo 1 Matriz Inf Gestión'!$B$8:$CA$216,78,0)="","",VLOOKUP(A55,'[1]Anexo 1 Matriz Inf Gestión'!$B$8:$CA$216,78,0))</f>
        <v/>
      </c>
    </row>
    <row r="56" spans="1:39" ht="280.5" outlineLevel="1" x14ac:dyDescent="0.2">
      <c r="A56" s="1" t="s">
        <v>91</v>
      </c>
      <c r="B56" s="4" t="str">
        <f>VLOOKUP(A56,'[1]Anexo 1 Matriz Inf Gestión'!$B$8:$D$216,3,0)</f>
        <v>Ejecución de Planes de Manejo de Acuíferos-PMA</v>
      </c>
      <c r="C56" s="4" t="str">
        <f>IFERROR(IF(VLOOKUP(A56,'[1]Anexo 1 Matriz Inf Gestión'!$B$8:$E$216,4,0)="","",VLOOKUP(A56,'[1]Anexo 1 Matriz Inf Gestión'!$B$8:$E$216,4,0)),"")</f>
        <v>% de Planes de Manejo de Acuíferos (PMA) en ejecución.
Nota: Resolución 667. % de Planes de Ordenación y Manejo de Cuencas (POMCAS), Planes de Manejo de Acuíferos (PMA) y Planes de Manejo de Microcuencas (PMM) en ejecución</v>
      </c>
      <c r="D56" s="3">
        <f>VLOOKUP(A56,'[1]Anexo 1 Matriz Inf Gestión'!$B$8:$J$216,6,0)</f>
        <v>1</v>
      </c>
      <c r="E56" s="3" cm="1">
        <f t="array" ref="E56:F56">VLOOKUP(A56,'[2]Anexo 1 Matriz Inf Gestión'!$A$7:$H$215,TRANSPOSE({7;8}),0)</f>
        <v>1</v>
      </c>
      <c r="F56" s="3">
        <v>1</v>
      </c>
      <c r="G56" s="15" cm="1">
        <f t="array" ref="G56:I56">VLOOKUP(A56,'[2]Anexo 1 Matriz Inf Gestión'!$A$7:$AF$215,TRANSPOSE({30;31;32}),0)</f>
        <v>0</v>
      </c>
      <c r="H56" s="15">
        <v>0</v>
      </c>
      <c r="I56" s="3">
        <v>0</v>
      </c>
      <c r="J56" s="35" t="s">
        <v>406</v>
      </c>
      <c r="K56" s="3">
        <f>VLOOKUP(A56,'[1]Anexo 1 Matriz Inf Gestión'!$B$8:$J$216,7,0)</f>
        <v>1</v>
      </c>
      <c r="L56" s="3" cm="1">
        <f t="array" ref="L56:M56">VLOOKUP(A56,'[3]Anexo 1 Matriz Inf Gestión'!$A$8:$R$216,TRANSPOSE({11;16}),0)</f>
        <v>1</v>
      </c>
      <c r="M56" s="3">
        <v>1</v>
      </c>
      <c r="N56" s="15" cm="1">
        <f t="array" ref="N56:P56">VLOOKUP(A56,'[3]Anexo 1 Matriz Inf Gestión'!$A$8:$AU$216,TRANSPOSE({45;46;47}),0)</f>
        <v>315000000</v>
      </c>
      <c r="O56" s="15">
        <v>315000000</v>
      </c>
      <c r="P56" s="3">
        <v>1</v>
      </c>
      <c r="Q56" s="34" t="s">
        <v>285</v>
      </c>
      <c r="R56" s="3">
        <f>VLOOKUP(A56,'[1]Anexo 1 Matriz Inf Gestión'!$B$8:$J$216,8,0)</f>
        <v>1</v>
      </c>
      <c r="S56" s="3" cm="1">
        <f t="array" ref="S56:T56">VLOOKUP(A56,'[4]Anexo 1 Matriz Inf Gestión'!$A$8:$R$216,TRANSPOSE({11;17}),0)</f>
        <v>1</v>
      </c>
      <c r="T56" s="3">
        <v>1</v>
      </c>
      <c r="U56" s="15" cm="1">
        <f t="array" ref="U56:W56">VLOOKUP(A56,'[4]Anexo 1 Matriz Inf Gestión'!$A$8:$BE$216,TRANSPOSE({54;55;56}),0)</f>
        <v>200000000</v>
      </c>
      <c r="V56" s="15">
        <v>200000000</v>
      </c>
      <c r="W56" s="3">
        <v>1</v>
      </c>
      <c r="X56" s="30" t="s">
        <v>538</v>
      </c>
      <c r="Y56" s="3">
        <f>VLOOKUP(A56,'[1]Anexo 1 Matriz Inf Gestión'!$B$8:$J$216,9,0)</f>
        <v>1</v>
      </c>
      <c r="Z56" s="3">
        <f>VLOOKUP(A56,'[1]Anexo 1 Matriz Inf Gestión'!$B$8:$N$216,13,0)</f>
        <v>1</v>
      </c>
      <c r="AA56" s="3">
        <f>VLOOKUP(A56,'[1]Anexo 1 Matriz Inf Gestión'!$B$8:$U$216,20,0)</f>
        <v>1</v>
      </c>
      <c r="AB56" s="15" cm="1">
        <f t="array" ref="AB56:AD56">VLOOKUP(A56,'[1]Anexo 1 Matriz Inf Gestión'!$B$8:$BP$216,TRANSPOSE({65;66;67}),0)</f>
        <v>300000000</v>
      </c>
      <c r="AC56" s="15">
        <v>300000000</v>
      </c>
      <c r="AD56" s="3">
        <v>1</v>
      </c>
      <c r="AE56" s="33" t="str">
        <f>IFERROR(IF(VLOOKUP(A56,[1]Consolidado!$A$6:$L$215,12,0)="","",VLOOKUP(A56,[1]Consolidado!$A$6:$L$215,12,0)),"")</f>
        <v>Durante los meses de julio, agosto y septiembre por parte del componente de aguas subterráneas se realizaron 54 monitoreos de calidad del agua subterráneas entre pozos, aljibes y manantiales. Distribuidos en los sistemas de acuíferos de Aburrá (2), Magdalena Medio (15), Bajo Cauca (34), y Occidente (3).  Así mismo se entregó y se socializó el reporte de resultados de los parámetros analizados en la campaña del año 2022, donde los usuarios de estos sistemas pueden conocer el estado del recurso hídrico subterráneo que están utilizando y su uso potencial. Adicional se implementaron 8 talleres de limpiezas de aljibes en el Bajo Cauca, y 9 talleres de formulación de marco lógico, de los cuales 8 fueron en el bajo cauca y 1 en el Magdalena Medio. Se realiza socialización con los profesionales ambientales y servidores públicos, de las oficinas municipales de Cáceres, Envigado, Puerto Nare, Yondó y Santa fe de Antioquia. En la cual se da a conocer los PMAA, las actividades y avances que se han obtenido desde el programa Piragua, en los diferentes sistemas de acuíferos de cada región. Adicionalmente se realiza jornada de socialización con las territoriales de Aburrá Sur, Panzenú y Zenufaná, sobre los avances, actividades e intervenciones que realiza el programa en el sistema de acuífero de dicha territorial y los resultados de los monitoreos Hidrogeoquímicos.</v>
      </c>
      <c r="AF56" s="3">
        <f>VLOOKUP(A56,'[1]Anexo 1 Matriz Inf Gestión'!$B$8:$AK$216,36,0)</f>
        <v>1</v>
      </c>
      <c r="AG56" s="15" cm="1">
        <f t="array" ref="AG56:AI56">VLOOKUP(A56,'[1]Anexo 1 Matriz Inf Gestión'!$B$8:$BV$216,TRANSPOSE({71;72;73}),0)</f>
        <v>815000000</v>
      </c>
      <c r="AH56" s="15">
        <v>815000000</v>
      </c>
      <c r="AI56" s="3">
        <v>1</v>
      </c>
      <c r="AJ56" s="40" t="str">
        <f>IF(VLOOKUP(A56,'[1]Anexo 1 Matriz Inf Gestión'!$B$8:$CA$216,75,0)="","",VLOOKUP(A56,'[1]Anexo 1 Matriz Inf Gestión'!$B$8:$CA$216,75,0))</f>
        <v/>
      </c>
      <c r="AK56" s="40" t="str">
        <f>IF(VLOOKUP(A56,'[1]Anexo 1 Matriz Inf Gestión'!$B$8:$CA$216,76,0)="","",VLOOKUP(A56,'[1]Anexo 1 Matriz Inf Gestión'!$B$8:$CA$216,76,0))</f>
        <v>Porcentaje de Planes de Ordenación y Manejo de Cuencas (POMCAS), Planes de Manejo de Acuíferos (PMA) y Planes de Manejo de Microcuencas (PMM) en ejecución</v>
      </c>
      <c r="AL56" s="40" t="str">
        <f>IF(VLOOKUP(A56,'[1]Anexo 1 Matriz Inf Gestión'!$B$8:$CA$216,77,0)="","",VLOOKUP(A56,'[1]Anexo 1 Matriz Inf Gestión'!$B$8:$CA$216,77,0))</f>
        <v/>
      </c>
      <c r="AM56" s="40" t="str">
        <f>IF(VLOOKUP(A56,'[1]Anexo 1 Matriz Inf Gestión'!$B$8:$CA$216,78,0)="","",VLOOKUP(A56,'[1]Anexo 1 Matriz Inf Gestión'!$B$8:$CA$216,78,0))</f>
        <v/>
      </c>
    </row>
    <row r="57" spans="1:39" ht="216.75" outlineLevel="1" x14ac:dyDescent="0.2">
      <c r="A57" s="1" t="s">
        <v>14</v>
      </c>
      <c r="B57" s="4" t="str">
        <f>VLOOKUP(A57,'[1]Anexo 1 Matriz Inf Gestión'!$B$8:$D$216,3,0)</f>
        <v xml:space="preserve">Implementación de acciones de manejo en cuencas abastecedoras 
</v>
      </c>
      <c r="C57" s="4" t="str">
        <f>IFERROR(IF(VLOOKUP(A57,'[1]Anexo 1 Matriz Inf Gestión'!$B$8:$E$216,4,0)="","",VLOOKUP(A57,'[1]Anexo 1 Matriz Inf Gestión'!$B$8:$E$216,4,0)),"")</f>
        <v>Hectáreas de las cuencas abastecedoras con acciones de manejo
Nota: las acciones de reforestación en cuencas abastecedoras se realizaran a través del proyecto 2. Conectando ecosistemas naturales.</v>
      </c>
      <c r="D57" s="5">
        <f>VLOOKUP(A57,'[1]Anexo 1 Matriz Inf Gestión'!$B$8:$J$216,6,0)</f>
        <v>800</v>
      </c>
      <c r="E57" s="5" cm="1">
        <f t="array" ref="E57:F57">VLOOKUP(A57,'[2]Anexo 1 Matriz Inf Gestión'!$A$7:$H$215,TRANSPOSE({7;8}),0)</f>
        <v>296.58499999999992</v>
      </c>
      <c r="F57" s="5">
        <v>0.3707312499999999</v>
      </c>
      <c r="G57" s="15" cm="1">
        <f t="array" ref="G57:I57">VLOOKUP(A57,'[2]Anexo 1 Matriz Inf Gestión'!$A$7:$AF$215,TRANSPOSE({30;31;32}),0)</f>
        <v>774109758</v>
      </c>
      <c r="H57" s="15">
        <v>576169749</v>
      </c>
      <c r="I57" s="3">
        <v>0.74429981413565904</v>
      </c>
      <c r="J57" s="35" t="s">
        <v>407</v>
      </c>
      <c r="K57" s="5">
        <f>VLOOKUP(A57,'[1]Anexo 1 Matriz Inf Gestión'!$B$8:$J$216,7,0)</f>
        <v>800</v>
      </c>
      <c r="L57" s="5" cm="1">
        <f t="array" ref="L57:M57">VLOOKUP(A57,'[3]Anexo 1 Matriz Inf Gestión'!$A$8:$R$216,TRANSPOSE({11;16}),0)</f>
        <v>328.45000000000005</v>
      </c>
      <c r="M57" s="5">
        <v>0.41056250000000005</v>
      </c>
      <c r="N57" s="15" cm="1">
        <f t="array" ref="N57:P57">VLOOKUP(A57,'[3]Anexo 1 Matriz Inf Gestión'!$A$8:$AU$216,TRANSPOSE({45;46;47}),0)</f>
        <v>749211913</v>
      </c>
      <c r="O57" s="15">
        <v>703078013</v>
      </c>
      <c r="P57" s="3">
        <v>0.93842342974063198</v>
      </c>
      <c r="Q57" s="34" t="s">
        <v>44</v>
      </c>
      <c r="R57" s="5">
        <f>VLOOKUP(A57,'[1]Anexo 1 Matriz Inf Gestión'!$B$8:$J$216,8,0)</f>
        <v>800</v>
      </c>
      <c r="S57" s="5" cm="1">
        <f t="array" ref="S57:T57">VLOOKUP(A57,'[4]Anexo 1 Matriz Inf Gestión'!$A$8:$R$216,TRANSPOSE({11;17}),0)</f>
        <v>245.6</v>
      </c>
      <c r="T57" s="5">
        <v>0.307</v>
      </c>
      <c r="U57" s="15" cm="1">
        <f t="array" ref="U57:W57">VLOOKUP(A57,'[4]Anexo 1 Matriz Inf Gestión'!$A$8:$BE$216,TRANSPOSE({54;55;56}),0)</f>
        <v>880009112</v>
      </c>
      <c r="V57" s="15">
        <v>852369718</v>
      </c>
      <c r="W57" s="3">
        <v>0.96859192294363428</v>
      </c>
      <c r="X57" s="30" t="s">
        <v>539</v>
      </c>
      <c r="Y57" s="5">
        <f>VLOOKUP(A57,'[1]Anexo 1 Matriz Inf Gestión'!$B$8:$J$216,9,0)</f>
        <v>800</v>
      </c>
      <c r="Z57" s="5">
        <f>VLOOKUP(A57,'[1]Anexo 1 Matriz Inf Gestión'!$B$8:$N$216,13,0)</f>
        <v>1582.7</v>
      </c>
      <c r="AA57" s="3">
        <f>VLOOKUP(A57,'[1]Anexo 1 Matriz Inf Gestión'!$B$8:$U$216,20,0)</f>
        <v>1</v>
      </c>
      <c r="AB57" s="15" cm="1">
        <f t="array" ref="AB57:AD57">VLOOKUP(A57,'[1]Anexo 1 Matriz Inf Gestión'!$B$8:$BP$216,TRANSPOSE({65;66;67}),0)</f>
        <v>739836718</v>
      </c>
      <c r="AC57" s="15">
        <v>713190239</v>
      </c>
      <c r="AD57" s="3">
        <v>0.96398329746050804</v>
      </c>
      <c r="AE57" s="33" t="str">
        <f>IFERROR(IF(VLOOKUP(A57,[1]Consolidado!$A$6:$L$215,12,0)="","",VLOOKUP(A57,[1]Consolidado!$A$6:$L$215,12,0)),"")</f>
        <v xml:space="preserve">los procesos del año 2022 se encuentran en proceso de ejecucion y liquidación, el contrato 110-CNT2207-115 con el Consorcio Forestal Andino (COFAN), aportó como rezago 2022, durante el 2023, 393,5 hectáreas al indicador 4,1,4. Adicionalmente se encuentra en ejecución los convenios 040-COV2208-28 con el municipio de Maceo, 040-COV2209-64 con el municipio de Támesis los cuales aportan 60.5 hectáreas al indicador 4.1.4. como rezago del 2022.   
Durante el cuarto del 2023  los convenios 040-COV2306-52 con los municipio de Amalfi, el 040-COV2305-24, Támesis, 040-COV2306-50, el municipio de Caicedo, 040-COV2305-19, Liborina, 040-COV2306-53, Anorí y 040-COV2306-102 con Caucasia los cuales se financian con recursos provenientes de la actividad 4.1.4. y aportarán al indicador un total de 3385 hectáreas , vienen avanzando en el proceso de contratacion y adquisicion de insumos para la ejecucion de los convenios.
Para los proyectos  de resturacion 2023 se proyecta la ejecucion de Amalfi realice el 100% de la reastauracion asistida 11,2 y espontanea 2897 ml , y  para el municipio de Caicedo la restauracion asistida de 3,5 y una resturacion espontanea de 1780 ml.
Nota: El contrato 110CNT2207-115 se ejecutó con recursos de las actividades 1,3,5 , 2,2,2 y 4,1,4 .
</v>
      </c>
      <c r="AF57" s="5">
        <f>VLOOKUP(A57,'[1]Anexo 1 Matriz Inf Gestión'!$B$8:$AK$216,36,0)</f>
        <v>1</v>
      </c>
      <c r="AG57" s="15" cm="1">
        <f t="array" ref="AG57:AI57">VLOOKUP(A57,'[1]Anexo 1 Matriz Inf Gestión'!$B$8:$BV$216,TRANSPOSE({71;72;73}),0)</f>
        <v>3143167501</v>
      </c>
      <c r="AH57" s="15">
        <v>2844807719</v>
      </c>
      <c r="AI57" s="3">
        <v>0.90507671579542714</v>
      </c>
      <c r="AJ57" s="40" t="str">
        <f>IF(VLOOKUP(A57,'[1]Anexo 1 Matriz Inf Gestión'!$B$8:$CA$216,75,0)="","",VLOOKUP(A57,'[1]Anexo 1 Matriz Inf Gestión'!$B$8:$CA$216,75,0))</f>
        <v/>
      </c>
      <c r="AK57" s="40" t="str">
        <f>IF(VLOOKUP(A57,'[1]Anexo 1 Matriz Inf Gestión'!$B$8:$CA$216,76,0)="","",VLOOKUP(A57,'[1]Anexo 1 Matriz Inf Gestión'!$B$8:$CA$216,76,0))</f>
        <v/>
      </c>
      <c r="AL57" s="40" t="str">
        <f>IF(VLOOKUP(A57,'[1]Anexo 1 Matriz Inf Gestión'!$B$8:$CA$216,77,0)="","",VLOOKUP(A57,'[1]Anexo 1 Matriz Inf Gestión'!$B$8:$CA$216,77,0))</f>
        <v>RET 2: Proteger el agua como derecho y medio de vida, en el marco de la planeación integral de las cuencas hidrográficas</v>
      </c>
      <c r="AM57" s="40" t="str">
        <f>IF(VLOOKUP(A57,'[1]Anexo 1 Matriz Inf Gestión'!$B$8:$CA$216,78,0)="","",VLOOKUP(A57,'[1]Anexo 1 Matriz Inf Gestión'!$B$8:$CA$216,78,0))</f>
        <v/>
      </c>
    </row>
    <row r="58" spans="1:39" ht="25.5" outlineLevel="1" x14ac:dyDescent="0.2">
      <c r="A58" s="1" t="s">
        <v>199</v>
      </c>
      <c r="B58" s="4" t="str">
        <f>VLOOKUP(A58,'[1]Anexo 1 Matriz Inf Gestión'!$B$8:$D$216,3,0)</f>
        <v>Implementar estrategia para la apropiación social y gestión corresponsable del patrimonio hídrico</v>
      </c>
      <c r="C58" s="4" t="str">
        <f>IFERROR(IF(VLOOKUP(A58,'[1]Anexo 1 Matriz Inf Gestión'!$B$8:$E$216,4,0)="","",VLOOKUP(A58,'[1]Anexo 1 Matriz Inf Gestión'!$B$8:$E$216,4,0)),"")</f>
        <v/>
      </c>
      <c r="D58" s="3">
        <f>VLOOKUP(A58,'[1]Anexo 1 Matriz Inf Gestión'!$B$8:$J$216,6,0)</f>
        <v>1</v>
      </c>
      <c r="E58" s="3" cm="1">
        <f t="array" ref="E58:F58">VLOOKUP(A58,'[2]Anexo 1 Matriz Inf Gestión'!$A$7:$H$215,TRANSPOSE({7;8}),0)</f>
        <v>1</v>
      </c>
      <c r="F58" s="3">
        <v>1</v>
      </c>
      <c r="G58" s="15" cm="1">
        <f t="array" ref="G58:I58">VLOOKUP(A58,'[2]Anexo 1 Matriz Inf Gestión'!$A$7:$AF$215,TRANSPOSE({30;31;32}),0)</f>
        <v>108819420</v>
      </c>
      <c r="H58" s="15">
        <v>104691142</v>
      </c>
      <c r="I58" s="3">
        <v>0.96206303985079134</v>
      </c>
      <c r="J58" s="35" t="s">
        <v>67</v>
      </c>
      <c r="K58" s="3">
        <f>VLOOKUP(A58,'[1]Anexo 1 Matriz Inf Gestión'!$B$8:$J$216,7,0)</f>
        <v>1</v>
      </c>
      <c r="L58" s="3" cm="1">
        <f t="array" ref="L58:M58">VLOOKUP(A58,'[3]Anexo 1 Matriz Inf Gestión'!$A$8:$R$216,TRANSPOSE({11;16}),0)</f>
        <v>1</v>
      </c>
      <c r="M58" s="3">
        <v>1</v>
      </c>
      <c r="N58" s="15" cm="1">
        <f t="array" ref="N58:P58">VLOOKUP(A58,'[3]Anexo 1 Matriz Inf Gestión'!$A$8:$AU$216,TRANSPOSE({45;46;47}),0)</f>
        <v>115000000</v>
      </c>
      <c r="O58" s="15">
        <v>95252000</v>
      </c>
      <c r="P58" s="3">
        <v>0.82827826086956524</v>
      </c>
      <c r="Q58" s="34" t="s">
        <v>67</v>
      </c>
      <c r="R58" s="3">
        <f>VLOOKUP(A58,'[1]Anexo 1 Matriz Inf Gestión'!$B$8:$J$216,8,0)</f>
        <v>1</v>
      </c>
      <c r="S58" s="3" cm="1">
        <f t="array" ref="S58:T58">VLOOKUP(A58,'[4]Anexo 1 Matriz Inf Gestión'!$A$8:$R$216,TRANSPOSE({11;17}),0)</f>
        <v>0.93333333333333324</v>
      </c>
      <c r="T58" s="3">
        <v>0.93333333333333324</v>
      </c>
      <c r="U58" s="15" cm="1">
        <f t="array" ref="U58:W58">VLOOKUP(A58,'[4]Anexo 1 Matriz Inf Gestión'!$A$8:$BE$216,TRANSPOSE({54;55;56}),0)</f>
        <v>116718750</v>
      </c>
      <c r="V58" s="15">
        <v>116042864</v>
      </c>
      <c r="W58" s="3">
        <v>0.99420927657295854</v>
      </c>
      <c r="X58" s="30" t="s">
        <v>67</v>
      </c>
      <c r="Y58" s="3">
        <f>VLOOKUP(A58,'[1]Anexo 1 Matriz Inf Gestión'!$B$8:$J$216,9,0)</f>
        <v>1</v>
      </c>
      <c r="Z58" s="3">
        <f>VLOOKUP(A58,'[1]Anexo 1 Matriz Inf Gestión'!$B$8:$N$216,13,0)</f>
        <v>1.0000000000000002</v>
      </c>
      <c r="AA58" s="3">
        <f>VLOOKUP(A58,'[1]Anexo 1 Matriz Inf Gestión'!$B$8:$U$216,20,0)</f>
        <v>1.0000000000000002</v>
      </c>
      <c r="AB58" s="15" cm="1">
        <f t="array" ref="AB58:AD58">VLOOKUP(A58,'[1]Anexo 1 Matriz Inf Gestión'!$B$8:$BP$216,TRANSPOSE({65;66;67}),0)</f>
        <v>187709450</v>
      </c>
      <c r="AC58" s="15">
        <v>164460597</v>
      </c>
      <c r="AD58" s="3">
        <v>0.87614447221490444</v>
      </c>
      <c r="AE58" s="33" t="str">
        <f>IFERROR(IF(VLOOKUP(A58,[1]Consolidado!$A$6:$L$215,12,0)="","",VLOOKUP(A58,[1]Consolidado!$A$6:$L$215,12,0)),"")</f>
        <v/>
      </c>
      <c r="AF58" s="3">
        <f>VLOOKUP(A58,'[1]Anexo 1 Matriz Inf Gestión'!$B$8:$AK$216,36,0)</f>
        <v>1</v>
      </c>
      <c r="AG58" s="15" cm="1">
        <f t="array" ref="AG58:AI58">VLOOKUP(A58,'[1]Anexo 1 Matriz Inf Gestión'!$B$8:$BV$216,TRANSPOSE({71;72;73}),0)</f>
        <v>528247620</v>
      </c>
      <c r="AH58" s="15">
        <v>480446603</v>
      </c>
      <c r="AI58" s="3">
        <v>0.9095102084889658</v>
      </c>
      <c r="AJ58" s="40" t="str">
        <f>IF(VLOOKUP(A58,'[1]Anexo 1 Matriz Inf Gestión'!$B$8:$CA$216,75,0)="","",VLOOKUP(A58,'[1]Anexo 1 Matriz Inf Gestión'!$B$8:$CA$216,75,0))</f>
        <v/>
      </c>
      <c r="AK58" s="40" t="str">
        <f>IF(VLOOKUP(A58,'[1]Anexo 1 Matriz Inf Gestión'!$B$8:$CA$216,76,0)="","",VLOOKUP(A58,'[1]Anexo 1 Matriz Inf Gestión'!$B$8:$CA$216,76,0))</f>
        <v/>
      </c>
      <c r="AL58" s="40" t="str">
        <f>IF(VLOOKUP(A58,'[1]Anexo 1 Matriz Inf Gestión'!$B$8:$CA$216,77,0)="","",VLOOKUP(A58,'[1]Anexo 1 Matriz Inf Gestión'!$B$8:$CA$216,77,0))</f>
        <v/>
      </c>
      <c r="AM58" s="40" t="str">
        <f>IF(VLOOKUP(A58,'[1]Anexo 1 Matriz Inf Gestión'!$B$8:$CA$216,78,0)="","",VLOOKUP(A58,'[1]Anexo 1 Matriz Inf Gestión'!$B$8:$CA$216,78,0))</f>
        <v/>
      </c>
    </row>
    <row r="59" spans="1:39" ht="409.5" outlineLevel="1" x14ac:dyDescent="0.2">
      <c r="A59" s="1" t="s">
        <v>15</v>
      </c>
      <c r="B59" s="4" t="str">
        <f>VLOOKUP(A59,'[1]Anexo 1 Matriz Inf Gestión'!$B$8:$D$216,3,0)</f>
        <v>Implementación de la estrategia para la apropiación social y gestión corresponsable del patrimonio hídrico</v>
      </c>
      <c r="C59" s="4" t="str">
        <f>IFERROR(IF(VLOOKUP(A59,'[1]Anexo 1 Matriz Inf Gestión'!$B$8:$E$216,4,0)="","",VLOOKUP(A59,'[1]Anexo 1 Matriz Inf Gestión'!$B$8:$E$216,4,0)),"")</f>
        <v>% implementación de la estrategia de apropiación social y gestión corresponsable del patrimonio hídrico</v>
      </c>
      <c r="D59" s="3">
        <f>VLOOKUP(A59,'[1]Anexo 1 Matriz Inf Gestión'!$B$8:$J$216,6,0)</f>
        <v>0.25</v>
      </c>
      <c r="E59" s="3" cm="1">
        <f t="array" ref="E59:F59">VLOOKUP(A59,'[2]Anexo 1 Matriz Inf Gestión'!$A$7:$H$215,TRANSPOSE({7;8}),0)</f>
        <v>0.25</v>
      </c>
      <c r="F59" s="3">
        <v>1</v>
      </c>
      <c r="G59" s="15" cm="1">
        <f t="array" ref="G59:I59">VLOOKUP(A59,'[2]Anexo 1 Matriz Inf Gestión'!$A$7:$AF$215,TRANSPOSE({30;31;32}),0)</f>
        <v>108819420</v>
      </c>
      <c r="H59" s="15">
        <v>104691142</v>
      </c>
      <c r="I59" s="3">
        <v>0.96206303985079134</v>
      </c>
      <c r="J59" s="35" t="s">
        <v>408</v>
      </c>
      <c r="K59" s="3">
        <f>VLOOKUP(A59,'[1]Anexo 1 Matriz Inf Gestión'!$B$8:$J$216,7,0)</f>
        <v>0.5</v>
      </c>
      <c r="L59" s="3" cm="1">
        <f t="array" ref="L59:M59">VLOOKUP(A59,'[3]Anexo 1 Matriz Inf Gestión'!$A$8:$R$216,TRANSPOSE({11;16}),0)</f>
        <v>0.5</v>
      </c>
      <c r="M59" s="3">
        <v>1</v>
      </c>
      <c r="N59" s="15" cm="1">
        <f t="array" ref="N59:P59">VLOOKUP(A59,'[3]Anexo 1 Matriz Inf Gestión'!$A$8:$AU$216,TRANSPOSE({45;46;47}),0)</f>
        <v>115000000</v>
      </c>
      <c r="O59" s="15">
        <v>95252000</v>
      </c>
      <c r="P59" s="3">
        <v>0.82827826086956524</v>
      </c>
      <c r="Q59" s="34" t="s">
        <v>45</v>
      </c>
      <c r="R59" s="3">
        <f>VLOOKUP(A59,'[1]Anexo 1 Matriz Inf Gestión'!$B$8:$J$216,8,0)</f>
        <v>0.75</v>
      </c>
      <c r="S59" s="3" cm="1">
        <f t="array" ref="S59:T59">VLOOKUP(A59,'[4]Anexo 1 Matriz Inf Gestión'!$A$8:$R$216,TRANSPOSE({11;17}),0)</f>
        <v>0.7</v>
      </c>
      <c r="T59" s="3">
        <v>0.93333333333333324</v>
      </c>
      <c r="U59" s="15" cm="1">
        <f t="array" ref="U59:W59">VLOOKUP(A59,'[4]Anexo 1 Matriz Inf Gestión'!$A$8:$BE$216,TRANSPOSE({54;55;56}),0)</f>
        <v>116718750</v>
      </c>
      <c r="V59" s="15">
        <v>116042864</v>
      </c>
      <c r="W59" s="3">
        <v>0.99420927657295854</v>
      </c>
      <c r="X59" s="30" t="s">
        <v>540</v>
      </c>
      <c r="Y59" s="3">
        <f>VLOOKUP(A59,'[1]Anexo 1 Matriz Inf Gestión'!$B$8:$J$216,9,0)</f>
        <v>1</v>
      </c>
      <c r="Z59" s="3">
        <f>VLOOKUP(A59,'[1]Anexo 1 Matriz Inf Gestión'!$B$8:$N$216,13,0)</f>
        <v>1</v>
      </c>
      <c r="AA59" s="3">
        <f>VLOOKUP(A59,'[1]Anexo 1 Matriz Inf Gestión'!$B$8:$U$216,20,0)</f>
        <v>1</v>
      </c>
      <c r="AB59" s="15" cm="1">
        <f t="array" ref="AB59:AD59">VLOOKUP(A59,'[1]Anexo 1 Matriz Inf Gestión'!$B$8:$BP$216,TRANSPOSE({65;66;67}),0)</f>
        <v>187709450</v>
      </c>
      <c r="AC59" s="15">
        <v>164460597</v>
      </c>
      <c r="AD59" s="3">
        <v>0.87614447221490444</v>
      </c>
      <c r="AE59" s="33" t="str">
        <f>IFERROR(IF(VLOOKUP(A59,[1]Consolidado!$A$6:$L$215,12,0)="","",VLOOKUP(A59,[1]Consolidado!$A$6:$L$215,12,0)),"")</f>
        <v xml:space="preserve">La Subdirección de Participación y Cultura Ambiental en la vigencia 2022, suscribió Convenio Interadministrativo N° 040-COV2210-90 con el Instituto de Estudios Regionales INER de la Universidad de Antioquia cuyo objeto es “Implementar el Modelo de Participación GOTA en procesos de administración de áreas protegidas y otras estrategias de conservación, gobernanza ambiental, innovación en la administración ambiental e investigación y gestión de conflictos socioambientales”, el cual se encuentra actualmente en ejecución con actividades programadas para la vigencia 2022 y 2023, aportando directamente desde su alcance 4 al Indicador 4.2.1. “Implementar estrategia para la apropiación social y gestión corresponsable del patrimonio hídrico”, actualmente, para el total de los encuentros programados 162 en total en se han ejecutado 162, en el primer, segundo y tercer trimestre de 2023, por lo cual, se cumple la meta establecida para el año 2022(desplegar esta estrategia en 27 municipios) y se cumple el total de la meta del año 2023.
Asimismo, se logró la implementación la Estrategia para la Apropiación Social y Gestión Corresponsable del Patrimonio Hídrico para esta vigencia  mediante la inclusión de sus lineamientos en los diferentes procesos contractuales desarrollados por CORANTIOQUIA, en donde se destacan convenios para Aunar esfuerzos para garantizar el saneamiento hídrico rural en la jurisdicción de Corantioquia primer y segundo semestre de 2023, 040-COV2306-90, POMCA San Bartolo, Fortalecimiento de la gobernanza del agua en la jurisdicción de Corantioquia, “AUNAR ESFUERZOS CON LA UNIVERSIDAD DE ANTIOQUIA PARA LA REGLAMENTACIÓN DE LOS CUERPOS DE AGUA Q. MULATICOS, Q. POZO HONDO, Q. SANTA INÉS Y  Q. LA CULEBRA, EN EL MARCO DE IMPLEMENTACIÓN DE LOS PORH DE LOS RÍOS MULATOS, TARAZÁ, SAN ANDRÉS E ITÉ, Aunar esfuerzos para la Actualización de los Planes de Manejo Ambiental de Acuíferos de Occidente y Magdalena Medio y la Formulación del Plan de Manejo Ambiental de Acuíferos del Sistema Acuífero de Cártama y Saneamiento hídrico rural, por lo que, se dio a conocer la Estrategia para la Apropiación Social y Gestión Corresponsable del Patrimonio Hídrico, mediante varias jornadas de inducción de los equipos técnicos de los diversos procesos contractuales adelantados en CORANTIOQUIA con número de Actas No. 140-ACT2302-641, 140-ACT2302-645, 140-ACT2303-1537, 140-ACT2304-1949, 140-ACT2306-3221, 140-ACT2305-2347, 140-ACT2309-4985, 140-ACT2309-5082.
De igual manera, se adelantaron procesos de educación ambiental con el fin de fortalecer la gobernanza del agua desde la apropiación social y gestión corresponsable del patrimonio hídrico en diferentes actores de la jurisdicción documentados bajos actas: 140-ACT2304-1742, 140-ACT2303-1217, 140-ACT2303-1572, 140-ACT2305-2025, 140-ACT2309-4983, 140-ACT2307-3650, 140-ACT2307-3750, 140-ACT2309-4983. Finalmente, desde la Subdirección de Participación y Cultura Ambiental con el Convenio 040-COV2306-82 suscrito para su ejecución en la vigencia 2023 en su Alcance 1 también se despliega la Estrategia de Apropiación Social y Gestión Corresponsable del Recurso hídrico. 
</v>
      </c>
      <c r="AF59" s="3">
        <f>VLOOKUP(A59,'[1]Anexo 1 Matriz Inf Gestión'!$B$8:$AK$216,36,0)</f>
        <v>1</v>
      </c>
      <c r="AG59" s="15" cm="1">
        <f t="array" ref="AG59:AI59">VLOOKUP(A59,'[1]Anexo 1 Matriz Inf Gestión'!$B$8:$BV$216,TRANSPOSE({71;72;73}),0)</f>
        <v>528247620</v>
      </c>
      <c r="AH59" s="15">
        <v>480446603</v>
      </c>
      <c r="AI59" s="3">
        <v>0.9095102084889658</v>
      </c>
      <c r="AJ59" s="40" t="str">
        <f>IF(VLOOKUP(A59,'[1]Anexo 1 Matriz Inf Gestión'!$B$8:$CA$216,75,0)="","",VLOOKUP(A59,'[1]Anexo 1 Matriz Inf Gestión'!$B$8:$CA$216,75,0))</f>
        <v/>
      </c>
      <c r="AK59" s="40" t="str">
        <f>IF(VLOOKUP(A59,'[1]Anexo 1 Matriz Inf Gestión'!$B$8:$CA$216,76,0)="","",VLOOKUP(A59,'[1]Anexo 1 Matriz Inf Gestión'!$B$8:$CA$216,76,0))</f>
        <v/>
      </c>
      <c r="AL59" s="40" t="str">
        <f>IF(VLOOKUP(A59,'[1]Anexo 1 Matriz Inf Gestión'!$B$8:$CA$216,77,0)="","",VLOOKUP(A59,'[1]Anexo 1 Matriz Inf Gestión'!$B$8:$CA$216,77,0))</f>
        <v/>
      </c>
      <c r="AM59" s="40" t="str">
        <f>IF(VLOOKUP(A59,'[1]Anexo 1 Matriz Inf Gestión'!$B$8:$CA$216,78,0)="","",VLOOKUP(A59,'[1]Anexo 1 Matriz Inf Gestión'!$B$8:$CA$216,78,0))</f>
        <v/>
      </c>
    </row>
    <row r="60" spans="1:39" ht="25.5" outlineLevel="1" x14ac:dyDescent="0.2">
      <c r="A60" s="1" t="s">
        <v>200</v>
      </c>
      <c r="B60" s="4" t="str">
        <f>VLOOKUP(A60,'[1]Anexo 1 Matriz Inf Gestión'!$B$8:$D$216,3,0)</f>
        <v>Apoyar el mejoramiento al acceso a agua potable para las comunidades étnicas</v>
      </c>
      <c r="C60" s="4" t="str">
        <f>IFERROR(IF(VLOOKUP(A60,'[1]Anexo 1 Matriz Inf Gestión'!$B$8:$E$216,4,0)="","",VLOOKUP(A60,'[1]Anexo 1 Matriz Inf Gestión'!$B$8:$E$216,4,0)),"")</f>
        <v/>
      </c>
      <c r="D60" s="3">
        <f>VLOOKUP(A60,'[1]Anexo 1 Matriz Inf Gestión'!$B$8:$J$216,6,0)</f>
        <v>0</v>
      </c>
      <c r="E60" s="3" cm="1">
        <f t="array" ref="E60:F60">VLOOKUP(A60,'[2]Anexo 1 Matriz Inf Gestión'!$A$7:$H$215,TRANSPOSE({7;8}),0)</f>
        <v>0</v>
      </c>
      <c r="F60" s="3">
        <v>0</v>
      </c>
      <c r="G60" s="15" cm="1">
        <f t="array" ref="G60:I60">VLOOKUP(A60,'[2]Anexo 1 Matriz Inf Gestión'!$A$7:$AF$215,TRANSPOSE({30;31;32}),0)</f>
        <v>0</v>
      </c>
      <c r="H60" s="15">
        <v>0</v>
      </c>
      <c r="I60" s="3">
        <v>0</v>
      </c>
      <c r="J60" s="35" t="s">
        <v>67</v>
      </c>
      <c r="K60" s="3">
        <f>VLOOKUP(A60,'[1]Anexo 1 Matriz Inf Gestión'!$B$8:$J$216,7,0)</f>
        <v>1</v>
      </c>
      <c r="L60" s="3" cm="1">
        <f t="array" ref="L60:M60">VLOOKUP(A60,'[3]Anexo 1 Matriz Inf Gestión'!$A$8:$R$216,TRANSPOSE({11;16}),0)</f>
        <v>0.95</v>
      </c>
      <c r="M60" s="3">
        <v>0.95</v>
      </c>
      <c r="N60" s="15" cm="1">
        <f t="array" ref="N60:P60">VLOOKUP(A60,'[3]Anexo 1 Matriz Inf Gestión'!$A$8:$AU$216,TRANSPOSE({45;46;47}),0)</f>
        <v>750000000</v>
      </c>
      <c r="O60" s="15">
        <v>682767066</v>
      </c>
      <c r="P60" s="3">
        <v>0.91035608800000001</v>
      </c>
      <c r="Q60" s="34" t="s">
        <v>67</v>
      </c>
      <c r="R60" s="3">
        <f>VLOOKUP(A60,'[1]Anexo 1 Matriz Inf Gestión'!$B$8:$J$216,8,0)</f>
        <v>1</v>
      </c>
      <c r="S60" s="3" cm="1">
        <f t="array" ref="S60:T60">VLOOKUP(A60,'[4]Anexo 1 Matriz Inf Gestión'!$A$8:$R$216,TRANSPOSE({11;17}),0)</f>
        <v>1</v>
      </c>
      <c r="T60" s="3">
        <v>1</v>
      </c>
      <c r="U60" s="15" cm="1">
        <f t="array" ref="U60:W60">VLOOKUP(A60,'[4]Anexo 1 Matriz Inf Gestión'!$A$8:$BE$216,TRANSPOSE({54;55;56}),0)</f>
        <v>32000000</v>
      </c>
      <c r="V60" s="15">
        <v>30000000</v>
      </c>
      <c r="W60" s="3">
        <v>0.9375</v>
      </c>
      <c r="X60" s="30" t="s">
        <v>67</v>
      </c>
      <c r="Y60" s="3">
        <f>VLOOKUP(A60,'[1]Anexo 1 Matriz Inf Gestión'!$B$8:$J$216,9,0)</f>
        <v>1</v>
      </c>
      <c r="Z60" s="3">
        <f>VLOOKUP(A60,'[1]Anexo 1 Matriz Inf Gestión'!$B$8:$N$216,13,0)</f>
        <v>1</v>
      </c>
      <c r="AA60" s="3">
        <f>VLOOKUP(A60,'[1]Anexo 1 Matriz Inf Gestión'!$B$8:$U$216,20,0)</f>
        <v>1</v>
      </c>
      <c r="AB60" s="15" cm="1">
        <f t="array" ref="AB60:AD60">VLOOKUP(A60,'[1]Anexo 1 Matriz Inf Gestión'!$B$8:$BP$216,TRANSPOSE({65;66;67}),0)</f>
        <v>443786351</v>
      </c>
      <c r="AC60" s="15">
        <v>443786351</v>
      </c>
      <c r="AD60" s="3">
        <v>1</v>
      </c>
      <c r="AE60" s="33" t="str">
        <f>IFERROR(IF(VLOOKUP(A60,[1]Consolidado!$A$6:$L$215,12,0)="","",VLOOKUP(A60,[1]Consolidado!$A$6:$L$215,12,0)),"")</f>
        <v/>
      </c>
      <c r="AF60" s="3">
        <f>VLOOKUP(A60,'[1]Anexo 1 Matriz Inf Gestión'!$B$8:$AK$216,36,0)</f>
        <v>1</v>
      </c>
      <c r="AG60" s="15" cm="1">
        <f t="array" ref="AG60:AI60">VLOOKUP(A60,'[1]Anexo 1 Matriz Inf Gestión'!$B$8:$BV$216,TRANSPOSE({71;72;73}),0)</f>
        <v>1225786351</v>
      </c>
      <c r="AH60" s="15">
        <v>1156553417</v>
      </c>
      <c r="AI60" s="3">
        <v>0.94351957505194961</v>
      </c>
      <c r="AJ60" s="40" t="str">
        <f>IF(VLOOKUP(A60,'[1]Anexo 1 Matriz Inf Gestión'!$B$8:$CA$216,75,0)="","",VLOOKUP(A60,'[1]Anexo 1 Matriz Inf Gestión'!$B$8:$CA$216,75,0))</f>
        <v/>
      </c>
      <c r="AK60" s="40" t="str">
        <f>IF(VLOOKUP(A60,'[1]Anexo 1 Matriz Inf Gestión'!$B$8:$CA$216,76,0)="","",VLOOKUP(A60,'[1]Anexo 1 Matriz Inf Gestión'!$B$8:$CA$216,76,0))</f>
        <v/>
      </c>
      <c r="AL60" s="40" t="str">
        <f>IF(VLOOKUP(A60,'[1]Anexo 1 Matriz Inf Gestión'!$B$8:$CA$216,77,0)="","",VLOOKUP(A60,'[1]Anexo 1 Matriz Inf Gestión'!$B$8:$CA$216,77,0))</f>
        <v/>
      </c>
      <c r="AM60" s="40" t="str">
        <f>IF(VLOOKUP(A60,'[1]Anexo 1 Matriz Inf Gestión'!$B$8:$CA$216,78,0)="","",VLOOKUP(A60,'[1]Anexo 1 Matriz Inf Gestión'!$B$8:$CA$216,78,0))</f>
        <v/>
      </c>
    </row>
    <row r="61" spans="1:39" ht="127.5" outlineLevel="1" x14ac:dyDescent="0.2">
      <c r="A61" s="1" t="s">
        <v>16</v>
      </c>
      <c r="B61" s="4" t="str">
        <f>VLOOKUP(A61,'[1]Anexo 1 Matriz Inf Gestión'!$B$8:$D$216,3,0)</f>
        <v>Mejoramiento del acceso al agua potable para las comunidades étnicas</v>
      </c>
      <c r="C61" s="4" t="str">
        <f>IFERROR(IF(VLOOKUP(A61,'[1]Anexo 1 Matriz Inf Gestión'!$B$8:$E$216,4,0)="","",VLOOKUP(A61,'[1]Anexo 1 Matriz Inf Gestión'!$B$8:$E$216,4,0)),"")</f>
        <v>Sistemas de tratamiento de agua implementados en comunidades étnicas</v>
      </c>
      <c r="D61" s="3">
        <f>VLOOKUP(A61,'[1]Anexo 1 Matriz Inf Gestión'!$B$8:$J$216,6,0)</f>
        <v>0</v>
      </c>
      <c r="E61" s="3" cm="1">
        <f t="array" ref="E61:F61">VLOOKUP(A61,'[2]Anexo 1 Matriz Inf Gestión'!$A$7:$H$215,TRANSPOSE({7;8}),0)</f>
        <v>0</v>
      </c>
      <c r="F61" s="3">
        <v>0</v>
      </c>
      <c r="G61" s="15" cm="1">
        <f t="array" ref="G61:I61">VLOOKUP(A61,'[2]Anexo 1 Matriz Inf Gestión'!$A$7:$AF$215,TRANSPOSE({30;31;32}),0)</f>
        <v>0</v>
      </c>
      <c r="H61" s="15">
        <v>0</v>
      </c>
      <c r="I61" s="3">
        <v>0</v>
      </c>
      <c r="J61" s="35" t="s">
        <v>379</v>
      </c>
      <c r="K61" s="3">
        <f>VLOOKUP(A61,'[1]Anexo 1 Matriz Inf Gestión'!$B$8:$J$216,7,0)</f>
        <v>1</v>
      </c>
      <c r="L61" s="3" cm="1">
        <f t="array" ref="L61:M61">VLOOKUP(A61,'[3]Anexo 1 Matriz Inf Gestión'!$A$8:$R$216,TRANSPOSE({11;16}),0)</f>
        <v>0.95</v>
      </c>
      <c r="M61" s="3">
        <v>0.95</v>
      </c>
      <c r="N61" s="15" cm="1">
        <f t="array" ref="N61:P61">VLOOKUP(A61,'[3]Anexo 1 Matriz Inf Gestión'!$A$8:$AU$216,TRANSPOSE({45;46;47}),0)</f>
        <v>750000000</v>
      </c>
      <c r="O61" s="15">
        <v>682767066</v>
      </c>
      <c r="P61" s="3">
        <v>0.91035608800000001</v>
      </c>
      <c r="Q61" s="34" t="s">
        <v>46</v>
      </c>
      <c r="R61" s="3">
        <f>VLOOKUP(A61,'[1]Anexo 1 Matriz Inf Gestión'!$B$8:$J$216,8,0)</f>
        <v>1</v>
      </c>
      <c r="S61" s="3" cm="1">
        <f t="array" ref="S61:T61">VLOOKUP(A61,'[4]Anexo 1 Matriz Inf Gestión'!$A$8:$R$216,TRANSPOSE({11;17}),0)</f>
        <v>2</v>
      </c>
      <c r="T61" s="3">
        <v>1</v>
      </c>
      <c r="U61" s="15" cm="1">
        <f t="array" ref="U61:W61">VLOOKUP(A61,'[4]Anexo 1 Matriz Inf Gestión'!$A$8:$BE$216,TRANSPOSE({54;55;56}),0)</f>
        <v>32000000</v>
      </c>
      <c r="V61" s="15">
        <v>30000000</v>
      </c>
      <c r="W61" s="3">
        <v>0.9375</v>
      </c>
      <c r="X61" s="30" t="s">
        <v>541</v>
      </c>
      <c r="Y61" s="3">
        <f>VLOOKUP(A61,'[1]Anexo 1 Matriz Inf Gestión'!$B$8:$J$216,9,0)</f>
        <v>1</v>
      </c>
      <c r="Z61" s="3">
        <f>VLOOKUP(A61,'[1]Anexo 1 Matriz Inf Gestión'!$B$8:$N$216,13,0)</f>
        <v>1</v>
      </c>
      <c r="AA61" s="3">
        <f>VLOOKUP(A61,'[1]Anexo 1 Matriz Inf Gestión'!$B$8:$U$216,20,0)</f>
        <v>1</v>
      </c>
      <c r="AB61" s="15" cm="1">
        <f t="array" ref="AB61:AD61">VLOOKUP(A61,'[1]Anexo 1 Matriz Inf Gestión'!$B$8:$BP$216,TRANSPOSE({65;66;67}),0)</f>
        <v>443786351</v>
      </c>
      <c r="AC61" s="15">
        <v>443786351</v>
      </c>
      <c r="AD61" s="3">
        <v>1</v>
      </c>
      <c r="AE61" s="33" t="str">
        <f>IFERROR(IF(VLOOKUP(A61,[1]Consolidado!$A$6:$L$215,12,0)="","",VLOOKUP(A61,[1]Consolidado!$A$6:$L$215,12,0)),"")</f>
        <v>se avanza construcción del sistema Bernardino Panchí</v>
      </c>
      <c r="AF61" s="3">
        <f>VLOOKUP(A61,'[1]Anexo 1 Matriz Inf Gestión'!$B$8:$AK$216,36,0)</f>
        <v>1</v>
      </c>
      <c r="AG61" s="15" cm="1">
        <f t="array" ref="AG61:AI61">VLOOKUP(A61,'[1]Anexo 1 Matriz Inf Gestión'!$B$8:$BV$216,TRANSPOSE({71;72;73}),0)</f>
        <v>1225786351</v>
      </c>
      <c r="AH61" s="15">
        <v>1156553417</v>
      </c>
      <c r="AI61" s="3">
        <v>0.94351957505194961</v>
      </c>
      <c r="AJ61" s="40" t="str">
        <f>IF(VLOOKUP(A61,'[1]Anexo 1 Matriz Inf Gestión'!$B$8:$CA$216,75,0)="","",VLOOKUP(A61,'[1]Anexo 1 Matriz Inf Gestión'!$B$8:$CA$216,75,0))</f>
        <v/>
      </c>
      <c r="AK61" s="40" t="str">
        <f>IF(VLOOKUP(A61,'[1]Anexo 1 Matriz Inf Gestión'!$B$8:$CA$216,76,0)="","",VLOOKUP(A61,'[1]Anexo 1 Matriz Inf Gestión'!$B$8:$CA$216,76,0))</f>
        <v/>
      </c>
      <c r="AL61" s="40" t="str">
        <f>IF(VLOOKUP(A61,'[1]Anexo 1 Matriz Inf Gestión'!$B$8:$CA$216,77,0)="","",VLOOKUP(A61,'[1]Anexo 1 Matriz Inf Gestión'!$B$8:$CA$216,77,0))</f>
        <v/>
      </c>
      <c r="AM61" s="40" t="str">
        <f>IF(VLOOKUP(A61,'[1]Anexo 1 Matriz Inf Gestión'!$B$8:$CA$216,78,0)="","",VLOOKUP(A61,'[1]Anexo 1 Matriz Inf Gestión'!$B$8:$CA$216,78,0))</f>
        <v/>
      </c>
    </row>
    <row r="62" spans="1:39" ht="25.5" outlineLevel="1" x14ac:dyDescent="0.2">
      <c r="A62" s="1" t="s">
        <v>201</v>
      </c>
      <c r="B62" s="4" t="str">
        <f>VLOOKUP(A62,'[1]Anexo 1 Matriz Inf Gestión'!$B$8:$D$216,3,0)</f>
        <v>Proveer infraestructura y tecnología para la descontaminación del agua</v>
      </c>
      <c r="C62" s="4" t="str">
        <f>IFERROR(IF(VLOOKUP(A62,'[1]Anexo 1 Matriz Inf Gestión'!$B$8:$E$216,4,0)="","",VLOOKUP(A62,'[1]Anexo 1 Matriz Inf Gestión'!$B$8:$E$216,4,0)),"")</f>
        <v/>
      </c>
      <c r="D62" s="3">
        <f>VLOOKUP(A62,'[1]Anexo 1 Matriz Inf Gestión'!$B$8:$J$216,6,0)</f>
        <v>1</v>
      </c>
      <c r="E62" s="3" cm="1">
        <f t="array" ref="E62:F62">VLOOKUP(A62,'[2]Anexo 1 Matriz Inf Gestión'!$A$7:$H$215,TRANSPOSE({7;8}),0)</f>
        <v>0.95</v>
      </c>
      <c r="F62" s="3">
        <v>0.95</v>
      </c>
      <c r="G62" s="15" cm="1">
        <f t="array" ref="G62:I62">VLOOKUP(A62,'[2]Anexo 1 Matriz Inf Gestión'!$A$7:$AF$215,TRANSPOSE({30;31;32}),0)</f>
        <v>14321375508</v>
      </c>
      <c r="H62" s="15">
        <v>12320251929</v>
      </c>
      <c r="I62" s="3">
        <v>0.86027015506421423</v>
      </c>
      <c r="J62" s="35" t="s">
        <v>67</v>
      </c>
      <c r="K62" s="3">
        <f>VLOOKUP(A62,'[1]Anexo 1 Matriz Inf Gestión'!$B$8:$J$216,7,0)</f>
        <v>1</v>
      </c>
      <c r="L62" s="3" cm="1">
        <f t="array" ref="L62:M62">VLOOKUP(A62,'[3]Anexo 1 Matriz Inf Gestión'!$A$8:$R$216,TRANSPOSE({11;16}),0)</f>
        <v>1</v>
      </c>
      <c r="M62" s="3">
        <v>1</v>
      </c>
      <c r="N62" s="15" cm="1">
        <f t="array" ref="N62:P62">VLOOKUP(A62,'[3]Anexo 1 Matriz Inf Gestión'!$A$8:$AU$216,TRANSPOSE({45;46;47}),0)</f>
        <v>14019473245</v>
      </c>
      <c r="O62" s="15">
        <v>12634456348</v>
      </c>
      <c r="P62" s="3">
        <v>0.9012076364927647</v>
      </c>
      <c r="Q62" s="34" t="s">
        <v>67</v>
      </c>
      <c r="R62" s="3">
        <f>VLOOKUP(A62,'[1]Anexo 1 Matriz Inf Gestión'!$B$8:$J$216,8,0)</f>
        <v>1</v>
      </c>
      <c r="S62" s="3" cm="1">
        <f t="array" ref="S62:T62">VLOOKUP(A62,'[4]Anexo 1 Matriz Inf Gestión'!$A$8:$R$216,TRANSPOSE({11;17}),0)</f>
        <v>0.78304166666666664</v>
      </c>
      <c r="T62" s="3">
        <v>0.78304166666666664</v>
      </c>
      <c r="U62" s="15" cm="1">
        <f t="array" ref="U62:W62">VLOOKUP(A62,'[4]Anexo 1 Matriz Inf Gestión'!$A$8:$BE$216,TRANSPOSE({54;55;56}),0)</f>
        <v>13473639940</v>
      </c>
      <c r="V62" s="15">
        <v>13338138289</v>
      </c>
      <c r="W62" s="3">
        <v>0.98994320379619705</v>
      </c>
      <c r="X62" s="30" t="s">
        <v>67</v>
      </c>
      <c r="Y62" s="3">
        <f>VLOOKUP(A62,'[1]Anexo 1 Matriz Inf Gestión'!$B$8:$J$216,9,0)</f>
        <v>1</v>
      </c>
      <c r="Z62" s="3">
        <f>VLOOKUP(A62,'[1]Anexo 1 Matriz Inf Gestión'!$B$8:$N$216,13,0)</f>
        <v>0.89687499999999998</v>
      </c>
      <c r="AA62" s="3">
        <f>VLOOKUP(A62,'[1]Anexo 1 Matriz Inf Gestión'!$B$8:$U$216,20,0)</f>
        <v>0.89687499999999998</v>
      </c>
      <c r="AB62" s="15" cm="1">
        <f t="array" ref="AB62:AD62">VLOOKUP(A62,'[1]Anexo 1 Matriz Inf Gestión'!$B$8:$BP$216,TRANSPOSE({65;66;67}),0)</f>
        <v>14772771352</v>
      </c>
      <c r="AC62" s="15">
        <v>14456236388</v>
      </c>
      <c r="AD62" s="3">
        <v>0.97857308175577051</v>
      </c>
      <c r="AE62" s="33" t="str">
        <f>IFERROR(IF(VLOOKUP(A62,[1]Consolidado!$A$6:$L$215,12,0)="","",VLOOKUP(A62,[1]Consolidado!$A$6:$L$215,12,0)),"")</f>
        <v/>
      </c>
      <c r="AF62" s="3">
        <f>VLOOKUP(A62,'[1]Anexo 1 Matriz Inf Gestión'!$B$8:$AK$216,36,0)</f>
        <v>0.98828125</v>
      </c>
      <c r="AG62" s="15" cm="1">
        <f t="array" ref="AG62:AI62">VLOOKUP(A62,'[1]Anexo 1 Matriz Inf Gestión'!$B$8:$BV$216,TRANSPOSE({71;72;73}),0)</f>
        <v>56587260045</v>
      </c>
      <c r="AH62" s="15">
        <v>52749082954</v>
      </c>
      <c r="AI62" s="3">
        <v>0.93217241676045526</v>
      </c>
      <c r="AJ62" s="40" t="str">
        <f>IF(VLOOKUP(A62,'[1]Anexo 1 Matriz Inf Gestión'!$B$8:$CA$216,75,0)="","",VLOOKUP(A62,'[1]Anexo 1 Matriz Inf Gestión'!$B$8:$CA$216,75,0))</f>
        <v/>
      </c>
      <c r="AK62" s="40" t="str">
        <f>IF(VLOOKUP(A62,'[1]Anexo 1 Matriz Inf Gestión'!$B$8:$CA$216,76,0)="","",VLOOKUP(A62,'[1]Anexo 1 Matriz Inf Gestión'!$B$8:$CA$216,76,0))</f>
        <v/>
      </c>
      <c r="AL62" s="40" t="str">
        <f>IF(VLOOKUP(A62,'[1]Anexo 1 Matriz Inf Gestión'!$B$8:$CA$216,77,0)="","",VLOOKUP(A62,'[1]Anexo 1 Matriz Inf Gestión'!$B$8:$CA$216,77,0))</f>
        <v/>
      </c>
      <c r="AM62" s="40" t="str">
        <f>IF(VLOOKUP(A62,'[1]Anexo 1 Matriz Inf Gestión'!$B$8:$CA$216,78,0)="","",VLOOKUP(A62,'[1]Anexo 1 Matriz Inf Gestión'!$B$8:$CA$216,78,0))</f>
        <v/>
      </c>
    </row>
    <row r="63" spans="1:39" ht="127.5" outlineLevel="1" x14ac:dyDescent="0.2">
      <c r="A63" s="1" t="s">
        <v>17</v>
      </c>
      <c r="B63" s="4" t="str">
        <f>VLOOKUP(A63,'[1]Anexo 1 Matriz Inf Gestión'!$B$8:$D$216,3,0)</f>
        <v>Instalación de pozos sépticos</v>
      </c>
      <c r="C63" s="4" t="str">
        <f>IFERROR(IF(VLOOKUP(A63,'[1]Anexo 1 Matriz Inf Gestión'!$B$8:$E$216,4,0)="","",VLOOKUP(A63,'[1]Anexo 1 Matriz Inf Gestión'!$B$8:$E$216,4,0)),"")</f>
        <v>Número de pozos instalados</v>
      </c>
      <c r="D63" s="5">
        <f>VLOOKUP(A63,'[1]Anexo 1 Matriz Inf Gestión'!$B$8:$J$216,6,0)</f>
        <v>1200</v>
      </c>
      <c r="E63" s="5" cm="1">
        <f t="array" ref="E63:F63">VLOOKUP(A63,'[2]Anexo 1 Matriz Inf Gestión'!$A$7:$H$215,TRANSPOSE({7;8}),0)</f>
        <v>1207.0000000000002</v>
      </c>
      <c r="F63" s="5">
        <v>1</v>
      </c>
      <c r="G63" s="15" cm="1">
        <f t="array" ref="G63:I63">VLOOKUP(A63,'[2]Anexo 1 Matriz Inf Gestión'!$A$7:$AF$215,TRANSPOSE({30;31;32}),0)</f>
        <v>9267376378</v>
      </c>
      <c r="H63" s="15">
        <v>8227444234</v>
      </c>
      <c r="I63" s="3">
        <v>0.88778570098127074</v>
      </c>
      <c r="J63" s="35" t="s">
        <v>409</v>
      </c>
      <c r="K63" s="5">
        <f>VLOOKUP(A63,'[1]Anexo 1 Matriz Inf Gestión'!$B$8:$J$216,7,0)</f>
        <v>1200</v>
      </c>
      <c r="L63" s="5" cm="1">
        <f t="array" ref="L63:M63">VLOOKUP(A63,'[3]Anexo 1 Matriz Inf Gestión'!$A$8:$R$216,TRANSPOSE({11;16}),0)</f>
        <v>1281</v>
      </c>
      <c r="M63" s="5">
        <v>1</v>
      </c>
      <c r="N63" s="15" cm="1">
        <f t="array" ref="N63:P63">VLOOKUP(A63,'[3]Anexo 1 Matriz Inf Gestión'!$A$8:$AU$216,TRANSPOSE({45;46;47}),0)</f>
        <v>10054246100</v>
      </c>
      <c r="O63" s="15">
        <v>8813573575</v>
      </c>
      <c r="P63" s="3">
        <v>0.87660213280436805</v>
      </c>
      <c r="Q63" s="34" t="s">
        <v>47</v>
      </c>
      <c r="R63" s="5">
        <f>VLOOKUP(A63,'[1]Anexo 1 Matriz Inf Gestión'!$B$8:$J$216,8,0)</f>
        <v>1200</v>
      </c>
      <c r="S63" s="5" cm="1">
        <f t="array" ref="S63:T63">VLOOKUP(A63,'[4]Anexo 1 Matriz Inf Gestión'!$A$8:$R$216,TRANSPOSE({11;17}),0)</f>
        <v>679.30000000000007</v>
      </c>
      <c r="T63" s="5">
        <v>0.56608333333333338</v>
      </c>
      <c r="U63" s="15" cm="1">
        <f t="array" ref="U63:W63">VLOOKUP(A63,'[4]Anexo 1 Matriz Inf Gestión'!$A$8:$BE$216,TRANSPOSE({54;55;56}),0)</f>
        <v>10935997575</v>
      </c>
      <c r="V63" s="15">
        <v>10827149404</v>
      </c>
      <c r="W63" s="3">
        <v>0.99004680000580558</v>
      </c>
      <c r="X63" s="30" t="s">
        <v>542</v>
      </c>
      <c r="Y63" s="5">
        <f>VLOOKUP(A63,'[1]Anexo 1 Matriz Inf Gestión'!$B$8:$J$216,9,0)</f>
        <v>1200</v>
      </c>
      <c r="Z63" s="5">
        <f>VLOOKUP(A63,'[1]Anexo 1 Matriz Inf Gestión'!$B$8:$N$216,13,0)</f>
        <v>952.5</v>
      </c>
      <c r="AA63" s="3">
        <f>VLOOKUP(A63,'[1]Anexo 1 Matriz Inf Gestión'!$B$8:$U$216,20,0)</f>
        <v>0.79374999999999996</v>
      </c>
      <c r="AB63" s="15" cm="1">
        <f t="array" ref="AB63:AD63">VLOOKUP(A63,'[1]Anexo 1 Matriz Inf Gestión'!$B$8:$BP$216,TRANSPOSE({65;66;67}),0)</f>
        <v>11058588420</v>
      </c>
      <c r="AC63" s="15">
        <v>10804250890</v>
      </c>
      <c r="AD63" s="3">
        <v>0.97700090460550837</v>
      </c>
      <c r="AE63" s="33" t="str">
        <f>IFERROR(IF(VLOOKUP(A63,[1]Consolidado!$A$6:$L$215,12,0)="","",VLOOKUP(A63,[1]Consolidado!$A$6:$L$215,12,0)),"")</f>
        <v>se reporta avance de vigencia 2022 y 2023</v>
      </c>
      <c r="AF63" s="5">
        <f>VLOOKUP(A63,'[1]Anexo 1 Matriz Inf Gestión'!$B$8:$AK$216,36,0)</f>
        <v>0.9765625</v>
      </c>
      <c r="AG63" s="15" cm="1">
        <f t="array" ref="AG63:AI63">VLOOKUP(A63,'[1]Anexo 1 Matriz Inf Gestión'!$B$8:$BV$216,TRANSPOSE({71;72;73}),0)</f>
        <v>41316208473</v>
      </c>
      <c r="AH63" s="15">
        <v>38672418103</v>
      </c>
      <c r="AI63" s="3">
        <v>0.93601081832744382</v>
      </c>
      <c r="AJ63" s="40" t="str">
        <f>IF(VLOOKUP(A63,'[1]Anexo 1 Matriz Inf Gestión'!$B$8:$CA$216,75,0)="","",VLOOKUP(A63,'[1]Anexo 1 Matriz Inf Gestión'!$B$8:$CA$216,75,0))</f>
        <v/>
      </c>
      <c r="AK63" s="40" t="str">
        <f>IF(VLOOKUP(A63,'[1]Anexo 1 Matriz Inf Gestión'!$B$8:$CA$216,76,0)="","",VLOOKUP(A63,'[1]Anexo 1 Matriz Inf Gestión'!$B$8:$CA$216,76,0))</f>
        <v/>
      </c>
      <c r="AL63" s="40" t="str">
        <f>IF(VLOOKUP(A63,'[1]Anexo 1 Matriz Inf Gestión'!$B$8:$CA$216,77,0)="","",VLOOKUP(A63,'[1]Anexo 1 Matriz Inf Gestión'!$B$8:$CA$216,77,0))</f>
        <v/>
      </c>
      <c r="AM63" s="40" t="str">
        <f>IF(VLOOKUP(A63,'[1]Anexo 1 Matriz Inf Gestión'!$B$8:$CA$216,78,0)="","",VLOOKUP(A63,'[1]Anexo 1 Matriz Inf Gestión'!$B$8:$CA$216,78,0))</f>
        <v/>
      </c>
    </row>
    <row r="64" spans="1:39" ht="153" outlineLevel="1" x14ac:dyDescent="0.2">
      <c r="A64" s="1" t="s">
        <v>18</v>
      </c>
      <c r="B64" s="4" t="str">
        <f>VLOOKUP(A64,'[1]Anexo 1 Matriz Inf Gestión'!$B$8:$D$216,3,0)</f>
        <v>Construcción de plantas de tratamiento de agua residual</v>
      </c>
      <c r="C64" s="4" t="str">
        <f>IFERROR(IF(VLOOKUP(A64,'[1]Anexo 1 Matriz Inf Gestión'!$B$8:$E$216,4,0)="","",VLOOKUP(A64,'[1]Anexo 1 Matriz Inf Gestión'!$B$8:$E$216,4,0)),"")</f>
        <v>Número de plantas de tratamiento de agua residual construidas</v>
      </c>
      <c r="D64" s="5">
        <f>VLOOKUP(A64,'[1]Anexo 1 Matriz Inf Gestión'!$B$8:$J$216,6,0)</f>
        <v>3</v>
      </c>
      <c r="E64" s="5" cm="1">
        <f t="array" ref="E64:F64">VLOOKUP(A64,'[2]Anexo 1 Matriz Inf Gestión'!$A$7:$H$215,TRANSPOSE({7;8}),0)</f>
        <v>2.6999999999999997</v>
      </c>
      <c r="F64" s="5">
        <v>0.89999999999999991</v>
      </c>
      <c r="G64" s="15" cm="1">
        <f t="array" ref="G64:I64">VLOOKUP(A64,'[2]Anexo 1 Matriz Inf Gestión'!$A$7:$AF$215,TRANSPOSE({30;31;32}),0)</f>
        <v>5053999130</v>
      </c>
      <c r="H64" s="15">
        <v>4092807695</v>
      </c>
      <c r="I64" s="3">
        <v>0.80981567066474747</v>
      </c>
      <c r="J64" s="35" t="s">
        <v>410</v>
      </c>
      <c r="K64" s="5">
        <f>VLOOKUP(A64,'[1]Anexo 1 Matriz Inf Gestión'!$B$8:$J$216,7,0)</f>
        <v>3</v>
      </c>
      <c r="L64" s="5" cm="1">
        <f t="array" ref="L64:M64">VLOOKUP(A64,'[3]Anexo 1 Matriz Inf Gestión'!$A$8:$R$216,TRANSPOSE({11;16}),0)</f>
        <v>3.850000000000001</v>
      </c>
      <c r="M64" s="5">
        <v>1</v>
      </c>
      <c r="N64" s="15" cm="1">
        <f t="array" ref="N64:P64">VLOOKUP(A64,'[3]Anexo 1 Matriz Inf Gestión'!$A$8:$AU$216,TRANSPOSE({45;46;47}),0)</f>
        <v>3965227145</v>
      </c>
      <c r="O64" s="15">
        <v>3820882773</v>
      </c>
      <c r="P64" s="3">
        <v>0.96359745186804424</v>
      </c>
      <c r="Q64" s="34" t="s">
        <v>48</v>
      </c>
      <c r="R64" s="5">
        <f>VLOOKUP(A64,'[1]Anexo 1 Matriz Inf Gestión'!$B$8:$J$216,8,0)</f>
        <v>3</v>
      </c>
      <c r="S64" s="5" cm="1">
        <f t="array" ref="S64:T64">VLOOKUP(A64,'[4]Anexo 1 Matriz Inf Gestión'!$A$8:$R$216,TRANSPOSE({11;17}),0)</f>
        <v>5.2799999999999976</v>
      </c>
      <c r="T64" s="5">
        <v>1</v>
      </c>
      <c r="U64" s="15" cm="1">
        <f t="array" ref="U64:W64">VLOOKUP(A64,'[4]Anexo 1 Matriz Inf Gestión'!$A$8:$BE$216,TRANSPOSE({54;55;56}),0)</f>
        <v>2537642365</v>
      </c>
      <c r="V64" s="15">
        <v>2510988885</v>
      </c>
      <c r="W64" s="3">
        <v>0.98949675479586341</v>
      </c>
      <c r="X64" s="30" t="s">
        <v>543</v>
      </c>
      <c r="Y64" s="5">
        <f>VLOOKUP(A64,'[1]Anexo 1 Matriz Inf Gestión'!$B$8:$J$216,9,0)</f>
        <v>3</v>
      </c>
      <c r="Z64" s="5">
        <f>VLOOKUP(A64,'[1]Anexo 1 Matriz Inf Gestión'!$B$8:$N$216,13,0)</f>
        <v>3.8200000000000021</v>
      </c>
      <c r="AA64" s="3">
        <f>VLOOKUP(A64,'[1]Anexo 1 Matriz Inf Gestión'!$B$8:$U$216,20,0)</f>
        <v>1</v>
      </c>
      <c r="AB64" s="15" cm="1">
        <f t="array" ref="AB64:AD64">VLOOKUP(A64,'[1]Anexo 1 Matriz Inf Gestión'!$B$8:$BP$216,TRANSPOSE({65;66;67}),0)</f>
        <v>3714182932</v>
      </c>
      <c r="AC64" s="15">
        <v>3651985498</v>
      </c>
      <c r="AD64" s="3">
        <v>0.98325407360414852</v>
      </c>
      <c r="AE64" s="33" t="str">
        <f>IFERROR(IF(VLOOKUP(A64,[1]Consolidado!$A$6:$L$215,12,0)="","",VLOOKUP(A64,[1]Consolidado!$A$6:$L$215,12,0)),"")</f>
        <v>para los convenios 2023 se espera terminen ejecución en primer trimestre de 2024</v>
      </c>
      <c r="AF64" s="5">
        <f>VLOOKUP(A64,'[1]Anexo 1 Matriz Inf Gestión'!$B$8:$AK$216,36,0)</f>
        <v>1</v>
      </c>
      <c r="AG64" s="15" cm="1">
        <f t="array" ref="AG64:AI64">VLOOKUP(A64,'[1]Anexo 1 Matriz Inf Gestión'!$B$8:$BV$216,TRANSPOSE({71;72;73}),0)</f>
        <v>15271051572</v>
      </c>
      <c r="AH64" s="15">
        <v>14076664851</v>
      </c>
      <c r="AI64" s="3">
        <v>0.92178752619826465</v>
      </c>
      <c r="AJ64" s="40" t="str">
        <f>IF(VLOOKUP(A64,'[1]Anexo 1 Matriz Inf Gestión'!$B$8:$CA$216,75,0)="","",VLOOKUP(A64,'[1]Anexo 1 Matriz Inf Gestión'!$B$8:$CA$216,75,0))</f>
        <v/>
      </c>
      <c r="AK64" s="40" t="str">
        <f>IF(VLOOKUP(A64,'[1]Anexo 1 Matriz Inf Gestión'!$B$8:$CA$216,76,0)="","",VLOOKUP(A64,'[1]Anexo 1 Matriz Inf Gestión'!$B$8:$CA$216,76,0))</f>
        <v/>
      </c>
      <c r="AL64" s="40" t="str">
        <f>IF(VLOOKUP(A64,'[1]Anexo 1 Matriz Inf Gestión'!$B$8:$CA$216,77,0)="","",VLOOKUP(A64,'[1]Anexo 1 Matriz Inf Gestión'!$B$8:$CA$216,77,0))</f>
        <v/>
      </c>
      <c r="AM64" s="40" t="str">
        <f>IF(VLOOKUP(A64,'[1]Anexo 1 Matriz Inf Gestión'!$B$8:$CA$216,78,0)="","",VLOOKUP(A64,'[1]Anexo 1 Matriz Inf Gestión'!$B$8:$CA$216,78,0))</f>
        <v/>
      </c>
    </row>
    <row r="65" spans="1:39" ht="25.5" outlineLevel="1" x14ac:dyDescent="0.2">
      <c r="A65" s="1" t="s">
        <v>202</v>
      </c>
      <c r="B65" s="4" t="str">
        <f>VLOOKUP(A65,'[1]Anexo 1 Matriz Inf Gestión'!$B$8:$D$216,3,0)</f>
        <v>Realizar seguimiento y monitoreo al agua con enfoque participativo</v>
      </c>
      <c r="C65" s="4" t="str">
        <f>IFERROR(IF(VLOOKUP(A65,'[1]Anexo 1 Matriz Inf Gestión'!$B$8:$E$216,4,0)="","",VLOOKUP(A65,'[1]Anexo 1 Matriz Inf Gestión'!$B$8:$E$216,4,0)),"")</f>
        <v/>
      </c>
      <c r="D65" s="3">
        <f>VLOOKUP(A65,'[1]Anexo 1 Matriz Inf Gestión'!$B$8:$J$216,6,0)</f>
        <v>1</v>
      </c>
      <c r="E65" s="3" cm="1">
        <f t="array" ref="E65:F65">VLOOKUP(A65,'[2]Anexo 1 Matriz Inf Gestión'!$A$7:$H$215,TRANSPOSE({7;8}),0)</f>
        <v>1</v>
      </c>
      <c r="F65" s="3">
        <v>1</v>
      </c>
      <c r="G65" s="15" cm="1">
        <f t="array" ref="G65:I65">VLOOKUP(A65,'[2]Anexo 1 Matriz Inf Gestión'!$A$7:$AF$215,TRANSPOSE({30;31;32}),0)</f>
        <v>7470633993</v>
      </c>
      <c r="H65" s="15">
        <v>6724182387</v>
      </c>
      <c r="I65" s="3">
        <v>0.90008189308973952</v>
      </c>
      <c r="J65" s="35" t="s">
        <v>67</v>
      </c>
      <c r="K65" s="3">
        <f>VLOOKUP(A65,'[1]Anexo 1 Matriz Inf Gestión'!$B$8:$J$216,7,0)</f>
        <v>1</v>
      </c>
      <c r="L65" s="3" cm="1">
        <f t="array" ref="L65:M65">VLOOKUP(A65,'[3]Anexo 1 Matriz Inf Gestión'!$A$8:$R$216,TRANSPOSE({11;16}),0)</f>
        <v>1</v>
      </c>
      <c r="M65" s="3">
        <v>1</v>
      </c>
      <c r="N65" s="15" cm="1">
        <f t="array" ref="N65:P65">VLOOKUP(A65,'[3]Anexo 1 Matriz Inf Gestión'!$A$8:$AU$216,TRANSPOSE({45;46;47}),0)</f>
        <v>7813122591</v>
      </c>
      <c r="O65" s="15">
        <v>6738793157</v>
      </c>
      <c r="P65" s="3">
        <v>0.86249679030538584</v>
      </c>
      <c r="Q65" s="34" t="s">
        <v>67</v>
      </c>
      <c r="R65" s="3">
        <f>VLOOKUP(A65,'[1]Anexo 1 Matriz Inf Gestión'!$B$8:$J$216,8,0)</f>
        <v>1</v>
      </c>
      <c r="S65" s="3" cm="1">
        <f t="array" ref="S65:T65">VLOOKUP(A65,'[4]Anexo 1 Matriz Inf Gestión'!$A$8:$R$216,TRANSPOSE({11;17}),0)</f>
        <v>0.99498529720646933</v>
      </c>
      <c r="T65" s="3">
        <v>0.99498529720646933</v>
      </c>
      <c r="U65" s="15" cm="1">
        <f t="array" ref="U65:W65">VLOOKUP(A65,'[4]Anexo 1 Matriz Inf Gestión'!$A$8:$BE$216,TRANSPOSE({54;55;56}),0)</f>
        <v>5806316163</v>
      </c>
      <c r="V65" s="15">
        <v>5790069306</v>
      </c>
      <c r="W65" s="3">
        <v>0.99720186490988361</v>
      </c>
      <c r="X65" s="30" t="s">
        <v>67</v>
      </c>
      <c r="Y65" s="3">
        <f>VLOOKUP(A65,'[1]Anexo 1 Matriz Inf Gestión'!$B$8:$J$216,9,0)</f>
        <v>1</v>
      </c>
      <c r="Z65" s="3">
        <f>VLOOKUP(A65,'[1]Anexo 1 Matriz Inf Gestión'!$B$8:$N$216,13,0)</f>
        <v>0.54951185495118549</v>
      </c>
      <c r="AA65" s="3">
        <f>VLOOKUP(A65,'[1]Anexo 1 Matriz Inf Gestión'!$B$8:$U$216,20,0)</f>
        <v>0.54951185495118549</v>
      </c>
      <c r="AB65" s="15" cm="1">
        <f t="array" ref="AB65:AD65">VLOOKUP(A65,'[1]Anexo 1 Matriz Inf Gestión'!$B$8:$BP$216,TRANSPOSE({65;66;67}),0)</f>
        <v>8863568330</v>
      </c>
      <c r="AC65" s="15">
        <v>8564005349</v>
      </c>
      <c r="AD65" s="3">
        <v>0.96620289144879867</v>
      </c>
      <c r="AE65" s="33" t="str">
        <f>IFERROR(IF(VLOOKUP(A65,[1]Consolidado!$A$6:$L$215,12,0)="","",VLOOKUP(A65,[1]Consolidado!$A$6:$L$215,12,0)),"")</f>
        <v/>
      </c>
      <c r="AF65" s="3">
        <f>VLOOKUP(A65,'[1]Anexo 1 Matriz Inf Gestión'!$B$8:$AK$216,36,0)</f>
        <v>0.88737796373779643</v>
      </c>
      <c r="AG65" s="15" cm="1">
        <f t="array" ref="AG65:AI65">VLOOKUP(A65,'[1]Anexo 1 Matriz Inf Gestión'!$B$8:$BV$216,TRANSPOSE({71;72;73}),0)</f>
        <v>29953641077</v>
      </c>
      <c r="AH65" s="15">
        <v>27817050199</v>
      </c>
      <c r="AI65" s="3">
        <v>0.92867007812146796</v>
      </c>
      <c r="AJ65" s="40" t="str">
        <f>IF(VLOOKUP(A65,'[1]Anexo 1 Matriz Inf Gestión'!$B$8:$CA$216,75,0)="","",VLOOKUP(A65,'[1]Anexo 1 Matriz Inf Gestión'!$B$8:$CA$216,75,0))</f>
        <v/>
      </c>
      <c r="AK65" s="40" t="str">
        <f>IF(VLOOKUP(A65,'[1]Anexo 1 Matriz Inf Gestión'!$B$8:$CA$216,76,0)="","",VLOOKUP(A65,'[1]Anexo 1 Matriz Inf Gestión'!$B$8:$CA$216,76,0))</f>
        <v/>
      </c>
      <c r="AL65" s="40" t="str">
        <f>IF(VLOOKUP(A65,'[1]Anexo 1 Matriz Inf Gestión'!$B$8:$CA$216,77,0)="","",VLOOKUP(A65,'[1]Anexo 1 Matriz Inf Gestión'!$B$8:$CA$216,77,0))</f>
        <v/>
      </c>
      <c r="AM65" s="40" t="str">
        <f>IF(VLOOKUP(A65,'[1]Anexo 1 Matriz Inf Gestión'!$B$8:$CA$216,78,0)="","",VLOOKUP(A65,'[1]Anexo 1 Matriz Inf Gestión'!$B$8:$CA$216,78,0))</f>
        <v/>
      </c>
    </row>
    <row r="66" spans="1:39" ht="229.5" outlineLevel="1" x14ac:dyDescent="0.2">
      <c r="A66" s="1" t="s">
        <v>19</v>
      </c>
      <c r="B66" s="4" t="str">
        <f>VLOOKUP(A66,'[1]Anexo 1 Matriz Inf Gestión'!$B$8:$D$216,3,0)</f>
        <v>Operación de redes y estaciones de monitoreo del recurso hídrico</v>
      </c>
      <c r="C66" s="4" t="str">
        <f>IFERROR(IF(VLOOKUP(A66,'[1]Anexo 1 Matriz Inf Gestión'!$B$8:$E$216,4,0)="","",VLOOKUP(A66,'[1]Anexo 1 Matriz Inf Gestión'!$B$8:$E$216,4,0)),"")</f>
        <v>% de redes y estaciones de monitoreo en operación (del recurso agua)</v>
      </c>
      <c r="D66" s="3">
        <f>VLOOKUP(A66,'[1]Anexo 1 Matriz Inf Gestión'!$B$8:$J$216,6,0)</f>
        <v>0.92</v>
      </c>
      <c r="E66" s="3" cm="1">
        <f t="array" ref="E66:F66">VLOOKUP(A66,'[2]Anexo 1 Matriz Inf Gestión'!$A$7:$H$215,TRANSPOSE({7;8}),0)</f>
        <v>0.92028985507246375</v>
      </c>
      <c r="F66" s="3">
        <v>1</v>
      </c>
      <c r="G66" s="15" cm="1">
        <f t="array" ref="G66:I66">VLOOKUP(A66,'[2]Anexo 1 Matriz Inf Gestión'!$A$7:$AF$215,TRANSPOSE({30;31;32}),0)</f>
        <v>6880633993</v>
      </c>
      <c r="H66" s="15">
        <v>6613739833</v>
      </c>
      <c r="I66" s="3">
        <v>0.96121081861474911</v>
      </c>
      <c r="J66" s="35" t="s">
        <v>411</v>
      </c>
      <c r="K66" s="3">
        <f>VLOOKUP(A66,'[1]Anexo 1 Matriz Inf Gestión'!$B$8:$J$216,7,0)</f>
        <v>0.92</v>
      </c>
      <c r="L66" s="3" cm="1">
        <f t="array" ref="L66:M66">VLOOKUP(A66,'[3]Anexo 1 Matriz Inf Gestión'!$A$8:$R$216,TRANSPOSE({11;16}),0)</f>
        <v>0.97624951841976382</v>
      </c>
      <c r="M66" s="3">
        <v>1</v>
      </c>
      <c r="N66" s="15" cm="1">
        <f t="array" ref="N66:P66">VLOOKUP(A66,'[3]Anexo 1 Matriz Inf Gestión'!$A$8:$AU$216,TRANSPOSE({45;46;47}),0)</f>
        <v>7053522591</v>
      </c>
      <c r="O66" s="15">
        <v>6073006222</v>
      </c>
      <c r="P66" s="3">
        <v>0.86098912191036325</v>
      </c>
      <c r="Q66" s="34" t="s">
        <v>49</v>
      </c>
      <c r="R66" s="3">
        <f>VLOOKUP(A66,'[1]Anexo 1 Matriz Inf Gestión'!$B$8:$J$216,8,0)</f>
        <v>0.92</v>
      </c>
      <c r="S66" s="3" cm="1">
        <f t="array" ref="S66:T66">VLOOKUP(A66,'[4]Anexo 1 Matriz Inf Gestión'!$A$8:$R$216,TRANSPOSE({11;17}),0)</f>
        <v>0.90615942028985508</v>
      </c>
      <c r="T66" s="3">
        <v>0.98495589161940766</v>
      </c>
      <c r="U66" s="15" cm="1">
        <f t="array" ref="U66:W66">VLOOKUP(A66,'[4]Anexo 1 Matriz Inf Gestión'!$A$8:$BE$216,TRANSPOSE({54;55;56}),0)</f>
        <v>5390329163</v>
      </c>
      <c r="V66" s="15">
        <v>5374082306</v>
      </c>
      <c r="W66" s="3">
        <v>0.99698592488348936</v>
      </c>
      <c r="X66" s="30" t="s">
        <v>544</v>
      </c>
      <c r="Y66" s="3">
        <f>VLOOKUP(A66,'[1]Anexo 1 Matriz Inf Gestión'!$B$8:$J$216,9,0)</f>
        <v>0.92</v>
      </c>
      <c r="Z66" s="3">
        <f>VLOOKUP(A66,'[1]Anexo 1 Matriz Inf Gestión'!$B$8:$N$216,13,0)</f>
        <v>0.93466763175096512</v>
      </c>
      <c r="AA66" s="3">
        <f>VLOOKUP(A66,'[1]Anexo 1 Matriz Inf Gestión'!$B$8:$U$216,20,0)</f>
        <v>1</v>
      </c>
      <c r="AB66" s="15" cm="1">
        <f t="array" ref="AB66:AD66">VLOOKUP(A66,'[1]Anexo 1 Matriz Inf Gestión'!$B$8:$BP$216,TRANSPOSE({65;66;67}),0)</f>
        <v>7783568330</v>
      </c>
      <c r="AC66" s="15">
        <v>7658242839</v>
      </c>
      <c r="AD66" s="3">
        <v>0.98389870998922679</v>
      </c>
      <c r="AE66" s="33" t="str">
        <f>IFERROR(IF(VLOOKUP(A66,[1]Consolidado!$A$6:$L$215,12,0)="","",VLOOKUP(A66,[1]Consolidado!$A$6:$L$215,12,0)),"")</f>
        <v xml:space="preserve">Se continua en la ejecución del Convenio 040-COV2210-82, el cual abarca en su Alcance 2 el Programa Piragua y en el 3, ODC, las actividades ejecutadas para el primero abarcan los monitoreos de fuentes instrumentadas, abastecedoras, subterráneas, áreas protegidas y sistemas cenagosos, redes y estaciones de monitreo manual y automático, el Alcance 3 abarca monitoreo en PTARD, puntos PORH y vertimientos domésticos y no domésticos. Los resultados de estos indicdores se evidencian a continuación. </v>
      </c>
      <c r="AF66" s="3">
        <f>VLOOKUP(A66,'[1]Anexo 1 Matriz Inf Gestión'!$B$8:$AK$216,36,0)</f>
        <v>1</v>
      </c>
      <c r="AG66" s="15" cm="1">
        <f t="array" ref="AG66:AI66">VLOOKUP(A66,'[1]Anexo 1 Matriz Inf Gestión'!$B$8:$BV$216,TRANSPOSE({71;72;73}),0)</f>
        <v>27108054077</v>
      </c>
      <c r="AH66" s="15">
        <v>25719071200</v>
      </c>
      <c r="AI66" s="3">
        <v>0.94876124737487189</v>
      </c>
      <c r="AJ66" s="40" t="str">
        <f>IF(VLOOKUP(A66,'[1]Anexo 1 Matriz Inf Gestión'!$B$8:$CA$216,75,0)="","",VLOOKUP(A66,'[1]Anexo 1 Matriz Inf Gestión'!$B$8:$CA$216,75,0))</f>
        <v/>
      </c>
      <c r="AK66" s="40" t="str">
        <f>IF(VLOOKUP(A66,'[1]Anexo 1 Matriz Inf Gestión'!$B$8:$CA$216,76,0)="","",VLOOKUP(A66,'[1]Anexo 1 Matriz Inf Gestión'!$B$8:$CA$216,76,0))</f>
        <v>% de redes y estaciones de monitoreo en operación (del recurso agua)</v>
      </c>
      <c r="AL66" s="40" t="str">
        <f>IF(VLOOKUP(A66,'[1]Anexo 1 Matriz Inf Gestión'!$B$8:$CA$216,77,0)="","",VLOOKUP(A66,'[1]Anexo 1 Matriz Inf Gestión'!$B$8:$CA$216,77,0))</f>
        <v/>
      </c>
      <c r="AM66" s="40" t="str">
        <f>IF(VLOOKUP(A66,'[1]Anexo 1 Matriz Inf Gestión'!$B$8:$CA$216,78,0)="","",VLOOKUP(A66,'[1]Anexo 1 Matriz Inf Gestión'!$B$8:$CA$216,78,0))</f>
        <v/>
      </c>
    </row>
    <row r="67" spans="1:39" ht="127.5" outlineLevel="1" x14ac:dyDescent="0.2">
      <c r="A67" s="1" t="s">
        <v>20</v>
      </c>
      <c r="B67" s="4" t="str">
        <f>VLOOKUP(A67,'[1]Anexo 1 Matriz Inf Gestión'!$B$8:$D$216,3,0)</f>
        <v>Seguimiento a planes de saneamiento y manejo de vertimientos (PSMV)</v>
      </c>
      <c r="C67" s="4" t="str">
        <f>IFERROR(IF(VLOOKUP(A67,'[1]Anexo 1 Matriz Inf Gestión'!$B$8:$E$216,4,0)="","",VLOOKUP(A67,'[1]Anexo 1 Matriz Inf Gestión'!$B$8:$E$216,4,0)),"")</f>
        <v>% de planes de saneamiento y manejo de vertimientos (PSMV) con seguimiento</v>
      </c>
      <c r="D67" s="3">
        <f>VLOOKUP(A67,'[1]Anexo 1 Matriz Inf Gestión'!$B$8:$J$216,6,0)</f>
        <v>1</v>
      </c>
      <c r="E67" s="3" cm="1">
        <f t="array" ref="E67:F67">VLOOKUP(A67,'[2]Anexo 1 Matriz Inf Gestión'!$A$7:$H$215,TRANSPOSE({7;8}),0)</f>
        <v>1</v>
      </c>
      <c r="F67" s="3">
        <v>1</v>
      </c>
      <c r="G67" s="15" cm="1">
        <f t="array" ref="G67:I67">VLOOKUP(A67,'[2]Anexo 1 Matriz Inf Gestión'!$A$7:$AF$215,TRANSPOSE({30;31;32}),0)</f>
        <v>490000000</v>
      </c>
      <c r="H67" s="15">
        <v>10442554</v>
      </c>
      <c r="I67" s="3">
        <v>2.131133469387755E-2</v>
      </c>
      <c r="J67" s="35" t="s">
        <v>412</v>
      </c>
      <c r="K67" s="3">
        <f>VLOOKUP(A67,'[1]Anexo 1 Matriz Inf Gestión'!$B$8:$J$216,7,0)</f>
        <v>1</v>
      </c>
      <c r="L67" s="3" cm="1">
        <f t="array" ref="L67:M67">VLOOKUP(A67,'[3]Anexo 1 Matriz Inf Gestión'!$A$8:$R$216,TRANSPOSE({11;16}),0)</f>
        <v>1</v>
      </c>
      <c r="M67" s="3">
        <v>1</v>
      </c>
      <c r="N67" s="15" cm="1">
        <f t="array" ref="N67:P67">VLOOKUP(A67,'[3]Anexo 1 Matriz Inf Gestión'!$A$8:$AU$216,TRANSPOSE({45;46;47}),0)</f>
        <v>509600000</v>
      </c>
      <c r="O67" s="15">
        <v>415786935</v>
      </c>
      <c r="P67" s="3">
        <v>0.81590842817896392</v>
      </c>
      <c r="Q67" s="34" t="s">
        <v>286</v>
      </c>
      <c r="R67" s="3">
        <f>VLOOKUP(A67,'[1]Anexo 1 Matriz Inf Gestión'!$B$8:$J$216,8,0)</f>
        <v>1</v>
      </c>
      <c r="S67" s="3" cm="1">
        <f t="array" ref="S67:T67">VLOOKUP(A67,'[4]Anexo 1 Matriz Inf Gestión'!$A$8:$R$216,TRANSPOSE({11;17}),0)</f>
        <v>1</v>
      </c>
      <c r="T67" s="3">
        <v>1</v>
      </c>
      <c r="U67" s="15" cm="1">
        <f t="array" ref="U67:W67">VLOOKUP(A67,'[4]Anexo 1 Matriz Inf Gestión'!$A$8:$BE$216,TRANSPOSE({54;55;56}),0)</f>
        <v>275987000</v>
      </c>
      <c r="V67" s="15">
        <v>275987000</v>
      </c>
      <c r="W67" s="3">
        <v>1</v>
      </c>
      <c r="X67" s="30" t="s">
        <v>545</v>
      </c>
      <c r="Y67" s="3">
        <f>VLOOKUP(A67,'[1]Anexo 1 Matriz Inf Gestión'!$B$8:$J$216,9,0)</f>
        <v>1</v>
      </c>
      <c r="Z67" s="3">
        <f>VLOOKUP(A67,'[1]Anexo 1 Matriz Inf Gestión'!$B$8:$N$216,13,0)</f>
        <v>0</v>
      </c>
      <c r="AA67" s="3">
        <f>VLOOKUP(A67,'[1]Anexo 1 Matriz Inf Gestión'!$B$8:$U$216,20,0)</f>
        <v>0</v>
      </c>
      <c r="AB67" s="15" cm="1">
        <f t="array" ref="AB67:AD67">VLOOKUP(A67,'[1]Anexo 1 Matriz Inf Gestión'!$B$8:$BP$216,TRANSPOSE({65;66;67}),0)</f>
        <v>800000000</v>
      </c>
      <c r="AC67" s="15">
        <v>765762510</v>
      </c>
      <c r="AD67" s="3">
        <v>0.95720313749999997</v>
      </c>
      <c r="AE67" s="33" t="str">
        <f>IFERROR(IF(VLOOKUP(A67,[1]Consolidado!$A$6:$L$215,12,0)="","",VLOOKUP(A67,[1]Consolidado!$A$6:$L$215,12,0)),"")</f>
        <v xml:space="preserve">IV Trimestre 2023: Se viene ejecutando el convenio 040-COV2306-55 con la Universidad de Antioquia, cuyo objeto es: "Aunar esfuerzos para realizar el seguimiento a la implementación de los Planes de Saneamiento y Manejo de Vertimientos - PSMV en los Municipios de la jurisdicción de Corantioquia”, a la fecha se han radicado 16 informes técnicos y se proyecta al 31 de diciembre de 2023 llegar al cumplimiento del 100% del indicador, con la actuación técnica y jurídica de los 36 expedientes de la línea base. </v>
      </c>
      <c r="AF67" s="3">
        <f>VLOOKUP(A67,'[1]Anexo 1 Matriz Inf Gestión'!$B$8:$AK$216,36,0)</f>
        <v>0.75</v>
      </c>
      <c r="AG67" s="15" cm="1">
        <f t="array" ref="AG67:AI67">VLOOKUP(A67,'[1]Anexo 1 Matriz Inf Gestión'!$B$8:$BV$216,TRANSPOSE({71;72;73}),0)</f>
        <v>2075587000</v>
      </c>
      <c r="AH67" s="15">
        <v>1467978999</v>
      </c>
      <c r="AI67" s="3">
        <v>0.70725968075537182</v>
      </c>
      <c r="AJ67" s="40" t="str">
        <f>IF(VLOOKUP(A67,'[1]Anexo 1 Matriz Inf Gestión'!$B$8:$CA$216,75,0)="","",VLOOKUP(A67,'[1]Anexo 1 Matriz Inf Gestión'!$B$8:$CA$216,75,0))</f>
        <v/>
      </c>
      <c r="AK67" s="40" t="str">
        <f>IF(VLOOKUP(A67,'[1]Anexo 1 Matriz Inf Gestión'!$B$8:$CA$216,76,0)="","",VLOOKUP(A67,'[1]Anexo 1 Matriz Inf Gestión'!$B$8:$CA$216,76,0))</f>
        <v>% de planes de saneamiento y manejo de vertimientos (PSMV) con seguimiento</v>
      </c>
      <c r="AL67" s="40" t="str">
        <f>IF(VLOOKUP(A67,'[1]Anexo 1 Matriz Inf Gestión'!$B$8:$CA$216,77,0)="","",VLOOKUP(A67,'[1]Anexo 1 Matriz Inf Gestión'!$B$8:$CA$216,77,0))</f>
        <v/>
      </c>
      <c r="AM67" s="40" t="str">
        <f>IF(VLOOKUP(A67,'[1]Anexo 1 Matriz Inf Gestión'!$B$8:$CA$216,78,0)="","",VLOOKUP(A67,'[1]Anexo 1 Matriz Inf Gestión'!$B$8:$CA$216,78,0))</f>
        <v/>
      </c>
    </row>
    <row r="68" spans="1:39" ht="127.5" outlineLevel="1" x14ac:dyDescent="0.2">
      <c r="A68" s="1" t="s">
        <v>92</v>
      </c>
      <c r="B68" s="4" t="str">
        <f>VLOOKUP(A68,'[1]Anexo 1 Matriz Inf Gestión'!$B$8:$D$216,3,0)</f>
        <v>Seguimiento a programas de uso eficiente y ahorro del agua (PUEAA)</v>
      </c>
      <c r="C68" s="4" t="str">
        <f>IFERROR(IF(VLOOKUP(A68,'[1]Anexo 1 Matriz Inf Gestión'!$B$8:$E$216,4,0)="","",VLOOKUP(A68,'[1]Anexo 1 Matriz Inf Gestión'!$B$8:$E$216,4,0)),"")</f>
        <v>% de programas de uso eficiente y ahorro del agua (PUEAA) con seguimiento</v>
      </c>
      <c r="D68" s="3">
        <f>VLOOKUP(A68,'[1]Anexo 1 Matriz Inf Gestión'!$B$8:$J$216,6,0)</f>
        <v>1</v>
      </c>
      <c r="E68" s="3" cm="1">
        <f t="array" ref="E68:F68">VLOOKUP(A68,'[2]Anexo 1 Matriz Inf Gestión'!$A$7:$H$215,TRANSPOSE({7;8}),0)</f>
        <v>1</v>
      </c>
      <c r="F68" s="3">
        <v>1</v>
      </c>
      <c r="G68" s="15" cm="1">
        <f t="array" ref="G68:I68">VLOOKUP(A68,'[2]Anexo 1 Matriz Inf Gestión'!$A$7:$AF$215,TRANSPOSE({30;31;32}),0)</f>
        <v>100000000</v>
      </c>
      <c r="H68" s="15">
        <v>100000000</v>
      </c>
      <c r="I68" s="3">
        <v>1</v>
      </c>
      <c r="J68" s="35" t="s">
        <v>413</v>
      </c>
      <c r="K68" s="3">
        <f>VLOOKUP(A68,'[1]Anexo 1 Matriz Inf Gestión'!$B$8:$J$216,7,0)</f>
        <v>1</v>
      </c>
      <c r="L68" s="3" cm="1">
        <f t="array" ref="L68:M68">VLOOKUP(A68,'[3]Anexo 1 Matriz Inf Gestión'!$A$8:$R$216,TRANSPOSE({11;16}),0)</f>
        <v>1</v>
      </c>
      <c r="M68" s="3">
        <v>1</v>
      </c>
      <c r="N68" s="15" cm="1">
        <f t="array" ref="N68:P68">VLOOKUP(A68,'[3]Anexo 1 Matriz Inf Gestión'!$A$8:$AU$216,TRANSPOSE({45;46;47}),0)</f>
        <v>250000000</v>
      </c>
      <c r="O68" s="15">
        <v>250000000</v>
      </c>
      <c r="P68" s="3">
        <v>1</v>
      </c>
      <c r="Q68" s="34" t="s">
        <v>287</v>
      </c>
      <c r="R68" s="3">
        <f>VLOOKUP(A68,'[1]Anexo 1 Matriz Inf Gestión'!$B$8:$J$216,8,0)</f>
        <v>1</v>
      </c>
      <c r="S68" s="3" cm="1">
        <f t="array" ref="S68:T68">VLOOKUP(A68,'[4]Anexo 1 Matriz Inf Gestión'!$A$8:$R$216,TRANSPOSE({11;17}),0)</f>
        <v>1</v>
      </c>
      <c r="T68" s="3">
        <v>1</v>
      </c>
      <c r="U68" s="15" cm="1">
        <f t="array" ref="U68:W68">VLOOKUP(A68,'[4]Anexo 1 Matriz Inf Gestión'!$A$8:$BE$216,TRANSPOSE({54;55;56}),0)</f>
        <v>140000000</v>
      </c>
      <c r="V68" s="15">
        <v>140000000</v>
      </c>
      <c r="W68" s="3">
        <v>1</v>
      </c>
      <c r="X68" s="30" t="s">
        <v>546</v>
      </c>
      <c r="Y68" s="3">
        <f>VLOOKUP(A68,'[1]Anexo 1 Matriz Inf Gestión'!$B$8:$J$216,9,0)</f>
        <v>1</v>
      </c>
      <c r="Z68" s="3">
        <f>VLOOKUP(A68,'[1]Anexo 1 Matriz Inf Gestión'!$B$8:$N$216,13,0)</f>
        <v>0.64853556485355646</v>
      </c>
      <c r="AA68" s="3">
        <f>VLOOKUP(A68,'[1]Anexo 1 Matriz Inf Gestión'!$B$8:$U$216,20,0)</f>
        <v>0.64853556485355646</v>
      </c>
      <c r="AB68" s="15" cm="1">
        <f t="array" ref="AB68:AD68">VLOOKUP(A68,'[1]Anexo 1 Matriz Inf Gestión'!$B$8:$BP$216,TRANSPOSE({65;66;67}),0)</f>
        <v>280000000</v>
      </c>
      <c r="AC68" s="15">
        <v>140000000</v>
      </c>
      <c r="AD68" s="3">
        <v>0.5</v>
      </c>
      <c r="AE68" s="33" t="str">
        <f>IFERROR(IF(VLOOKUP(A68,[1]Consolidado!$A$6:$L$215,12,0)="","",VLOOKUP(A68,[1]Consolidado!$A$6:$L$215,12,0)),"")</f>
        <v>Se tiene 717 concesiones de agua o licencias ambientales con PUEAA aprobado, de los cuales se ha realizado con corte a 30 de octubre 465.
Es de mencionar que en la revisión que se realiza administrativamente o tècnicamente, algunos expedientes han perdido vigencia durante el año, por lo cual se relaciona constancia de archivo o resoluciòn por la cual se archiva un tràmite como soporte. En otros casos se  ha presentado que el usuario aplica para RURH por lo cual se relaciona estos soportes.
Para el cumplimiento del indicador se ha realizado retroalimentaciòn del avance a cada oficina territorial  y se tiene dos convenios en ejecuciòn que dentro de sus actividades apoya el control y seguimiento a algunos trámites, entre esos, algunas concesiones de agua o licencias ambientales que tienen aprobado el PUEAA</v>
      </c>
      <c r="AF68" s="3">
        <f>VLOOKUP(A68,'[1]Anexo 1 Matriz Inf Gestión'!$B$8:$AK$216,36,0)</f>
        <v>0.91213389121338917</v>
      </c>
      <c r="AG68" s="15" cm="1">
        <f t="array" ref="AG68:AI68">VLOOKUP(A68,'[1]Anexo 1 Matriz Inf Gestión'!$B$8:$BV$216,TRANSPOSE({71;72;73}),0)</f>
        <v>770000000</v>
      </c>
      <c r="AH68" s="15">
        <v>630000000</v>
      </c>
      <c r="AI68" s="3">
        <v>0.81818181818181823</v>
      </c>
      <c r="AJ68" s="40" t="str">
        <f>IF(VLOOKUP(A68,'[1]Anexo 1 Matriz Inf Gestión'!$B$8:$CA$216,75,0)="","",VLOOKUP(A68,'[1]Anexo 1 Matriz Inf Gestión'!$B$8:$CA$216,75,0))</f>
        <v/>
      </c>
      <c r="AK68" s="40" t="str">
        <f>IF(VLOOKUP(A68,'[1]Anexo 1 Matriz Inf Gestión'!$B$8:$CA$216,76,0)="","",VLOOKUP(A68,'[1]Anexo 1 Matriz Inf Gestión'!$B$8:$CA$216,76,0))</f>
        <v>% de programas de uso eficiente y ahorro del agua (PUEAA) con seguimiento</v>
      </c>
      <c r="AL68" s="40" t="str">
        <f>IF(VLOOKUP(A68,'[1]Anexo 1 Matriz Inf Gestión'!$B$8:$CA$216,77,0)="","",VLOOKUP(A68,'[1]Anexo 1 Matriz Inf Gestión'!$B$8:$CA$216,77,0))</f>
        <v/>
      </c>
      <c r="AM68" s="40" t="str">
        <f>IF(VLOOKUP(A68,'[1]Anexo 1 Matriz Inf Gestión'!$B$8:$CA$216,78,0)="","",VLOOKUP(A68,'[1]Anexo 1 Matriz Inf Gestión'!$B$8:$CA$216,78,0))</f>
        <v/>
      </c>
    </row>
    <row r="69" spans="1:39" x14ac:dyDescent="0.2">
      <c r="A69" s="16" t="s">
        <v>240</v>
      </c>
      <c r="B69" s="17" t="str">
        <f>VLOOKUP(A69,'[1]Anexo 1 Matriz Inf Gestión'!$B$8:$D$216,3,0)</f>
        <v>Programa III. Modelo de ocupación sostenible</v>
      </c>
      <c r="C69" s="17" t="str">
        <f>IFERROR(IF(VLOOKUP(A69,'[1]Anexo 1 Matriz Inf Gestión'!$B$8:$E$216,4,0)="","",VLOOKUP(A69,'[1]Anexo 1 Matriz Inf Gestión'!$B$8:$E$216,4,0)),"")</f>
        <v/>
      </c>
      <c r="D69" s="18">
        <f>VLOOKUP(A69,'[1]Anexo 1 Matriz Inf Gestión'!$B$8:$J$216,6,0)</f>
        <v>1</v>
      </c>
      <c r="E69" s="18" cm="1">
        <f t="array" ref="E69:F69">VLOOKUP(A69,'[2]Anexo 1 Matriz Inf Gestión'!$A$7:$H$215,TRANSPOSE({7;8}),0)</f>
        <v>0.91508620689655173</v>
      </c>
      <c r="F69" s="18">
        <v>0.91508620689655173</v>
      </c>
      <c r="G69" s="19" cm="1">
        <f t="array" ref="G69:I69">VLOOKUP(A69,'[2]Anexo 1 Matriz Inf Gestión'!$A$7:$AF$215,TRANSPOSE({30;31;32}),0)</f>
        <v>4046538830</v>
      </c>
      <c r="H69" s="19">
        <v>3144954012</v>
      </c>
      <c r="I69" s="18">
        <v>0.77719605423877769</v>
      </c>
      <c r="J69" s="31" t="s">
        <v>67</v>
      </c>
      <c r="K69" s="18">
        <f>VLOOKUP(A69,'[1]Anexo 1 Matriz Inf Gestión'!$B$8:$J$216,7,0)</f>
        <v>1</v>
      </c>
      <c r="L69" s="18" cm="1">
        <f t="array" ref="L69:M69">VLOOKUP(A69,'[3]Anexo 1 Matriz Inf Gestión'!$A$8:$R$216,TRANSPOSE({11;16}),0)</f>
        <v>0.90798850574712642</v>
      </c>
      <c r="M69" s="18">
        <v>0.90798850574712642</v>
      </c>
      <c r="N69" s="19" cm="1">
        <f t="array" ref="N69:P69">VLOOKUP(A69,'[3]Anexo 1 Matriz Inf Gestión'!$A$8:$AU$216,TRANSPOSE({45;46;47}),0)</f>
        <v>3790363499</v>
      </c>
      <c r="O69" s="19">
        <v>3278795310</v>
      </c>
      <c r="P69" s="18">
        <v>0.86503453055756641</v>
      </c>
      <c r="Q69" s="17" t="s">
        <v>67</v>
      </c>
      <c r="R69" s="18">
        <f>VLOOKUP(A69,'[1]Anexo 1 Matriz Inf Gestión'!$B$8:$J$216,8,0)</f>
        <v>1</v>
      </c>
      <c r="S69" s="18" cm="1">
        <f t="array" ref="S69:T69">VLOOKUP(A69,'[4]Anexo 1 Matriz Inf Gestión'!$A$8:$R$216,TRANSPOSE({11;17}),0)</f>
        <v>0.90615325312756001</v>
      </c>
      <c r="T69" s="18">
        <v>0.90615325312756001</v>
      </c>
      <c r="U69" s="19" cm="1">
        <f t="array" ref="U69:W69">VLOOKUP(A69,'[4]Anexo 1 Matriz Inf Gestión'!$A$8:$BE$216,TRANSPOSE({54;55;56}),0)</f>
        <v>7846000002</v>
      </c>
      <c r="V69" s="19">
        <v>6581418487</v>
      </c>
      <c r="W69" s="18">
        <v>0.83882468586825776</v>
      </c>
      <c r="X69" s="27" t="s">
        <v>67</v>
      </c>
      <c r="Y69" s="18">
        <f>VLOOKUP(A69,'[1]Anexo 1 Matriz Inf Gestión'!$B$8:$J$216,9,0)</f>
        <v>1</v>
      </c>
      <c r="Z69" s="18">
        <f>VLOOKUP(A69,'[1]Anexo 1 Matriz Inf Gestión'!$B$8:$N$216,13,0)</f>
        <v>0.88342064422751854</v>
      </c>
      <c r="AA69" s="18">
        <f>VLOOKUP(A69,'[1]Anexo 1 Matriz Inf Gestión'!$B$8:$U$216,20,0)</f>
        <v>0.88342064422751854</v>
      </c>
      <c r="AB69" s="19" cm="1">
        <f t="array" ref="AB69:AD69">VLOOKUP(A69,'[1]Anexo 1 Matriz Inf Gestión'!$B$8:$BP$216,TRANSPOSE({65;66;67}),0)</f>
        <v>11297645380</v>
      </c>
      <c r="AC69" s="19">
        <v>9667263745</v>
      </c>
      <c r="AD69" s="18">
        <v>0.85568836866784359</v>
      </c>
      <c r="AE69" s="31" t="str">
        <f>IFERROR(IF(VLOOKUP(A69,[1]Consolidado!$A$6:$L$215,12,0)="","",VLOOKUP(A69,[1]Consolidado!$A$6:$L$215,12,0)),"")</f>
        <v/>
      </c>
      <c r="AF69" s="18">
        <f>VLOOKUP(A69,'[1]Anexo 1 Matriz Inf Gestión'!$B$8:$AK$216,36,0)</f>
        <v>0.93566872306034488</v>
      </c>
      <c r="AG69" s="19" cm="1">
        <f t="array" ref="AG69:AI69">VLOOKUP(A69,'[1]Anexo 1 Matriz Inf Gestión'!$B$8:$BV$216,TRANSPOSE({71;72;73}),0)</f>
        <v>26980547711</v>
      </c>
      <c r="AH69" s="19">
        <v>22672431554</v>
      </c>
      <c r="AI69" s="18">
        <v>0.84032510373228719</v>
      </c>
      <c r="AJ69" s="39" t="str">
        <f>IF(VLOOKUP(A69,'[1]Anexo 1 Matriz Inf Gestión'!$B$8:$CA$216,75,0)="","",VLOOKUP(A69,'[1]Anexo 1 Matriz Inf Gestión'!$B$8:$CA$216,75,0))</f>
        <v/>
      </c>
      <c r="AK69" s="39" t="str">
        <f>IF(VLOOKUP(A69,'[1]Anexo 1 Matriz Inf Gestión'!$B$8:$CA$216,76,0)="","",VLOOKUP(A69,'[1]Anexo 1 Matriz Inf Gestión'!$B$8:$CA$216,76,0))</f>
        <v/>
      </c>
      <c r="AL69" s="39" t="str">
        <f>IF(VLOOKUP(A69,'[1]Anexo 1 Matriz Inf Gestión'!$B$8:$CA$216,77,0)="","",VLOOKUP(A69,'[1]Anexo 1 Matriz Inf Gestión'!$B$8:$CA$216,77,0))</f>
        <v/>
      </c>
      <c r="AM69" s="39" t="str">
        <f>IF(VLOOKUP(A69,'[1]Anexo 1 Matriz Inf Gestión'!$B$8:$CA$216,78,0)="","",VLOOKUP(A69,'[1]Anexo 1 Matriz Inf Gestión'!$B$8:$CA$216,78,0))</f>
        <v/>
      </c>
    </row>
    <row r="70" spans="1:39" ht="38.25" x14ac:dyDescent="0.2">
      <c r="A70" s="20" t="s">
        <v>247</v>
      </c>
      <c r="B70" s="21" t="str">
        <f>VLOOKUP(A70,'[1]Anexo 1 Matriz Inf Gestión'!$B$8:$D$216,3,0)</f>
        <v>Proyecto 5. Direccionando la ocupación del territorio</v>
      </c>
      <c r="C70" s="21" t="str">
        <f>IFERROR(IF(VLOOKUP(A70,'[1]Anexo 1 Matriz Inf Gestión'!$B$8:$E$216,4,0)="","",VLOOKUP(A70,'[1]Anexo 1 Matriz Inf Gestión'!$B$8:$E$216,4,0)),"")</f>
        <v/>
      </c>
      <c r="D70" s="22">
        <f>VLOOKUP(A70,'[1]Anexo 1 Matriz Inf Gestión'!$B$8:$J$216,6,0)</f>
        <v>1</v>
      </c>
      <c r="E70" s="22" cm="1">
        <f t="array" ref="E70:F70">VLOOKUP(A70,'[2]Anexo 1 Matriz Inf Gestión'!$A$7:$H$215,TRANSPOSE({7;8}),0)</f>
        <v>0.875</v>
      </c>
      <c r="F70" s="22">
        <v>0.875</v>
      </c>
      <c r="G70" s="23" cm="1">
        <f t="array" ref="G70:I70">VLOOKUP(A70,'[2]Anexo 1 Matriz Inf Gestión'!$A$7:$AF$215,TRANSPOSE({30;31;32}),0)</f>
        <v>1280471944</v>
      </c>
      <c r="H70" s="23">
        <v>1048836729</v>
      </c>
      <c r="I70" s="22">
        <v>0.81910168662000771</v>
      </c>
      <c r="J70" s="32" t="s">
        <v>67</v>
      </c>
      <c r="K70" s="22">
        <f>VLOOKUP(A70,'[1]Anexo 1 Matriz Inf Gestión'!$B$8:$J$216,7,0)</f>
        <v>1</v>
      </c>
      <c r="L70" s="22" cm="1">
        <f t="array" ref="L70:M70">VLOOKUP(A70,'[3]Anexo 1 Matriz Inf Gestión'!$A$8:$R$216,TRANSPOSE({11;16}),0)</f>
        <v>0.83666666666666656</v>
      </c>
      <c r="M70" s="22">
        <v>0.83666666666666656</v>
      </c>
      <c r="N70" s="23" cm="1">
        <f t="array" ref="N70:P70">VLOOKUP(A70,'[3]Anexo 1 Matriz Inf Gestión'!$A$8:$AU$216,TRANSPOSE({45;46;47}),0)</f>
        <v>1487086483</v>
      </c>
      <c r="O70" s="23">
        <v>1257504860</v>
      </c>
      <c r="P70" s="22">
        <v>0.84561649532524197</v>
      </c>
      <c r="Q70" s="21" t="s">
        <v>67</v>
      </c>
      <c r="R70" s="22">
        <f>VLOOKUP(A70,'[1]Anexo 1 Matriz Inf Gestión'!$B$8:$J$216,8,0)</f>
        <v>1</v>
      </c>
      <c r="S70" s="22" cm="1">
        <f t="array" ref="S70:T70">VLOOKUP(A70,'[4]Anexo 1 Matriz Inf Gestión'!$A$8:$R$216,TRANSPOSE({11;17}),0)</f>
        <v>0.83299616142753397</v>
      </c>
      <c r="T70" s="22">
        <v>0.83299616142753397</v>
      </c>
      <c r="U70" s="23" cm="1">
        <f t="array" ref="U70:W70">VLOOKUP(A70,'[4]Anexo 1 Matriz Inf Gestión'!$A$8:$BE$216,TRANSPOSE({54;55;56}),0)</f>
        <v>3176999996</v>
      </c>
      <c r="V70" s="23">
        <v>2809365436</v>
      </c>
      <c r="W70" s="22">
        <v>0.88428248018165878</v>
      </c>
      <c r="X70" s="28" t="s">
        <v>67</v>
      </c>
      <c r="Y70" s="22">
        <f>VLOOKUP(A70,'[1]Anexo 1 Matriz Inf Gestión'!$B$8:$J$216,9,0)</f>
        <v>1</v>
      </c>
      <c r="Z70" s="22">
        <f>VLOOKUP(A70,'[1]Anexo 1 Matriz Inf Gestión'!$B$8:$N$216,13,0)</f>
        <v>0.78753094362745102</v>
      </c>
      <c r="AA70" s="22">
        <f>VLOOKUP(A70,'[1]Anexo 1 Matriz Inf Gestión'!$B$8:$U$216,20,0)</f>
        <v>0.78753094362745102</v>
      </c>
      <c r="AB70" s="23" cm="1">
        <f t="array" ref="AB70:AD70">VLOOKUP(A70,'[1]Anexo 1 Matriz Inf Gestión'!$B$8:$BP$216,TRANSPOSE({65;66;67}),0)</f>
        <v>3963875276</v>
      </c>
      <c r="AC70" s="23">
        <v>3379190577</v>
      </c>
      <c r="AD70" s="22">
        <v>0.85249669621542346</v>
      </c>
      <c r="AE70" s="32" t="str">
        <f>IFERROR(IF(VLOOKUP(A70,[1]Consolidado!$A$6:$L$215,12,0)="","",VLOOKUP(A70,[1]Consolidado!$A$6:$L$215,12,0)),"")</f>
        <v/>
      </c>
      <c r="AF70" s="22">
        <f>VLOOKUP(A70,'[1]Anexo 1 Matriz Inf Gestión'!$B$8:$AK$216,36,0)</f>
        <v>0.89805468750000006</v>
      </c>
      <c r="AG70" s="23" cm="1">
        <f t="array" ref="AG70:AI70">VLOOKUP(A70,'[1]Anexo 1 Matriz Inf Gestión'!$B$8:$BV$216,TRANSPOSE({71;72;73}),0)</f>
        <v>9908433699</v>
      </c>
      <c r="AH70" s="23">
        <v>8494897602</v>
      </c>
      <c r="AI70" s="22">
        <v>0.85734010642442304</v>
      </c>
      <c r="AJ70" s="41" t="str">
        <f>IF(VLOOKUP(A70,'[1]Anexo 1 Matriz Inf Gestión'!$B$8:$CA$216,75,0)="","",VLOOKUP(A70,'[1]Anexo 1 Matriz Inf Gestión'!$B$8:$CA$216,75,0))</f>
        <v>3205 – Ordenamiento ambiental territorial.</v>
      </c>
      <c r="AK70" s="41" t="str">
        <f>IF(VLOOKUP(A70,'[1]Anexo 1 Matriz Inf Gestión'!$B$8:$CA$216,76,0)="","",VLOOKUP(A70,'[1]Anexo 1 Matriz Inf Gestión'!$B$8:$CA$216,76,0))</f>
        <v/>
      </c>
      <c r="AL70" s="41" t="str">
        <f>IF(VLOOKUP(A70,'[1]Anexo 1 Matriz Inf Gestión'!$B$8:$CA$216,77,0)="","",VLOOKUP(A70,'[1]Anexo 1 Matriz Inf Gestión'!$B$8:$CA$216,77,0))</f>
        <v/>
      </c>
      <c r="AM70" s="41" t="str">
        <f>IF(VLOOKUP(A70,'[1]Anexo 1 Matriz Inf Gestión'!$B$8:$CA$216,78,0)="","",VLOOKUP(A70,'[1]Anexo 1 Matriz Inf Gestión'!$B$8:$CA$216,78,0))</f>
        <v>11 - Ciudades y Comunidades sostenibles</v>
      </c>
    </row>
    <row r="71" spans="1:39" ht="25.5" outlineLevel="1" x14ac:dyDescent="0.2">
      <c r="A71" s="1" t="s">
        <v>203</v>
      </c>
      <c r="B71" s="4" t="str">
        <f>VLOOKUP(A71,'[1]Anexo 1 Matriz Inf Gestión'!$B$8:$D$216,3,0)</f>
        <v>Definir modelo de ocupación regional sostenible, con enfoque diferencial, en articulación interinstitucional</v>
      </c>
      <c r="C71" s="4" t="str">
        <f>IFERROR(IF(VLOOKUP(A71,'[1]Anexo 1 Matriz Inf Gestión'!$B$8:$E$216,4,0)="","",VLOOKUP(A71,'[1]Anexo 1 Matriz Inf Gestión'!$B$8:$E$216,4,0)),"")</f>
        <v/>
      </c>
      <c r="D71" s="3">
        <f>VLOOKUP(A71,'[1]Anexo 1 Matriz Inf Gestión'!$B$8:$J$216,6,0)</f>
        <v>1</v>
      </c>
      <c r="E71" s="3" cm="1">
        <f t="array" ref="E71:F71">VLOOKUP(A71,'[2]Anexo 1 Matriz Inf Gestión'!$A$7:$H$215,TRANSPOSE({7;8}),0)</f>
        <v>1</v>
      </c>
      <c r="F71" s="3">
        <v>1</v>
      </c>
      <c r="G71" s="15" cm="1">
        <f t="array" ref="G71:I71">VLOOKUP(A71,'[2]Anexo 1 Matriz Inf Gestión'!$A$7:$AF$215,TRANSPOSE({30;31;32}),0)</f>
        <v>4259911</v>
      </c>
      <c r="H71" s="15">
        <v>2956378</v>
      </c>
      <c r="I71" s="3">
        <v>0.69399994506927487</v>
      </c>
      <c r="J71" s="35" t="s">
        <v>67</v>
      </c>
      <c r="K71" s="3">
        <f>VLOOKUP(A71,'[1]Anexo 1 Matriz Inf Gestión'!$B$8:$J$216,7,0)</f>
        <v>1</v>
      </c>
      <c r="L71" s="3" cm="1">
        <f t="array" ref="L71:M71">VLOOKUP(A71,'[3]Anexo 1 Matriz Inf Gestión'!$A$8:$R$216,TRANSPOSE({11;16}),0)</f>
        <v>0.02</v>
      </c>
      <c r="M71" s="3">
        <v>0.02</v>
      </c>
      <c r="N71" s="15" cm="1">
        <f t="array" ref="N71:P71">VLOOKUP(A71,'[3]Anexo 1 Matriz Inf Gestión'!$A$8:$AU$216,TRANSPOSE({45;46;47}),0)</f>
        <v>111000000</v>
      </c>
      <c r="O71" s="15">
        <v>95875890</v>
      </c>
      <c r="P71" s="3">
        <v>0.86374675675675672</v>
      </c>
      <c r="Q71" s="34" t="s">
        <v>67</v>
      </c>
      <c r="R71" s="3">
        <f>VLOOKUP(A71,'[1]Anexo 1 Matriz Inf Gestión'!$B$8:$J$216,8,0)</f>
        <v>1</v>
      </c>
      <c r="S71" s="3" cm="1">
        <f t="array" ref="S71:T71">VLOOKUP(A71,'[4]Anexo 1 Matriz Inf Gestión'!$A$8:$R$216,TRANSPOSE({11;17}),0)</f>
        <v>0</v>
      </c>
      <c r="T71" s="3">
        <v>0</v>
      </c>
      <c r="U71" s="15" cm="1">
        <f t="array" ref="U71:W71">VLOOKUP(A71,'[4]Anexo 1 Matriz Inf Gestión'!$A$8:$BE$216,TRANSPOSE({54;55;56}),0)</f>
        <v>1647739753</v>
      </c>
      <c r="V71" s="15">
        <v>1584065679</v>
      </c>
      <c r="W71" s="3">
        <v>0.9613567167484609</v>
      </c>
      <c r="X71" s="30" t="s">
        <v>67</v>
      </c>
      <c r="Y71" s="3">
        <f>VLOOKUP(A71,'[1]Anexo 1 Matriz Inf Gestión'!$B$8:$J$216,9,0)</f>
        <v>1</v>
      </c>
      <c r="Z71" s="3">
        <f>VLOOKUP(A71,'[1]Anexo 1 Matriz Inf Gestión'!$B$8:$N$216,13,0)</f>
        <v>2.6656249999999996E-2</v>
      </c>
      <c r="AA71" s="3">
        <f>VLOOKUP(A71,'[1]Anexo 1 Matriz Inf Gestión'!$B$8:$U$216,20,0)</f>
        <v>2.6656249999999996E-2</v>
      </c>
      <c r="AB71" s="15" cm="1">
        <f t="array" ref="AB71:AD71">VLOOKUP(A71,'[1]Anexo 1 Matriz Inf Gestión'!$B$8:$BP$216,TRANSPOSE({65;66;67}),0)</f>
        <v>1350417411</v>
      </c>
      <c r="AC71" s="15">
        <v>1285487748</v>
      </c>
      <c r="AD71" s="3">
        <v>0.9519188197137366</v>
      </c>
      <c r="AE71" s="33" t="str">
        <f>IFERROR(IF(VLOOKUP(A71,[1]Consolidado!$A$6:$L$215,12,0)="","",VLOOKUP(A71,[1]Consolidado!$A$6:$L$215,12,0)),"")</f>
        <v/>
      </c>
      <c r="AF71" s="3">
        <f>VLOOKUP(A71,'[1]Anexo 1 Matriz Inf Gestión'!$B$8:$AK$216,36,0)</f>
        <v>0.51332812500000002</v>
      </c>
      <c r="AG71" s="15" cm="1">
        <f t="array" ref="AG71:AI71">VLOOKUP(A71,'[1]Anexo 1 Matriz Inf Gestión'!$B$8:$BV$216,TRANSPOSE({71;72;73}),0)</f>
        <v>3113417075</v>
      </c>
      <c r="AH71" s="15">
        <v>2968385695</v>
      </c>
      <c r="AI71" s="3">
        <v>0.95341729793782926</v>
      </c>
      <c r="AJ71" s="40" t="str">
        <f>IF(VLOOKUP(A71,'[1]Anexo 1 Matriz Inf Gestión'!$B$8:$CA$216,75,0)="","",VLOOKUP(A71,'[1]Anexo 1 Matriz Inf Gestión'!$B$8:$CA$216,75,0))</f>
        <v/>
      </c>
      <c r="AK71" s="40" t="str">
        <f>IF(VLOOKUP(A71,'[1]Anexo 1 Matriz Inf Gestión'!$B$8:$CA$216,76,0)="","",VLOOKUP(A71,'[1]Anexo 1 Matriz Inf Gestión'!$B$8:$CA$216,76,0))</f>
        <v/>
      </c>
      <c r="AL71" s="40" t="str">
        <f>IF(VLOOKUP(A71,'[1]Anexo 1 Matriz Inf Gestión'!$B$8:$CA$216,77,0)="","",VLOOKUP(A71,'[1]Anexo 1 Matriz Inf Gestión'!$B$8:$CA$216,77,0))</f>
        <v/>
      </c>
      <c r="AM71" s="40" t="str">
        <f>IF(VLOOKUP(A71,'[1]Anexo 1 Matriz Inf Gestión'!$B$8:$CA$216,78,0)="","",VLOOKUP(A71,'[1]Anexo 1 Matriz Inf Gestión'!$B$8:$CA$216,78,0))</f>
        <v/>
      </c>
    </row>
    <row r="72" spans="1:39" ht="76.5" outlineLevel="1" x14ac:dyDescent="0.2">
      <c r="A72" s="1" t="s">
        <v>93</v>
      </c>
      <c r="B72" s="4" t="str">
        <f>VLOOKUP(A72,'[1]Anexo 1 Matriz Inf Gestión'!$B$8:$D$216,3,0)</f>
        <v>Definición del modelo de ocupación regional sostenible, con enfoque diferencial, en articulación interinstitucional</v>
      </c>
      <c r="C72" s="4" t="str">
        <f>IFERROR(IF(VLOOKUP(A72,'[1]Anexo 1 Matriz Inf Gestión'!$B$8:$E$216,4,0)="","",VLOOKUP(A72,'[1]Anexo 1 Matriz Inf Gestión'!$B$8:$E$216,4,0)),"")</f>
        <v>Modelo de ocupación regional sostenible definido.</v>
      </c>
      <c r="D72" s="3">
        <f>VLOOKUP(A72,'[1]Anexo 1 Matriz Inf Gestión'!$B$8:$J$216,6,0)</f>
        <v>1</v>
      </c>
      <c r="E72" s="3" cm="1">
        <f t="array" ref="E72:F72">VLOOKUP(A72,'[2]Anexo 1 Matriz Inf Gestión'!$A$7:$H$215,TRANSPOSE({7;8}),0)</f>
        <v>1</v>
      </c>
      <c r="F72" s="3">
        <v>1</v>
      </c>
      <c r="G72" s="15" cm="1">
        <f t="array" ref="G72:I72">VLOOKUP(A72,'[2]Anexo 1 Matriz Inf Gestión'!$A$7:$AF$215,TRANSPOSE({30;31;32}),0)</f>
        <v>4259911</v>
      </c>
      <c r="H72" s="15">
        <v>2956378</v>
      </c>
      <c r="I72" s="3">
        <v>0.69399994506927487</v>
      </c>
      <c r="J72" s="35" t="s">
        <v>414</v>
      </c>
      <c r="K72" s="3">
        <f>VLOOKUP(A72,'[1]Anexo 1 Matriz Inf Gestión'!$B$8:$J$216,7,0)</f>
        <v>0</v>
      </c>
      <c r="L72" s="3" cm="1">
        <f t="array" ref="L72:M72">VLOOKUP(A72,'[3]Anexo 1 Matriz Inf Gestión'!$A$8:$R$216,TRANSPOSE({11;16}),0)</f>
        <v>0</v>
      </c>
      <c r="M72" s="3">
        <v>0</v>
      </c>
      <c r="N72" s="15" cm="1">
        <f t="array" ref="N72:P72">VLOOKUP(A72,'[3]Anexo 1 Matriz Inf Gestión'!$A$8:$AU$216,TRANSPOSE({45;46;47}),0)</f>
        <v>111000000</v>
      </c>
      <c r="O72" s="15">
        <v>95875890</v>
      </c>
      <c r="P72" s="3">
        <v>0.86374675675675672</v>
      </c>
      <c r="Q72" s="34" t="s">
        <v>288</v>
      </c>
      <c r="R72" s="3">
        <f>VLOOKUP(A72,'[1]Anexo 1 Matriz Inf Gestión'!$B$8:$J$216,8,0)</f>
        <v>0</v>
      </c>
      <c r="S72" s="3" cm="1">
        <f t="array" ref="S72:T72">VLOOKUP(A72,'[4]Anexo 1 Matriz Inf Gestión'!$A$8:$R$216,TRANSPOSE({11;17}),0)</f>
        <v>0</v>
      </c>
      <c r="T72" s="3">
        <v>0</v>
      </c>
      <c r="U72" s="15" cm="1">
        <f t="array" ref="U72:W72">VLOOKUP(A72,'[4]Anexo 1 Matriz Inf Gestión'!$A$8:$BE$216,TRANSPOSE({54;55;56}),0)</f>
        <v>147739753</v>
      </c>
      <c r="V72" s="15">
        <v>84393877</v>
      </c>
      <c r="W72" s="3">
        <v>0.57123337007338848</v>
      </c>
      <c r="X72" s="30" t="s">
        <v>43</v>
      </c>
      <c r="Y72" s="3">
        <f>VLOOKUP(A72,'[1]Anexo 1 Matriz Inf Gestión'!$B$8:$J$216,9,0)</f>
        <v>0</v>
      </c>
      <c r="Z72" s="3">
        <f>VLOOKUP(A72,'[1]Anexo 1 Matriz Inf Gestión'!$B$8:$N$216,13,0)</f>
        <v>0</v>
      </c>
      <c r="AA72" s="3">
        <f>VLOOKUP(A72,'[1]Anexo 1 Matriz Inf Gestión'!$B$8:$U$216,20,0)</f>
        <v>0</v>
      </c>
      <c r="AB72" s="15" cm="1">
        <f t="array" ref="AB72:AD72">VLOOKUP(A72,'[1]Anexo 1 Matriz Inf Gestión'!$B$8:$BP$216,TRANSPOSE({65;66;67}),0)</f>
        <v>138059275</v>
      </c>
      <c r="AC72" s="15">
        <v>103347770</v>
      </c>
      <c r="AD72" s="3">
        <v>0.74857534924763292</v>
      </c>
      <c r="AE72" s="33" t="str">
        <f>IFERROR(IF(VLOOKUP(A72,[1]Consolidado!$A$6:$L$215,12,0)="","",VLOOKUP(A72,[1]Consolidado!$A$6:$L$215,12,0)),"")</f>
        <v/>
      </c>
      <c r="AF72" s="3">
        <f>VLOOKUP(A72,'[1]Anexo 1 Matriz Inf Gestión'!$B$8:$AK$216,36,0)</f>
        <v>1</v>
      </c>
      <c r="AG72" s="15" cm="1">
        <f t="array" ref="AG72:AI72">VLOOKUP(A72,'[1]Anexo 1 Matriz Inf Gestión'!$B$8:$BV$216,TRANSPOSE({71;72;73}),0)</f>
        <v>401058939</v>
      </c>
      <c r="AH72" s="15">
        <v>286573915</v>
      </c>
      <c r="AI72" s="3">
        <v>0.71454314349542525</v>
      </c>
      <c r="AJ72" s="40" t="str">
        <f>IF(VLOOKUP(A72,'[1]Anexo 1 Matriz Inf Gestión'!$B$8:$CA$216,75,0)="","",VLOOKUP(A72,'[1]Anexo 1 Matriz Inf Gestión'!$B$8:$CA$216,75,0))</f>
        <v/>
      </c>
      <c r="AK72" s="40" t="str">
        <f>IF(VLOOKUP(A72,'[1]Anexo 1 Matriz Inf Gestión'!$B$8:$CA$216,76,0)="","",VLOOKUP(A72,'[1]Anexo 1 Matriz Inf Gestión'!$B$8:$CA$216,76,0))</f>
        <v/>
      </c>
      <c r="AL72" s="40" t="str">
        <f>IF(VLOOKUP(A72,'[1]Anexo 1 Matriz Inf Gestión'!$B$8:$CA$216,77,0)="","",VLOOKUP(A72,'[1]Anexo 1 Matriz Inf Gestión'!$B$8:$CA$216,77,0))</f>
        <v/>
      </c>
      <c r="AM72" s="40" t="str">
        <f>IF(VLOOKUP(A72,'[1]Anexo 1 Matriz Inf Gestión'!$B$8:$CA$216,78,0)="","",VLOOKUP(A72,'[1]Anexo 1 Matriz Inf Gestión'!$B$8:$CA$216,78,0))</f>
        <v/>
      </c>
    </row>
    <row r="73" spans="1:39" ht="267.75" outlineLevel="1" x14ac:dyDescent="0.2">
      <c r="A73" s="1" t="s">
        <v>94</v>
      </c>
      <c r="B73" s="4" t="str">
        <f>VLOOKUP(A73,'[1]Anexo 1 Matriz Inf Gestión'!$B$8:$D$216,3,0)</f>
        <v>Priorización, delimitación y regulación Rondas hídricas</v>
      </c>
      <c r="C73" s="4" t="str">
        <f>IFERROR(IF(VLOOKUP(A73,'[1]Anexo 1 Matriz Inf Gestión'!$B$8:$E$216,4,0)="","",VLOOKUP(A73,'[1]Anexo 1 Matriz Inf Gestión'!$B$8:$E$216,4,0)),"")</f>
        <v>Número de rondas hídricas priorizadas delimitadas y reguladas</v>
      </c>
      <c r="D73" s="3">
        <f>VLOOKUP(A73,'[1]Anexo 1 Matriz Inf Gestión'!$B$8:$J$216,6,0)</f>
        <v>0</v>
      </c>
      <c r="E73" s="3" cm="1">
        <f t="array" ref="E73:F73">VLOOKUP(A73,'[2]Anexo 1 Matriz Inf Gestión'!$A$7:$H$215,TRANSPOSE({7;8}),0)</f>
        <v>0</v>
      </c>
      <c r="F73" s="3">
        <v>0</v>
      </c>
      <c r="G73" s="15" cm="1">
        <f t="array" ref="G73:I73">VLOOKUP(A73,'[2]Anexo 1 Matriz Inf Gestión'!$A$7:$AF$215,TRANSPOSE({30;31;32}),0)</f>
        <v>0</v>
      </c>
      <c r="H73" s="15">
        <v>0</v>
      </c>
      <c r="I73" s="3">
        <v>0</v>
      </c>
      <c r="J73" s="35" t="s">
        <v>379</v>
      </c>
      <c r="K73" s="3">
        <f>VLOOKUP(A73,'[1]Anexo 1 Matriz Inf Gestión'!$B$8:$J$216,7,0)</f>
        <v>4</v>
      </c>
      <c r="L73" s="3" cm="1">
        <f t="array" ref="L73:M73">VLOOKUP(A73,'[3]Anexo 1 Matriz Inf Gestión'!$A$8:$R$216,TRANSPOSE({11;16}),0)</f>
        <v>0.08</v>
      </c>
      <c r="M73" s="3">
        <v>0.02</v>
      </c>
      <c r="N73" s="15" cm="1">
        <f t="array" ref="N73:P73">VLOOKUP(A73,'[3]Anexo 1 Matriz Inf Gestión'!$A$8:$AU$216,TRANSPOSE({45;46;47}),0)</f>
        <v>0</v>
      </c>
      <c r="O73" s="15">
        <v>0</v>
      </c>
      <c r="P73" s="3">
        <v>0</v>
      </c>
      <c r="Q73" s="34" t="s">
        <v>289</v>
      </c>
      <c r="R73" s="3">
        <f>VLOOKUP(A73,'[1]Anexo 1 Matriz Inf Gestión'!$B$8:$J$216,8,0)</f>
        <v>8</v>
      </c>
      <c r="S73" s="3" cm="1">
        <f t="array" ref="S73:T73">VLOOKUP(A73,'[4]Anexo 1 Matriz Inf Gestión'!$A$8:$R$216,TRANSPOSE({11;17}),0)</f>
        <v>0</v>
      </c>
      <c r="T73" s="3">
        <v>0</v>
      </c>
      <c r="U73" s="15" cm="1">
        <f t="array" ref="U73:W73">VLOOKUP(A73,'[4]Anexo 1 Matriz Inf Gestión'!$A$8:$BE$216,TRANSPOSE({54;55;56}),0)</f>
        <v>1500000000</v>
      </c>
      <c r="V73" s="15">
        <v>1499671802</v>
      </c>
      <c r="W73" s="3">
        <v>0.99978120133333337</v>
      </c>
      <c r="X73" s="30" t="s">
        <v>547</v>
      </c>
      <c r="Y73" s="3">
        <f>VLOOKUP(A73,'[1]Anexo 1 Matriz Inf Gestión'!$B$8:$J$216,9,0)</f>
        <v>12</v>
      </c>
      <c r="Z73" s="3">
        <f>VLOOKUP(A73,'[1]Anexo 1 Matriz Inf Gestión'!$B$8:$N$216,13,0)</f>
        <v>0.31987499999999996</v>
      </c>
      <c r="AA73" s="3">
        <f>VLOOKUP(A73,'[1]Anexo 1 Matriz Inf Gestión'!$B$8:$U$216,20,0)</f>
        <v>2.6656249999999996E-2</v>
      </c>
      <c r="AB73" s="15" cm="1">
        <f t="array" ref="AB73:AD73">VLOOKUP(A73,'[1]Anexo 1 Matriz Inf Gestión'!$B$8:$BP$216,TRANSPOSE({65;66;67}),0)</f>
        <v>1212358136</v>
      </c>
      <c r="AC73" s="15">
        <v>1182139978</v>
      </c>
      <c r="AD73" s="3">
        <v>0.9750748915665296</v>
      </c>
      <c r="AE73" s="33" t="str">
        <f>IFERROR(IF(VLOOKUP(A73,[1]Consolidado!$A$6:$L$215,12,0)="","",VLOOKUP(A73,[1]Consolidado!$A$6:$L$215,12,0)),"")</f>
        <v xml:space="preserve">El porcentaje de cumplimiento reflejado en este indicador (Número de rondas hídricas priorizadas, delimitadas y reguladas), hace referencia al avance en conjunto de las 12 fuentes hídricas priorizadas para el convenio No. 040-COV2210-86 de 2022, el cual se desarrolla a traves de seis (6) alcances, cada uno con un conjunto de actividades y subactividades que se reflejan a traves de entregables. Los avances reportados para el trimestre son derivados de las actividades que cuentan con un radicado ante la Corporación. Por lo tanto, el porcentaje no hace referencia a un número entero de rondas hídricas con el proceso de delimitación finalizado y regulado sino al avance en los 6 alcances para las 12 fuentes hídricas.
Debe tenerse en cuenta que la priorización de las fuentes hídricas a delimitar se realizó mediante la resolucióin Corporativa No. 040-RES2202-902 del 18 de febrero del 2022, por lo tanto, dicho alcance aparece con un cumplimiento del 100%.
La fase 0 de las 12 rondas se ha ejecutado en un 100%
Se tiene avance para la quebrada Ayurá en un 43% para el componente hidrológico y 63% para el componente social - fase 1
</v>
      </c>
      <c r="AF73" s="3">
        <f>VLOOKUP(A73,'[1]Anexo 1 Matriz Inf Gestión'!$B$8:$AK$216,36,0)</f>
        <v>2.6656249999999996E-2</v>
      </c>
      <c r="AG73" s="15" cm="1">
        <f t="array" ref="AG73:AI73">VLOOKUP(A73,'[1]Anexo 1 Matriz Inf Gestión'!$B$8:$BV$216,TRANSPOSE({71;72;73}),0)</f>
        <v>2712358136</v>
      </c>
      <c r="AH73" s="15">
        <v>2681811780</v>
      </c>
      <c r="AI73" s="3">
        <v>0.988738081599708</v>
      </c>
      <c r="AJ73" s="40" t="str">
        <f>IF(VLOOKUP(A73,'[1]Anexo 1 Matriz Inf Gestión'!$B$8:$CA$216,75,0)="","",VLOOKUP(A73,'[1]Anexo 1 Matriz Inf Gestión'!$B$8:$CA$216,75,0))</f>
        <v/>
      </c>
      <c r="AK73" s="40" t="str">
        <f>IF(VLOOKUP(A73,'[1]Anexo 1 Matriz Inf Gestión'!$B$8:$CA$216,76,0)="","",VLOOKUP(A73,'[1]Anexo 1 Matriz Inf Gestión'!$B$8:$CA$216,76,0))</f>
        <v/>
      </c>
      <c r="AL73" s="40" t="str">
        <f>IF(VLOOKUP(A73,'[1]Anexo 1 Matriz Inf Gestión'!$B$8:$CA$216,77,0)="","",VLOOKUP(A73,'[1]Anexo 1 Matriz Inf Gestión'!$B$8:$CA$216,77,0))</f>
        <v>RET 2: Proteger el agua como derecho y medio de vida, en el marco de la planeación integral de las cuencas hidrográficas</v>
      </c>
      <c r="AM73" s="40" t="str">
        <f>IF(VLOOKUP(A73,'[1]Anexo 1 Matriz Inf Gestión'!$B$8:$CA$216,78,0)="","",VLOOKUP(A73,'[1]Anexo 1 Matriz Inf Gestión'!$B$8:$CA$216,78,0))</f>
        <v/>
      </c>
    </row>
    <row r="74" spans="1:39" ht="63.75" outlineLevel="1" x14ac:dyDescent="0.2">
      <c r="A74" s="1" t="s">
        <v>204</v>
      </c>
      <c r="B74" s="4" t="str">
        <f>VLOOKUP(A74,'[1]Anexo 1 Matriz Inf Gestión'!$B$8:$D$216,3,0)</f>
        <v>Implementar estrategia de gestión del conocimiento social, y apropiación de la planificación ambiental del territorio para que los actores incidan en las decisiones de los usos del suelo y generen acciones corresponsables</v>
      </c>
      <c r="C74" s="4" t="str">
        <f>IFERROR(IF(VLOOKUP(A74,'[1]Anexo 1 Matriz Inf Gestión'!$B$8:$E$216,4,0)="","",VLOOKUP(A74,'[1]Anexo 1 Matriz Inf Gestión'!$B$8:$E$216,4,0)),"")</f>
        <v/>
      </c>
      <c r="D74" s="3">
        <f>VLOOKUP(A74,'[1]Anexo 1 Matriz Inf Gestión'!$B$8:$J$216,6,0)</f>
        <v>1</v>
      </c>
      <c r="E74" s="3" cm="1">
        <f t="array" ref="E74:F74">VLOOKUP(A74,'[2]Anexo 1 Matriz Inf Gestión'!$A$7:$H$215,TRANSPOSE({7;8}),0)</f>
        <v>1</v>
      </c>
      <c r="F74" s="3">
        <v>1</v>
      </c>
      <c r="G74" s="15" cm="1">
        <f t="array" ref="G74:I74">VLOOKUP(A74,'[2]Anexo 1 Matriz Inf Gestión'!$A$7:$AF$215,TRANSPOSE({30;31;32}),0)</f>
        <v>4472906</v>
      </c>
      <c r="H74" s="15">
        <v>1456306</v>
      </c>
      <c r="I74" s="3">
        <v>0.32558385979942345</v>
      </c>
      <c r="J74" s="35" t="s">
        <v>67</v>
      </c>
      <c r="K74" s="3">
        <f>VLOOKUP(A74,'[1]Anexo 1 Matriz Inf Gestión'!$B$8:$J$216,7,0)</f>
        <v>1</v>
      </c>
      <c r="L74" s="3" cm="1">
        <f t="array" ref="L74:M74">VLOOKUP(A74,'[3]Anexo 1 Matriz Inf Gestión'!$A$8:$R$216,TRANSPOSE({11;16}),0)</f>
        <v>1</v>
      </c>
      <c r="M74" s="3">
        <v>1</v>
      </c>
      <c r="N74" s="15" cm="1">
        <f t="array" ref="N74:P74">VLOOKUP(A74,'[3]Anexo 1 Matriz Inf Gestión'!$A$8:$AU$216,TRANSPOSE({45;46;47}),0)</f>
        <v>74200000</v>
      </c>
      <c r="O74" s="15">
        <v>70596000</v>
      </c>
      <c r="P74" s="3">
        <v>0.9514285714285714</v>
      </c>
      <c r="Q74" s="34" t="s">
        <v>67</v>
      </c>
      <c r="R74" s="3">
        <f>VLOOKUP(A74,'[1]Anexo 1 Matriz Inf Gestión'!$B$8:$J$216,8,0)</f>
        <v>1</v>
      </c>
      <c r="S74" s="3" cm="1">
        <f t="array" ref="S74:T74">VLOOKUP(A74,'[4]Anexo 1 Matriz Inf Gestión'!$A$8:$R$216,TRANSPOSE({11;17}),0)</f>
        <v>1</v>
      </c>
      <c r="T74" s="3">
        <v>1</v>
      </c>
      <c r="U74" s="15" cm="1">
        <f t="array" ref="U74:W74">VLOOKUP(A74,'[4]Anexo 1 Matriz Inf Gestión'!$A$8:$BE$216,TRANSPOSE({54;55;56}),0)</f>
        <v>98138894</v>
      </c>
      <c r="V74" s="15">
        <v>93580894</v>
      </c>
      <c r="W74" s="3">
        <v>0.95355562087341228</v>
      </c>
      <c r="X74" s="30" t="s">
        <v>67</v>
      </c>
      <c r="Y74" s="3">
        <f>VLOOKUP(A74,'[1]Anexo 1 Matriz Inf Gestión'!$B$8:$J$216,9,0)</f>
        <v>1</v>
      </c>
      <c r="Z74" s="3">
        <f>VLOOKUP(A74,'[1]Anexo 1 Matriz Inf Gestión'!$B$8:$N$216,13,0)</f>
        <v>1</v>
      </c>
      <c r="AA74" s="3">
        <f>VLOOKUP(A74,'[1]Anexo 1 Matriz Inf Gestión'!$B$8:$U$216,20,0)</f>
        <v>1</v>
      </c>
      <c r="AB74" s="15" cm="1">
        <f t="array" ref="AB74:AD74">VLOOKUP(A74,'[1]Anexo 1 Matriz Inf Gestión'!$B$8:$BP$216,TRANSPOSE({65;66;67}),0)</f>
        <v>115906020</v>
      </c>
      <c r="AC74" s="15">
        <v>109536376</v>
      </c>
      <c r="AD74" s="3">
        <v>0.94504475263666199</v>
      </c>
      <c r="AE74" s="33" t="str">
        <f>IFERROR(IF(VLOOKUP(A74,[1]Consolidado!$A$6:$L$215,12,0)="","",VLOOKUP(A74,[1]Consolidado!$A$6:$L$215,12,0)),"")</f>
        <v/>
      </c>
      <c r="AF74" s="3">
        <f>VLOOKUP(A74,'[1]Anexo 1 Matriz Inf Gestión'!$B$8:$AK$216,36,0)</f>
        <v>1</v>
      </c>
      <c r="AG74" s="15" cm="1">
        <f t="array" ref="AG74:AI74">VLOOKUP(A74,'[1]Anexo 1 Matriz Inf Gestión'!$B$8:$BV$216,TRANSPOSE({71;72;73}),0)</f>
        <v>292717820</v>
      </c>
      <c r="AH74" s="15">
        <v>275169576</v>
      </c>
      <c r="AI74" s="3">
        <v>0.94005064672864813</v>
      </c>
      <c r="AJ74" s="40" t="str">
        <f>IF(VLOOKUP(A74,'[1]Anexo 1 Matriz Inf Gestión'!$B$8:$CA$216,75,0)="","",VLOOKUP(A74,'[1]Anexo 1 Matriz Inf Gestión'!$B$8:$CA$216,75,0))</f>
        <v/>
      </c>
      <c r="AK74" s="40" t="str">
        <f>IF(VLOOKUP(A74,'[1]Anexo 1 Matriz Inf Gestión'!$B$8:$CA$216,76,0)="","",VLOOKUP(A74,'[1]Anexo 1 Matriz Inf Gestión'!$B$8:$CA$216,76,0))</f>
        <v/>
      </c>
      <c r="AL74" s="40" t="str">
        <f>IF(VLOOKUP(A74,'[1]Anexo 1 Matriz Inf Gestión'!$B$8:$CA$216,77,0)="","",VLOOKUP(A74,'[1]Anexo 1 Matriz Inf Gestión'!$B$8:$CA$216,77,0))</f>
        <v/>
      </c>
      <c r="AM74" s="40" t="str">
        <f>IF(VLOOKUP(A74,'[1]Anexo 1 Matriz Inf Gestión'!$B$8:$CA$216,78,0)="","",VLOOKUP(A74,'[1]Anexo 1 Matriz Inf Gestión'!$B$8:$CA$216,78,0))</f>
        <v/>
      </c>
    </row>
    <row r="75" spans="1:39" ht="331.5" outlineLevel="1" x14ac:dyDescent="0.2">
      <c r="A75" s="1" t="s">
        <v>95</v>
      </c>
      <c r="B75" s="4" t="str">
        <f>VLOOKUP(A75,'[1]Anexo 1 Matriz Inf Gestión'!$B$8:$D$216,3,0)</f>
        <v>Implementación de la estrategia de gestión del conocimiento social, y apropiación de la planificación ambiental del territorio para que los actores incidan en las decisiones de los usos del suelo y generen acciones corresponsables</v>
      </c>
      <c r="C75" s="4" t="str">
        <f>IFERROR(IF(VLOOKUP(A75,'[1]Anexo 1 Matriz Inf Gestión'!$B$8:$E$216,4,0)="","",VLOOKUP(A75,'[1]Anexo 1 Matriz Inf Gestión'!$B$8:$E$216,4,0)),"")</f>
        <v>% de la aplicación de la estrategia de gestión del conocimiento social, y apropiación de la planificación ambiental del territorio</v>
      </c>
      <c r="D75" s="3">
        <f>VLOOKUP(A75,'[1]Anexo 1 Matriz Inf Gestión'!$B$8:$J$216,6,0)</f>
        <v>0.25</v>
      </c>
      <c r="E75" s="3" cm="1">
        <f t="array" ref="E75:F75">VLOOKUP(A75,'[2]Anexo 1 Matriz Inf Gestión'!$A$7:$H$215,TRANSPOSE({7;8}),0)</f>
        <v>0.25</v>
      </c>
      <c r="F75" s="3">
        <v>1</v>
      </c>
      <c r="G75" s="15" cm="1">
        <f t="array" ref="G75:I75">VLOOKUP(A75,'[2]Anexo 1 Matriz Inf Gestión'!$A$7:$AF$215,TRANSPOSE({30;31;32}),0)</f>
        <v>4472906</v>
      </c>
      <c r="H75" s="15">
        <v>1456306</v>
      </c>
      <c r="I75" s="3">
        <v>0.32558385979942345</v>
      </c>
      <c r="J75" s="35" t="s">
        <v>415</v>
      </c>
      <c r="K75" s="3">
        <f>VLOOKUP(A75,'[1]Anexo 1 Matriz Inf Gestión'!$B$8:$J$216,7,0)</f>
        <v>0.5</v>
      </c>
      <c r="L75" s="3" cm="1">
        <f t="array" ref="L75:M75">VLOOKUP(A75,'[3]Anexo 1 Matriz Inf Gestión'!$A$8:$R$216,TRANSPOSE({11;16}),0)</f>
        <v>0.5</v>
      </c>
      <c r="M75" s="3">
        <v>1</v>
      </c>
      <c r="N75" s="15" cm="1">
        <f t="array" ref="N75:P75">VLOOKUP(A75,'[3]Anexo 1 Matriz Inf Gestión'!$A$8:$AU$216,TRANSPOSE({45;46;47}),0)</f>
        <v>74200000</v>
      </c>
      <c r="O75" s="15">
        <v>70596000</v>
      </c>
      <c r="P75" s="3">
        <v>0.9514285714285714</v>
      </c>
      <c r="Q75" s="34" t="s">
        <v>290</v>
      </c>
      <c r="R75" s="3">
        <f>VLOOKUP(A75,'[1]Anexo 1 Matriz Inf Gestión'!$B$8:$J$216,8,0)</f>
        <v>0.75</v>
      </c>
      <c r="S75" s="3" cm="1">
        <f t="array" ref="S75:T75">VLOOKUP(A75,'[4]Anexo 1 Matriz Inf Gestión'!$A$8:$R$216,TRANSPOSE({11;17}),0)</f>
        <v>0.75</v>
      </c>
      <c r="T75" s="3">
        <v>1</v>
      </c>
      <c r="U75" s="15" cm="1">
        <f t="array" ref="U75:W75">VLOOKUP(A75,'[4]Anexo 1 Matriz Inf Gestión'!$A$8:$BE$216,TRANSPOSE({54;55;56}),0)</f>
        <v>98138894</v>
      </c>
      <c r="V75" s="15">
        <v>93580894</v>
      </c>
      <c r="W75" s="3">
        <v>0.95355562087341228</v>
      </c>
      <c r="X75" s="30" t="s">
        <v>548</v>
      </c>
      <c r="Y75" s="3">
        <f>VLOOKUP(A75,'[1]Anexo 1 Matriz Inf Gestión'!$B$8:$J$216,9,0)</f>
        <v>1</v>
      </c>
      <c r="Z75" s="3">
        <f>VLOOKUP(A75,'[1]Anexo 1 Matriz Inf Gestión'!$B$8:$N$216,13,0)</f>
        <v>1</v>
      </c>
      <c r="AA75" s="3">
        <f>VLOOKUP(A75,'[1]Anexo 1 Matriz Inf Gestión'!$B$8:$U$216,20,0)</f>
        <v>1</v>
      </c>
      <c r="AB75" s="15" cm="1">
        <f t="array" ref="AB75:AD75">VLOOKUP(A75,'[1]Anexo 1 Matriz Inf Gestión'!$B$8:$BP$216,TRANSPOSE({65;66;67}),0)</f>
        <v>115906020</v>
      </c>
      <c r="AC75" s="15">
        <v>109536376</v>
      </c>
      <c r="AD75" s="3">
        <v>0.94504475263666199</v>
      </c>
      <c r="AE75" s="33" t="str">
        <f>IFERROR(IF(VLOOKUP(A75,[1]Consolidado!$A$6:$L$215,12,0)="","",VLOOKUP(A75,[1]Consolidado!$A$6:$L$215,12,0)),"")</f>
        <v>Se continua con la aseseria, apoyo y acompañamiento en las reuniones en la revisión del POT en los componentes de Espacio Público y Comunidades étnicas y participación de los municipios Tarso, Buritica, Briceño, La Estrella, Liborina, Donmatías, Toledo, Valparaiso, Olaya, Puerto Nare, Andes, Angostura, la Pintada, Santa rosa de Osos, Itaguí, Anzá y Girardota.  Mediante el Convenio 040-COV2210-90 se realizó el fortalecimiento a los concejos municipales en competencia y determinantes ambientales en las Territoriales Zenufaná (Remedios, Segovia, Vegachí, Caracolí, Maceo, Yalí Yolombo, Puerto Berrio y Puerto Nare) y Panzenú (Caucasia, Nechí, El Bagre, Zaragoza, Cáceres, Valdivia y Tarazá) fomentando la participación con incidencia de los actores territoriales en los procesos de planificación ambiental y territorial. Por ello se ha priorizado un público objetivo integrantes de los Concejos Municipales; se ha realizado reuniones con la Subdirección de Planeación y la gobernación de Antioquia para articular el ejercicio y acompañamiento a los municipios en la Importancia de actualización del POT y la participación de las comunidades.
Mediante el Convenio 040-COV2306-82 cuyo “Aunar esfuerzos para la implementación del Modelo Gobernanza Territorial Ambiental y la Participación Ciudadana con Enfoque Diferencial – GOTA en los procesos de gestión ambiental de la Corporación.” En el alcance 2 “Fortalecimiento de los Consejos Territoriales de Planeación como actores claves en la gestión ambiental del territorio.” se avanza en la  Identifición del estado de los Consejos Territoriales de Planeación de los 80 municipios de la Jurisdicción, Desarrollar una ruta metodológica de fortalecimiento de la gestión ambiental de los CTP y de la Gobernanza Ambiental en los EOT o POT para los treinta (30) municipios priorizados, Desarrollar un proceso formación territorial con los CTP de treinta (30) municipios priorizados de la Jurisdicción con dos (02) encuentros, que contenga asuntos asociados a las determinantes ambientales, gestión ambiental y el fortalecimiento Gobernanza ambiental.
se sigue acompañando a la Subdirección de Planeación en el convenio de Rondas Hídricas en la revisión del componente socioeconómico y de participación comunitaria de los tramos priorizados y adicionalmente se participa de la mesa MAPA.</v>
      </c>
      <c r="AF75" s="3">
        <f>VLOOKUP(A75,'[1]Anexo 1 Matriz Inf Gestión'!$B$8:$AK$216,36,0)</f>
        <v>1</v>
      </c>
      <c r="AG75" s="15" cm="1">
        <f t="array" ref="AG75:AI75">VLOOKUP(A75,'[1]Anexo 1 Matriz Inf Gestión'!$B$8:$BV$216,TRANSPOSE({71;72;73}),0)</f>
        <v>292717820</v>
      </c>
      <c r="AH75" s="15">
        <v>275169576</v>
      </c>
      <c r="AI75" s="3">
        <v>0.94005064672864813</v>
      </c>
      <c r="AJ75" s="40" t="str">
        <f>IF(VLOOKUP(A75,'[1]Anexo 1 Matriz Inf Gestión'!$B$8:$CA$216,75,0)="","",VLOOKUP(A75,'[1]Anexo 1 Matriz Inf Gestión'!$B$8:$CA$216,75,0))</f>
        <v/>
      </c>
      <c r="AK75" s="40" t="str">
        <f>IF(VLOOKUP(A75,'[1]Anexo 1 Matriz Inf Gestión'!$B$8:$CA$216,76,0)="","",VLOOKUP(A75,'[1]Anexo 1 Matriz Inf Gestión'!$B$8:$CA$216,76,0))</f>
        <v/>
      </c>
      <c r="AL75" s="40" t="str">
        <f>IF(VLOOKUP(A75,'[1]Anexo 1 Matriz Inf Gestión'!$B$8:$CA$216,77,0)="","",VLOOKUP(A75,'[1]Anexo 1 Matriz Inf Gestión'!$B$8:$CA$216,77,0))</f>
        <v/>
      </c>
      <c r="AM75" s="40" t="str">
        <f>IF(VLOOKUP(A75,'[1]Anexo 1 Matriz Inf Gestión'!$B$8:$CA$216,78,0)="","",VLOOKUP(A75,'[1]Anexo 1 Matriz Inf Gestión'!$B$8:$CA$216,78,0))</f>
        <v/>
      </c>
    </row>
    <row r="76" spans="1:39" ht="38.25" outlineLevel="1" x14ac:dyDescent="0.2">
      <c r="A76" s="1" t="s">
        <v>205</v>
      </c>
      <c r="B76" s="4" t="str">
        <f>VLOOKUP(A76,'[1]Anexo 1 Matriz Inf Gestión'!$B$8:$D$216,3,0)</f>
        <v>Asesorar a los municipios en la definición de su modelo de ocupación territorial, a partir del modelo de ocupación regional definido</v>
      </c>
      <c r="C76" s="4" t="str">
        <f>IFERROR(IF(VLOOKUP(A76,'[1]Anexo 1 Matriz Inf Gestión'!$B$8:$E$216,4,0)="","",VLOOKUP(A76,'[1]Anexo 1 Matriz Inf Gestión'!$B$8:$E$216,4,0)),"")</f>
        <v/>
      </c>
      <c r="D76" s="3">
        <f>VLOOKUP(A76,'[1]Anexo 1 Matriz Inf Gestión'!$B$8:$J$216,6,0)</f>
        <v>0</v>
      </c>
      <c r="E76" s="3" cm="1">
        <f t="array" ref="E76:F76">VLOOKUP(A76,'[2]Anexo 1 Matriz Inf Gestión'!$A$7:$H$215,TRANSPOSE({7;8}),0)</f>
        <v>0</v>
      </c>
      <c r="F76" s="3">
        <v>0</v>
      </c>
      <c r="G76" s="15" cm="1">
        <f t="array" ref="G76:I76">VLOOKUP(A76,'[2]Anexo 1 Matriz Inf Gestión'!$A$7:$AF$215,TRANSPOSE({30;31;32}),0)</f>
        <v>290400501</v>
      </c>
      <c r="H76" s="15">
        <v>239357566</v>
      </c>
      <c r="I76" s="3">
        <v>0.82423262072815773</v>
      </c>
      <c r="J76" s="35" t="s">
        <v>67</v>
      </c>
      <c r="K76" s="3">
        <f>VLOOKUP(A76,'[1]Anexo 1 Matriz Inf Gestión'!$B$8:$J$216,7,0)</f>
        <v>1</v>
      </c>
      <c r="L76" s="3" cm="1">
        <f t="array" ref="L76:M76">VLOOKUP(A76,'[3]Anexo 1 Matriz Inf Gestión'!$A$8:$R$216,TRANSPOSE({11;16}),0)</f>
        <v>1</v>
      </c>
      <c r="M76" s="3">
        <v>1</v>
      </c>
      <c r="N76" s="15" cm="1">
        <f t="array" ref="N76:P76">VLOOKUP(A76,'[3]Anexo 1 Matriz Inf Gestión'!$A$8:$AU$216,TRANSPOSE({45;46;47}),0)</f>
        <v>282771512</v>
      </c>
      <c r="O76" s="15">
        <v>277401689</v>
      </c>
      <c r="P76" s="3">
        <v>0.98101002833694229</v>
      </c>
      <c r="Q76" s="34" t="s">
        <v>67</v>
      </c>
      <c r="R76" s="3">
        <f>VLOOKUP(A76,'[1]Anexo 1 Matriz Inf Gestión'!$B$8:$J$216,8,0)</f>
        <v>1</v>
      </c>
      <c r="S76" s="3" cm="1">
        <f t="array" ref="S76:T76">VLOOKUP(A76,'[4]Anexo 1 Matriz Inf Gestión'!$A$8:$R$216,TRANSPOSE({11;17}),0)</f>
        <v>1</v>
      </c>
      <c r="T76" s="3">
        <v>1</v>
      </c>
      <c r="U76" s="15" cm="1">
        <f t="array" ref="U76:W76">VLOOKUP(A76,'[4]Anexo 1 Matriz Inf Gestión'!$A$8:$BE$216,TRANSPOSE({54;55;56}),0)</f>
        <v>298825647</v>
      </c>
      <c r="V76" s="15">
        <v>215401885</v>
      </c>
      <c r="W76" s="3">
        <v>0.72082797163658441</v>
      </c>
      <c r="X76" s="30" t="s">
        <v>67</v>
      </c>
      <c r="Y76" s="3">
        <f>VLOOKUP(A76,'[1]Anexo 1 Matriz Inf Gestión'!$B$8:$J$216,9,0)</f>
        <v>1</v>
      </c>
      <c r="Z76" s="3">
        <f>VLOOKUP(A76,'[1]Anexo 1 Matriz Inf Gestión'!$B$8:$N$216,13,0)</f>
        <v>0.69852941176470584</v>
      </c>
      <c r="AA76" s="3">
        <f>VLOOKUP(A76,'[1]Anexo 1 Matriz Inf Gestión'!$B$8:$U$216,20,0)</f>
        <v>0.69852941176470584</v>
      </c>
      <c r="AB76" s="15" cm="1">
        <f t="array" ref="AB76:AD76">VLOOKUP(A76,'[1]Anexo 1 Matriz Inf Gestión'!$B$8:$BP$216,TRANSPOSE({65;66;67}),0)</f>
        <v>1060914589</v>
      </c>
      <c r="AC76" s="15">
        <v>787380100</v>
      </c>
      <c r="AD76" s="3">
        <v>0.74217105520452031</v>
      </c>
      <c r="AE76" s="33" t="str">
        <f>IFERROR(IF(VLOOKUP(A76,[1]Consolidado!$A$6:$L$215,12,0)="","",VLOOKUP(A76,[1]Consolidado!$A$6:$L$215,12,0)),"")</f>
        <v/>
      </c>
      <c r="AF76" s="3">
        <f>VLOOKUP(A76,'[1]Anexo 1 Matriz Inf Gestión'!$B$8:$AK$216,36,0)</f>
        <v>0.875</v>
      </c>
      <c r="AG76" s="15" cm="1">
        <f t="array" ref="AG76:AI76">VLOOKUP(A76,'[1]Anexo 1 Matriz Inf Gestión'!$B$8:$BV$216,TRANSPOSE({71;72;73}),0)</f>
        <v>1932912249</v>
      </c>
      <c r="AH76" s="15">
        <v>1519541240</v>
      </c>
      <c r="AI76" s="3">
        <v>0.78614083013139413</v>
      </c>
      <c r="AJ76" s="40" t="str">
        <f>IF(VLOOKUP(A76,'[1]Anexo 1 Matriz Inf Gestión'!$B$8:$CA$216,75,0)="","",VLOOKUP(A76,'[1]Anexo 1 Matriz Inf Gestión'!$B$8:$CA$216,75,0))</f>
        <v/>
      </c>
      <c r="AK76" s="40" t="str">
        <f>IF(VLOOKUP(A76,'[1]Anexo 1 Matriz Inf Gestión'!$B$8:$CA$216,76,0)="","",VLOOKUP(A76,'[1]Anexo 1 Matriz Inf Gestión'!$B$8:$CA$216,76,0))</f>
        <v/>
      </c>
      <c r="AL76" s="40" t="str">
        <f>IF(VLOOKUP(A76,'[1]Anexo 1 Matriz Inf Gestión'!$B$8:$CA$216,77,0)="","",VLOOKUP(A76,'[1]Anexo 1 Matriz Inf Gestión'!$B$8:$CA$216,77,0))</f>
        <v/>
      </c>
      <c r="AM76" s="40" t="str">
        <f>IF(VLOOKUP(A76,'[1]Anexo 1 Matriz Inf Gestión'!$B$8:$CA$216,78,0)="","",VLOOKUP(A76,'[1]Anexo 1 Matriz Inf Gestión'!$B$8:$CA$216,78,0))</f>
        <v/>
      </c>
    </row>
    <row r="77" spans="1:39" ht="409.5" outlineLevel="1" x14ac:dyDescent="0.2">
      <c r="A77" s="1" t="s">
        <v>96</v>
      </c>
      <c r="B77" s="4" t="str">
        <f>VLOOKUP(A77,'[1]Anexo 1 Matriz Inf Gestión'!$B$8:$D$216,3,0)</f>
        <v>Asesoramiento a los municipios en la definición de su modelo de ocupación territorial, a partir del modelo de ocupación regional definido</v>
      </c>
      <c r="C77" s="4" t="str">
        <f>IFERROR(IF(VLOOKUP(A77,'[1]Anexo 1 Matriz Inf Gestión'!$B$8:$E$216,4,0)="","",VLOOKUP(A77,'[1]Anexo 1 Matriz Inf Gestión'!$B$8:$E$216,4,0)),"")</f>
        <v>Municipios asesorados en la definición de su modelo de ocupación
Nota: incluye territorios étnicos, de acuerdo con la competencia de la Corporación.</v>
      </c>
      <c r="D77" s="3">
        <f>VLOOKUP(A77,'[1]Anexo 1 Matriz Inf Gestión'!$B$8:$J$216,6,0)</f>
        <v>0</v>
      </c>
      <c r="E77" s="3" cm="1">
        <f t="array" ref="E77:F77">VLOOKUP(A77,'[2]Anexo 1 Matriz Inf Gestión'!$A$7:$H$215,TRANSPOSE({7;8}),0)</f>
        <v>0</v>
      </c>
      <c r="F77" s="3">
        <v>0</v>
      </c>
      <c r="G77" s="15" cm="1">
        <f t="array" ref="G77:I77">VLOOKUP(A77,'[2]Anexo 1 Matriz Inf Gestión'!$A$7:$AF$215,TRANSPOSE({30;31;32}),0)</f>
        <v>290400501</v>
      </c>
      <c r="H77" s="15">
        <v>239357566</v>
      </c>
      <c r="I77" s="3">
        <v>0.82423262072815773</v>
      </c>
      <c r="J77" s="35" t="s">
        <v>379</v>
      </c>
      <c r="K77" s="3">
        <f>VLOOKUP(A77,'[1]Anexo 1 Matriz Inf Gestión'!$B$8:$J$216,7,0)</f>
        <v>17</v>
      </c>
      <c r="L77" s="3" cm="1">
        <f t="array" ref="L77:M77">VLOOKUP(A77,'[3]Anexo 1 Matriz Inf Gestión'!$A$8:$R$216,TRANSPOSE({11;16}),0)</f>
        <v>65</v>
      </c>
      <c r="M77" s="3">
        <v>1</v>
      </c>
      <c r="N77" s="15" cm="1">
        <f t="array" ref="N77:P77">VLOOKUP(A77,'[3]Anexo 1 Matriz Inf Gestión'!$A$8:$AU$216,TRANSPOSE({45;46;47}),0)</f>
        <v>282771512</v>
      </c>
      <c r="O77" s="15">
        <v>277401689</v>
      </c>
      <c r="P77" s="3">
        <v>0.98101002833694229</v>
      </c>
      <c r="Q77" s="34" t="s">
        <v>291</v>
      </c>
      <c r="R77" s="3">
        <f>VLOOKUP(A77,'[1]Anexo 1 Matriz Inf Gestión'!$B$8:$J$216,8,0)</f>
        <v>29</v>
      </c>
      <c r="S77" s="3" cm="1">
        <f t="array" ref="S77:T77">VLOOKUP(A77,'[4]Anexo 1 Matriz Inf Gestión'!$A$8:$R$216,TRANSPOSE({11;17}),0)</f>
        <v>75</v>
      </c>
      <c r="T77" s="3">
        <v>1</v>
      </c>
      <c r="U77" s="15" cm="1">
        <f t="array" ref="U77:W77">VLOOKUP(A77,'[4]Anexo 1 Matriz Inf Gestión'!$A$8:$BE$216,TRANSPOSE({54;55;56}),0)</f>
        <v>298825647</v>
      </c>
      <c r="V77" s="15">
        <v>215401885</v>
      </c>
      <c r="W77" s="3">
        <v>0.72082797163658441</v>
      </c>
      <c r="X77" s="30" t="s">
        <v>549</v>
      </c>
      <c r="Y77" s="3">
        <f>VLOOKUP(A77,'[1]Anexo 1 Matriz Inf Gestión'!$B$8:$J$216,9,0)</f>
        <v>34</v>
      </c>
      <c r="Z77" s="3">
        <f>VLOOKUP(A77,'[1]Anexo 1 Matriz Inf Gestión'!$B$8:$N$216,13,0)</f>
        <v>22</v>
      </c>
      <c r="AA77" s="3">
        <f>VLOOKUP(A77,'[1]Anexo 1 Matriz Inf Gestión'!$B$8:$U$216,20,0)</f>
        <v>0.6470588235294118</v>
      </c>
      <c r="AB77" s="15" cm="1">
        <f t="array" ref="AB77:AD77">VLOOKUP(A77,'[1]Anexo 1 Matriz Inf Gestión'!$B$8:$BP$216,TRANSPOSE({65;66;67}),0)</f>
        <v>1060914589</v>
      </c>
      <c r="AC77" s="15">
        <v>787380100</v>
      </c>
      <c r="AD77" s="3">
        <v>0.74217105520452031</v>
      </c>
      <c r="AE77" s="33" t="str">
        <f>IFERROR(IF(VLOOKUP(A77,[1]Consolidado!$A$6:$L$215,12,0)="","",VLOOKUP(A77,[1]Consolidado!$A$6:$L$215,12,0)),"")</f>
        <v>En el cuarto trimestre de 2023, se brindó asesorias a 21 municipios en la definición de modelos de ocupación, sumando un total de 79 municipios asesorados desde 2021. Las asesorías abarcaron diversos aspectos del desarrollo territorial. 
Se proyecta continuar con asesorías en los meses restantes, enfocándose en los municipios que poseen procesos vigentes con la corporación como Santa Rosa de Osos, Venecia, Armenia, Támesis, Campamento, Caldas, Amagá, Sabanalarga y Caucasia. Por lo tanto, a traves de estos acompañamientos se reafirma el compromiso de desarrollo sostible con estos municipios.</v>
      </c>
      <c r="AF77" s="3">
        <f>VLOOKUP(A77,'[1]Anexo 1 Matriz Inf Gestión'!$B$8:$AK$216,36,0)</f>
        <v>1</v>
      </c>
      <c r="AG77" s="15" cm="1">
        <f t="array" ref="AG77:AI77">VLOOKUP(A77,'[1]Anexo 1 Matriz Inf Gestión'!$B$8:$BV$216,TRANSPOSE({71;72;73}),0)</f>
        <v>1932912249</v>
      </c>
      <c r="AH77" s="15">
        <v>1519541240</v>
      </c>
      <c r="AI77" s="3">
        <v>0.78614083013139413</v>
      </c>
      <c r="AJ77" s="40" t="str">
        <f>IF(VLOOKUP(A77,'[1]Anexo 1 Matriz Inf Gestión'!$B$8:$CA$216,75,0)="","",VLOOKUP(A77,'[1]Anexo 1 Matriz Inf Gestión'!$B$8:$CA$216,75,0))</f>
        <v/>
      </c>
      <c r="AK77" s="40" t="str">
        <f>IF(VLOOKUP(A77,'[1]Anexo 1 Matriz Inf Gestión'!$B$8:$CA$216,76,0)="","",VLOOKUP(A77,'[1]Anexo 1 Matriz Inf Gestión'!$B$8:$CA$216,76,0))</f>
        <v/>
      </c>
      <c r="AL77" s="40" t="str">
        <f>IF(VLOOKUP(A77,'[1]Anexo 1 Matriz Inf Gestión'!$B$8:$CA$216,77,0)="","",VLOOKUP(A77,'[1]Anexo 1 Matriz Inf Gestión'!$B$8:$CA$216,77,0))</f>
        <v/>
      </c>
      <c r="AM77" s="40" t="str">
        <f>IF(VLOOKUP(A77,'[1]Anexo 1 Matriz Inf Gestión'!$B$8:$CA$216,78,0)="","",VLOOKUP(A77,'[1]Anexo 1 Matriz Inf Gestión'!$B$8:$CA$216,78,0))</f>
        <v/>
      </c>
    </row>
    <row r="78" spans="1:39" ht="331.5" outlineLevel="1" x14ac:dyDescent="0.2">
      <c r="A78" s="1" t="s">
        <v>97</v>
      </c>
      <c r="B78" s="4" t="str">
        <f>VLOOKUP(A78,'[1]Anexo 1 Matriz Inf Gestión'!$B$8:$D$216,3,0)</f>
        <v>Conformación de esquemas asociativos municipales que aportan a la protección del patrimonio natural a partir de la formulación y ejecución de planes de acción ambiental de orden regional o provincial que contienen el escenario de sostenibilidad, protegen su patrimonio ecológico regional y aportan a la consolidación del escenario de sostenibilidad regional del PGAR (%)</v>
      </c>
      <c r="C78" s="4" t="str">
        <f>IFERROR(IF(VLOOKUP(A78,'[1]Anexo 1 Matriz Inf Gestión'!$B$8:$E$216,4,0)="","",VLOOKUP(A78,'[1]Anexo 1 Matriz Inf Gestión'!$B$8:$E$216,4,0)),"")</f>
        <v>% de esquemas asociativos municipales conformados que aportan a la protección del patrimonio natural a partir de la formulación y ejecución de planes de acción ambiental de orden regional o provincial que contienen el escenario de sostenibilidad, protegen su patrimonio ecológico regional y aportan a la consolidación del escenario de sostenibilidad regional del PGAR</v>
      </c>
      <c r="D78" s="3">
        <f>VLOOKUP(A78,'[1]Anexo 1 Matriz Inf Gestión'!$B$8:$J$216,6,0)</f>
        <v>0</v>
      </c>
      <c r="E78" s="3" cm="1">
        <f t="array" ref="E78:F78">VLOOKUP(A78,'[2]Anexo 1 Matriz Inf Gestión'!$A$7:$H$215,TRANSPOSE({7;8}),0)</f>
        <v>0</v>
      </c>
      <c r="F78" s="3">
        <v>0</v>
      </c>
      <c r="G78" s="15" cm="1">
        <f t="array" ref="G78:I78">VLOOKUP(A78,'[2]Anexo 1 Matriz Inf Gestión'!$A$7:$AF$215,TRANSPOSE({30;31;32}),0)</f>
        <v>0</v>
      </c>
      <c r="H78" s="15">
        <v>0</v>
      </c>
      <c r="I78" s="3">
        <v>0</v>
      </c>
      <c r="J78" s="35" t="s">
        <v>379</v>
      </c>
      <c r="K78" s="3">
        <f>VLOOKUP(A78,'[1]Anexo 1 Matriz Inf Gestión'!$B$8:$J$216,7,0)</f>
        <v>0.5</v>
      </c>
      <c r="L78" s="3" cm="1">
        <f t="array" ref="L78:M78">VLOOKUP(A78,'[3]Anexo 1 Matriz Inf Gestión'!$A$8:$R$216,TRANSPOSE({11;16}),0)</f>
        <v>0.5</v>
      </c>
      <c r="M78" s="3">
        <v>1</v>
      </c>
      <c r="N78" s="15" cm="1">
        <f t="array" ref="N78:P78">VLOOKUP(A78,'[3]Anexo 1 Matriz Inf Gestión'!$A$8:$AU$216,TRANSPOSE({45;46;47}),0)</f>
        <v>0</v>
      </c>
      <c r="O78" s="15">
        <v>0</v>
      </c>
      <c r="P78" s="3">
        <v>0</v>
      </c>
      <c r="Q78" s="34" t="s">
        <v>292</v>
      </c>
      <c r="R78" s="3">
        <f>VLOOKUP(A78,'[1]Anexo 1 Matriz Inf Gestión'!$B$8:$J$216,8,0)</f>
        <v>0.75</v>
      </c>
      <c r="S78" s="3" cm="1">
        <f t="array" ref="S78:T78">VLOOKUP(A78,'[4]Anexo 1 Matriz Inf Gestión'!$A$8:$R$216,TRANSPOSE({11;17}),0)</f>
        <v>0.75</v>
      </c>
      <c r="T78" s="3">
        <v>1</v>
      </c>
      <c r="U78" s="15" cm="1">
        <f t="array" ref="U78:W78">VLOOKUP(A78,'[4]Anexo 1 Matriz Inf Gestión'!$A$8:$BE$216,TRANSPOSE({54;55;56}),0)</f>
        <v>0</v>
      </c>
      <c r="V78" s="15">
        <v>0</v>
      </c>
      <c r="W78" s="3">
        <v>0</v>
      </c>
      <c r="X78" s="30" t="s">
        <v>550</v>
      </c>
      <c r="Y78" s="3">
        <f>VLOOKUP(A78,'[1]Anexo 1 Matriz Inf Gestión'!$B$8:$J$216,9,0)</f>
        <v>1</v>
      </c>
      <c r="Z78" s="3">
        <f>VLOOKUP(A78,'[1]Anexo 1 Matriz Inf Gestión'!$B$8:$N$216,13,0)</f>
        <v>0.75</v>
      </c>
      <c r="AA78" s="3">
        <f>VLOOKUP(A78,'[1]Anexo 1 Matriz Inf Gestión'!$B$8:$U$216,20,0)</f>
        <v>0.75</v>
      </c>
      <c r="AB78" s="15" cm="1">
        <f t="array" ref="AB78:AD78">VLOOKUP(A78,'[1]Anexo 1 Matriz Inf Gestión'!$B$8:$BP$216,TRANSPOSE({65;66;67}),0)</f>
        <v>0</v>
      </c>
      <c r="AC78" s="15">
        <v>0</v>
      </c>
      <c r="AD78" s="3">
        <v>0</v>
      </c>
      <c r="AE78" s="33" t="str">
        <f>IFERROR(IF(VLOOKUP(A78,[1]Consolidado!$A$6:$L$215,12,0)="","",VLOOKUP(A78,[1]Consolidado!$A$6:$L$215,12,0)),"")</f>
        <v>Para el cuarto trimestre de 2023, se presenta un informe de avance del 0%. En este período, a través del oficio 090-COI2309-26855 con fecha del 12 de septiembre de 2023, se extendió una invitación a los presidentes y directores de las provincias para participar en el undécimo Encuentro Virtual titulado "Acompañamiento en la carga de información de los Planes de Ordenamiento Territorial (POT) de Antioquia en la plataforma IGAC COLOMBIA OT."</v>
      </c>
      <c r="AF78" s="3">
        <f>VLOOKUP(A78,'[1]Anexo 1 Matriz Inf Gestión'!$B$8:$AK$216,36,0)</f>
        <v>0.75</v>
      </c>
      <c r="AG78" s="15" cm="1">
        <f t="array" ref="AG78:AI78">VLOOKUP(A78,'[1]Anexo 1 Matriz Inf Gestión'!$B$8:$BV$216,TRANSPOSE({71;72;73}),0)</f>
        <v>0</v>
      </c>
      <c r="AH78" s="15">
        <v>0</v>
      </c>
      <c r="AI78" s="3">
        <v>0</v>
      </c>
      <c r="AJ78" s="40" t="str">
        <f>IF(VLOOKUP(A78,'[1]Anexo 1 Matriz Inf Gestión'!$B$8:$CA$216,75,0)="","",VLOOKUP(A78,'[1]Anexo 1 Matriz Inf Gestión'!$B$8:$CA$216,75,0))</f>
        <v/>
      </c>
      <c r="AK78" s="40" t="str">
        <f>IF(VLOOKUP(A78,'[1]Anexo 1 Matriz Inf Gestión'!$B$8:$CA$216,76,0)="","",VLOOKUP(A78,'[1]Anexo 1 Matriz Inf Gestión'!$B$8:$CA$216,76,0))</f>
        <v/>
      </c>
      <c r="AL78" s="40" t="str">
        <f>IF(VLOOKUP(A78,'[1]Anexo 1 Matriz Inf Gestión'!$B$8:$CA$216,77,0)="","",VLOOKUP(A78,'[1]Anexo 1 Matriz Inf Gestión'!$B$8:$CA$216,77,0))</f>
        <v>RET 8: Promover planes de acción ambientales de esquemas asociativos para la incorporación de los asuntos y determinantes ambientales</v>
      </c>
      <c r="AM78" s="40" t="str">
        <f>IF(VLOOKUP(A78,'[1]Anexo 1 Matriz Inf Gestión'!$B$8:$CA$216,78,0)="","",VLOOKUP(A78,'[1]Anexo 1 Matriz Inf Gestión'!$B$8:$CA$216,78,0))</f>
        <v/>
      </c>
    </row>
    <row r="79" spans="1:39" ht="38.25" outlineLevel="1" x14ac:dyDescent="0.2">
      <c r="A79" s="1" t="s">
        <v>206</v>
      </c>
      <c r="B79" s="4" t="str">
        <f>VLOOKUP(A79,'[1]Anexo 1 Matriz Inf Gestión'!$B$8:$D$216,3,0)</f>
        <v>Acompañar a los municipios en la formulación de instrumentos de planificación (POT, EOT, PBOT, planes de desarrollo)</v>
      </c>
      <c r="C79" s="4" t="str">
        <f>IFERROR(IF(VLOOKUP(A79,'[1]Anexo 1 Matriz Inf Gestión'!$B$8:$E$216,4,0)="","",VLOOKUP(A79,'[1]Anexo 1 Matriz Inf Gestión'!$B$8:$E$216,4,0)),"")</f>
        <v/>
      </c>
      <c r="D79" s="3">
        <f>VLOOKUP(A79,'[1]Anexo 1 Matriz Inf Gestión'!$B$8:$J$216,6,0)</f>
        <v>1</v>
      </c>
      <c r="E79" s="3" cm="1">
        <f t="array" ref="E79:F79">VLOOKUP(A79,'[2]Anexo 1 Matriz Inf Gestión'!$A$7:$H$215,TRANSPOSE({7;8}),0)</f>
        <v>1</v>
      </c>
      <c r="F79" s="3">
        <v>1</v>
      </c>
      <c r="G79" s="15" cm="1">
        <f t="array" ref="G79:I79">VLOOKUP(A79,'[2]Anexo 1 Matriz Inf Gestión'!$A$7:$AF$215,TRANSPOSE({30;31;32}),0)</f>
        <v>128692203</v>
      </c>
      <c r="H79" s="15">
        <v>100664374</v>
      </c>
      <c r="I79" s="3">
        <v>0.78221035659790517</v>
      </c>
      <c r="J79" s="35" t="s">
        <v>67</v>
      </c>
      <c r="K79" s="3">
        <f>VLOOKUP(A79,'[1]Anexo 1 Matriz Inf Gestión'!$B$8:$J$216,7,0)</f>
        <v>1</v>
      </c>
      <c r="L79" s="3" cm="1">
        <f t="array" ref="L79:M79">VLOOKUP(A79,'[3]Anexo 1 Matriz Inf Gestión'!$A$8:$R$216,TRANSPOSE({11;16}),0)</f>
        <v>1</v>
      </c>
      <c r="M79" s="3">
        <v>1</v>
      </c>
      <c r="N79" s="15" cm="1">
        <f t="array" ref="N79:P79">VLOOKUP(A79,'[3]Anexo 1 Matriz Inf Gestión'!$A$8:$AU$216,TRANSPOSE({45;46;47}),0)</f>
        <v>125200386</v>
      </c>
      <c r="O79" s="15">
        <v>118200966</v>
      </c>
      <c r="P79" s="3">
        <v>0.9440942618180107</v>
      </c>
      <c r="Q79" s="34" t="s">
        <v>67</v>
      </c>
      <c r="R79" s="3">
        <f>VLOOKUP(A79,'[1]Anexo 1 Matriz Inf Gestión'!$B$8:$J$216,8,0)</f>
        <v>1</v>
      </c>
      <c r="S79" s="3" cm="1">
        <f t="array" ref="S79:T79">VLOOKUP(A79,'[4]Anexo 1 Matriz Inf Gestión'!$A$8:$R$216,TRANSPOSE({11;17}),0)</f>
        <v>1</v>
      </c>
      <c r="T79" s="3">
        <v>1</v>
      </c>
      <c r="U79" s="15" cm="1">
        <f t="array" ref="U79:W79">VLOOKUP(A79,'[4]Anexo 1 Matriz Inf Gestión'!$A$8:$BE$216,TRANSPOSE({54;55;56}),0)</f>
        <v>129138212</v>
      </c>
      <c r="V79" s="15">
        <v>92067891</v>
      </c>
      <c r="W79" s="3">
        <v>0.7129407289609988</v>
      </c>
      <c r="X79" s="30" t="s">
        <v>67</v>
      </c>
      <c r="Y79" s="3">
        <f>VLOOKUP(A79,'[1]Anexo 1 Matriz Inf Gestión'!$B$8:$J$216,9,0)</f>
        <v>1</v>
      </c>
      <c r="Z79" s="3">
        <f>VLOOKUP(A79,'[1]Anexo 1 Matriz Inf Gestión'!$B$8:$N$216,13,0)</f>
        <v>1</v>
      </c>
      <c r="AA79" s="3">
        <f>VLOOKUP(A79,'[1]Anexo 1 Matriz Inf Gestión'!$B$8:$U$216,20,0)</f>
        <v>1</v>
      </c>
      <c r="AB79" s="15" cm="1">
        <f t="array" ref="AB79:AD79">VLOOKUP(A79,'[1]Anexo 1 Matriz Inf Gestión'!$B$8:$BP$216,TRANSPOSE({65;66;67}),0)</f>
        <v>417740000</v>
      </c>
      <c r="AC79" s="15">
        <v>417740000</v>
      </c>
      <c r="AD79" s="3">
        <v>1</v>
      </c>
      <c r="AE79" s="33" t="str">
        <f>IFERROR(IF(VLOOKUP(A79,[1]Consolidado!$A$6:$L$215,12,0)="","",VLOOKUP(A79,[1]Consolidado!$A$6:$L$215,12,0)),"")</f>
        <v/>
      </c>
      <c r="AF79" s="3">
        <f>VLOOKUP(A79,'[1]Anexo 1 Matriz Inf Gestión'!$B$8:$AK$216,36,0)</f>
        <v>1</v>
      </c>
      <c r="AG79" s="15" cm="1">
        <f t="array" ref="AG79:AI79">VLOOKUP(A79,'[1]Anexo 1 Matriz Inf Gestión'!$B$8:$BV$216,TRANSPOSE({71;72;73}),0)</f>
        <v>800770801</v>
      </c>
      <c r="AH79" s="15">
        <v>728673231</v>
      </c>
      <c r="AI79" s="3">
        <v>0.909964786540712</v>
      </c>
      <c r="AJ79" s="40" t="str">
        <f>IF(VLOOKUP(A79,'[1]Anexo 1 Matriz Inf Gestión'!$B$8:$CA$216,75,0)="","",VLOOKUP(A79,'[1]Anexo 1 Matriz Inf Gestión'!$B$8:$CA$216,75,0))</f>
        <v/>
      </c>
      <c r="AK79" s="40" t="str">
        <f>IF(VLOOKUP(A79,'[1]Anexo 1 Matriz Inf Gestión'!$B$8:$CA$216,76,0)="","",VLOOKUP(A79,'[1]Anexo 1 Matriz Inf Gestión'!$B$8:$CA$216,76,0))</f>
        <v/>
      </c>
      <c r="AL79" s="40" t="str">
        <f>IF(VLOOKUP(A79,'[1]Anexo 1 Matriz Inf Gestión'!$B$8:$CA$216,77,0)="","",VLOOKUP(A79,'[1]Anexo 1 Matriz Inf Gestión'!$B$8:$CA$216,77,0))</f>
        <v/>
      </c>
      <c r="AM79" s="40" t="str">
        <f>IF(VLOOKUP(A79,'[1]Anexo 1 Matriz Inf Gestión'!$B$8:$CA$216,78,0)="","",VLOOKUP(A79,'[1]Anexo 1 Matriz Inf Gestión'!$B$8:$CA$216,78,0))</f>
        <v/>
      </c>
    </row>
    <row r="80" spans="1:39" ht="409.5" outlineLevel="1" x14ac:dyDescent="0.2">
      <c r="A80" s="1" t="s">
        <v>98</v>
      </c>
      <c r="B80" s="4" t="str">
        <f>VLOOKUP(A80,'[1]Anexo 1 Matriz Inf Gestión'!$B$8:$D$216,3,0)</f>
        <v>Asesoramiento a los municipios en la definición de su modelo de ocupación que contenga el escenario de sostenibilidad, protejan su patrimonio ecológico municipal, integren planificación de grupos étnicos y aporten a la consolidación del escenario de sostenibilidad regional del PGAR</v>
      </c>
      <c r="C80" s="4" t="str">
        <f>IFERROR(IF(VLOOKUP(A80,'[1]Anexo 1 Matriz Inf Gestión'!$B$8:$E$216,4,0)="","",VLOOKUP(A80,'[1]Anexo 1 Matriz Inf Gestión'!$B$8:$E$216,4,0)),"")</f>
        <v>% de municipios priorizados con modelos de ocupación que contienen el escenario de sostenibilidad, protegen su patrimonio ecológico municipal, integran planificación de grupos étnicos y aportan a la consolidación del escenario de sostenibilidad regional del PGAR (%)
Nota: Resolución 667 de 2016. % de municipios asesorados o asistidos en la incorporación del componente ambiental en los procesos de planificación y ordenamiento territorial, con énfasis en la incorporación de las determinantes ambientales para la revisión y ajuste de los POT.</v>
      </c>
      <c r="D80" s="3">
        <f>VLOOKUP(A80,'[1]Anexo 1 Matriz Inf Gestión'!$B$8:$J$216,6,0)</f>
        <v>0.03</v>
      </c>
      <c r="E80" s="3" cm="1">
        <f t="array" ref="E80:F80">VLOOKUP(A80,'[2]Anexo 1 Matriz Inf Gestión'!$A$7:$H$215,TRANSPOSE({7;8}),0)</f>
        <v>0.09</v>
      </c>
      <c r="F80" s="3">
        <v>1</v>
      </c>
      <c r="G80" s="15" cm="1">
        <f t="array" ref="G80:I80">VLOOKUP(A80,'[2]Anexo 1 Matriz Inf Gestión'!$A$7:$AF$215,TRANSPOSE({30;31;32}),0)</f>
        <v>128692203</v>
      </c>
      <c r="H80" s="15">
        <v>100664374</v>
      </c>
      <c r="I80" s="3">
        <v>0.78221035659790517</v>
      </c>
      <c r="J80" s="35" t="s">
        <v>416</v>
      </c>
      <c r="K80" s="3">
        <f>VLOOKUP(A80,'[1]Anexo 1 Matriz Inf Gestión'!$B$8:$J$216,7,0)</f>
        <v>0.05</v>
      </c>
      <c r="L80" s="3" cm="1">
        <f t="array" ref="L80:M80">VLOOKUP(A80,'[3]Anexo 1 Matriz Inf Gestión'!$A$8:$R$216,TRANSPOSE({11;16}),0)</f>
        <v>0.05</v>
      </c>
      <c r="M80" s="3">
        <v>1</v>
      </c>
      <c r="N80" s="15" cm="1">
        <f t="array" ref="N80:P80">VLOOKUP(A80,'[3]Anexo 1 Matriz Inf Gestión'!$A$8:$AU$216,TRANSPOSE({45;46;47}),0)</f>
        <v>125200386</v>
      </c>
      <c r="O80" s="15">
        <v>118200966</v>
      </c>
      <c r="P80" s="3">
        <v>0.9440942618180107</v>
      </c>
      <c r="Q80" s="34" t="s">
        <v>293</v>
      </c>
      <c r="R80" s="3">
        <f>VLOOKUP(A80,'[1]Anexo 1 Matriz Inf Gestión'!$B$8:$J$216,8,0)</f>
        <v>0.08</v>
      </c>
      <c r="S80" s="3" cm="1">
        <f t="array" ref="S80:T80">VLOOKUP(A80,'[4]Anexo 1 Matriz Inf Gestión'!$A$8:$R$216,TRANSPOSE({11;17}),0)</f>
        <v>0.08</v>
      </c>
      <c r="T80" s="3">
        <v>1</v>
      </c>
      <c r="U80" s="15" cm="1">
        <f t="array" ref="U80:W80">VLOOKUP(A80,'[4]Anexo 1 Matriz Inf Gestión'!$A$8:$BE$216,TRANSPOSE({54;55;56}),0)</f>
        <v>129138212</v>
      </c>
      <c r="V80" s="15">
        <v>92067891</v>
      </c>
      <c r="W80" s="3">
        <v>0.7129407289609988</v>
      </c>
      <c r="X80" s="30" t="s">
        <v>551</v>
      </c>
      <c r="Y80" s="3">
        <f>VLOOKUP(A80,'[1]Anexo 1 Matriz Inf Gestión'!$B$8:$J$216,9,0)</f>
        <v>0.1</v>
      </c>
      <c r="Z80" s="3">
        <f>VLOOKUP(A80,'[1]Anexo 1 Matriz Inf Gestión'!$B$8:$N$216,13,0)</f>
        <v>0.1</v>
      </c>
      <c r="AA80" s="3">
        <f>VLOOKUP(A80,'[1]Anexo 1 Matriz Inf Gestión'!$B$8:$U$216,20,0)</f>
        <v>1</v>
      </c>
      <c r="AB80" s="15" cm="1">
        <f t="array" ref="AB80:AD80">VLOOKUP(A80,'[1]Anexo 1 Matriz Inf Gestión'!$B$8:$BP$216,TRANSPOSE({65;66;67}),0)</f>
        <v>417740000</v>
      </c>
      <c r="AC80" s="15">
        <v>417740000</v>
      </c>
      <c r="AD80" s="3">
        <v>1</v>
      </c>
      <c r="AE80" s="33" t="str">
        <f>IFERROR(IF(VLOOKUP(A80,[1]Consolidado!$A$6:$L$215,12,0)="","",VLOOKUP(A80,[1]Consolidado!$A$6:$L$215,12,0)),"")</f>
        <v>En el cuarto trimestre del 2023, el indicador supera el 100%. Y en el año 2023 se realizaron procesos de concertación con 20 entes territoriales, los cuales son: Andes, Anzá, Armenia, Briceño, Caldas, Campamento, Copacabana, Donmatías, Girardota, Gómez Plata, Itagüí, La Pintada, Liborina, Olaya, Puerto Nare, Santa Fé de Antioquia, Santa Rosa de Osos, Támesis, Valparaíso, Venecia.
Se aclara que, los municipios que se reportaron en el 2022 continuaron procesos en el 2023 y por lo tanto, solo se reportaron en el año que iniciaron, es decir 2022. Estos municipios fueron 5 y son: Angostura, Buriticá, La Estrella, Tarso y Toledo.</v>
      </c>
      <c r="AF80" s="3">
        <f>VLOOKUP(A80,'[1]Anexo 1 Matriz Inf Gestión'!$B$8:$AK$216,36,0)</f>
        <v>1</v>
      </c>
      <c r="AG80" s="15" cm="1">
        <f t="array" ref="AG80:AI80">VLOOKUP(A80,'[1]Anexo 1 Matriz Inf Gestión'!$B$8:$BV$216,TRANSPOSE({71;72;73}),0)</f>
        <v>800770801</v>
      </c>
      <c r="AH80" s="15">
        <v>728673231</v>
      </c>
      <c r="AI80" s="3">
        <v>0.909964786540712</v>
      </c>
      <c r="AJ80" s="40" t="str">
        <f>IF(VLOOKUP(A80,'[1]Anexo 1 Matriz Inf Gestión'!$B$8:$CA$216,75,0)="","",VLOOKUP(A80,'[1]Anexo 1 Matriz Inf Gestión'!$B$8:$CA$216,75,0))</f>
        <v/>
      </c>
      <c r="AK80" s="40" t="str">
        <f>IF(VLOOKUP(A80,'[1]Anexo 1 Matriz Inf Gestión'!$B$8:$CA$216,76,0)="","",VLOOKUP(A80,'[1]Anexo 1 Matriz Inf Gestión'!$B$8:$CA$216,76,0))</f>
        <v xml:space="preserve"> % de municipios asesorados o asistidos en la incorporación del componente ambiental en los procesos de planificación y ordenamiento territorial, con énfasis en la incorporación de las determinantes ambientales para la revisión y ajuste de los POT.</v>
      </c>
      <c r="AL80" s="40" t="str">
        <f>IF(VLOOKUP(A80,'[1]Anexo 1 Matriz Inf Gestión'!$B$8:$CA$216,77,0)="","",VLOOKUP(A80,'[1]Anexo 1 Matriz Inf Gestión'!$B$8:$CA$216,77,0))</f>
        <v>RET 7: Desarrollar modelos municipales de ocupación sostenible e integración con planes étnicos</v>
      </c>
      <c r="AM80" s="40" t="str">
        <f>IF(VLOOKUP(A80,'[1]Anexo 1 Matriz Inf Gestión'!$B$8:$CA$216,78,0)="","",VLOOKUP(A80,'[1]Anexo 1 Matriz Inf Gestión'!$B$8:$CA$216,78,0))</f>
        <v/>
      </c>
    </row>
    <row r="81" spans="1:39" ht="306" outlineLevel="1" x14ac:dyDescent="0.2">
      <c r="A81" s="1" t="s">
        <v>99</v>
      </c>
      <c r="B81" s="4" t="str">
        <f>VLOOKUP(A81,'[1]Anexo 1 Matriz Inf Gestión'!$B$8:$D$216,3,0)</f>
        <v xml:space="preserve">Asesoramiento en la incorporación de los planes de desarrollo de decisiones de planeación territorial de los municipios fundamentados en los POT actualizados y en las determinantes ambientales adoptadas a la fecha (%) </v>
      </c>
      <c r="C81" s="4" t="str">
        <f>IFERROR(IF(VLOOKUP(A81,'[1]Anexo 1 Matriz Inf Gestión'!$B$8:$E$216,4,0)="","",VLOOKUP(A81,'[1]Anexo 1 Matriz Inf Gestión'!$B$8:$E$216,4,0)),"")</f>
        <v>% de planes de desarrollo que incorporan decisiones de planeación territorial de los municipios fundamentados en los POT actualizados y en las determinantes ambientales adoptadas a la fecha</v>
      </c>
      <c r="D81" s="3">
        <f>VLOOKUP(A81,'[1]Anexo 1 Matriz Inf Gestión'!$B$8:$J$216,6,0)</f>
        <v>1</v>
      </c>
      <c r="E81" s="3" cm="1">
        <f t="array" ref="E81:F81">VLOOKUP(A81,'[2]Anexo 1 Matriz Inf Gestión'!$A$7:$H$215,TRANSPOSE({7;8}),0)</f>
        <v>1</v>
      </c>
      <c r="F81" s="3">
        <v>1</v>
      </c>
      <c r="G81" s="15" cm="1">
        <f t="array" ref="G81:I81">VLOOKUP(A81,'[2]Anexo 1 Matriz Inf Gestión'!$A$7:$AF$215,TRANSPOSE({30;31;32}),0)</f>
        <v>0</v>
      </c>
      <c r="H81" s="15">
        <v>0</v>
      </c>
      <c r="I81" s="3">
        <v>0</v>
      </c>
      <c r="J81" s="35" t="s">
        <v>417</v>
      </c>
      <c r="K81" s="3">
        <f>VLOOKUP(A81,'[1]Anexo 1 Matriz Inf Gestión'!$B$8:$J$216,7,0)</f>
        <v>0</v>
      </c>
      <c r="L81" s="3" cm="1">
        <f t="array" ref="L81:M81">VLOOKUP(A81,'[3]Anexo 1 Matriz Inf Gestión'!$A$8:$R$216,TRANSPOSE({11;16}),0)</f>
        <v>0</v>
      </c>
      <c r="M81" s="3">
        <v>0</v>
      </c>
      <c r="N81" s="15" cm="1">
        <f t="array" ref="N81:P81">VLOOKUP(A81,'[3]Anexo 1 Matriz Inf Gestión'!$A$8:$AU$216,TRANSPOSE({45;46;47}),0)</f>
        <v>0</v>
      </c>
      <c r="O81" s="15">
        <v>0</v>
      </c>
      <c r="P81" s="3">
        <v>0</v>
      </c>
      <c r="Q81" s="34" t="s">
        <v>43</v>
      </c>
      <c r="R81" s="3">
        <f>VLOOKUP(A81,'[1]Anexo 1 Matriz Inf Gestión'!$B$8:$J$216,8,0)</f>
        <v>0</v>
      </c>
      <c r="S81" s="3" cm="1">
        <f t="array" ref="S81:T81">VLOOKUP(A81,'[4]Anexo 1 Matriz Inf Gestión'!$A$8:$R$216,TRANSPOSE({11;17}),0)</f>
        <v>0</v>
      </c>
      <c r="T81" s="3">
        <v>0</v>
      </c>
      <c r="U81" s="15" cm="1">
        <f t="array" ref="U81:W81">VLOOKUP(A81,'[4]Anexo 1 Matriz Inf Gestión'!$A$8:$BE$216,TRANSPOSE({54;55;56}),0)</f>
        <v>0</v>
      </c>
      <c r="V81" s="15">
        <v>0</v>
      </c>
      <c r="W81" s="3">
        <v>0</v>
      </c>
      <c r="X81" s="30" t="s">
        <v>43</v>
      </c>
      <c r="Y81" s="3">
        <f>VLOOKUP(A81,'[1]Anexo 1 Matriz Inf Gestión'!$B$8:$J$216,9,0)</f>
        <v>0</v>
      </c>
      <c r="Z81" s="3">
        <f>VLOOKUP(A81,'[1]Anexo 1 Matriz Inf Gestión'!$B$8:$N$216,13,0)</f>
        <v>0</v>
      </c>
      <c r="AA81" s="3">
        <f>VLOOKUP(A81,'[1]Anexo 1 Matriz Inf Gestión'!$B$8:$U$216,20,0)</f>
        <v>0</v>
      </c>
      <c r="AB81" s="15" cm="1">
        <f t="array" ref="AB81:AD81">VLOOKUP(A81,'[1]Anexo 1 Matriz Inf Gestión'!$B$8:$BP$216,TRANSPOSE({65;66;67}),0)</f>
        <v>0</v>
      </c>
      <c r="AC81" s="15">
        <v>0</v>
      </c>
      <c r="AD81" s="3">
        <v>0</v>
      </c>
      <c r="AE81" s="33" t="str">
        <f>IFERROR(IF(VLOOKUP(A81,[1]Consolidado!$A$6:$L$215,12,0)="","",VLOOKUP(A81,[1]Consolidado!$A$6:$L$215,12,0)),"")</f>
        <v/>
      </c>
      <c r="AF81" s="3">
        <f>VLOOKUP(A81,'[1]Anexo 1 Matriz Inf Gestión'!$B$8:$AK$216,36,0)</f>
        <v>1</v>
      </c>
      <c r="AG81" s="15" cm="1">
        <f t="array" ref="AG81:AI81">VLOOKUP(A81,'[1]Anexo 1 Matriz Inf Gestión'!$B$8:$BV$216,TRANSPOSE({71;72;73}),0)</f>
        <v>0</v>
      </c>
      <c r="AH81" s="15">
        <v>0</v>
      </c>
      <c r="AI81" s="3">
        <v>0</v>
      </c>
      <c r="AJ81" s="40" t="str">
        <f>IF(VLOOKUP(A81,'[1]Anexo 1 Matriz Inf Gestión'!$B$8:$CA$216,75,0)="","",VLOOKUP(A81,'[1]Anexo 1 Matriz Inf Gestión'!$B$8:$CA$216,75,0))</f>
        <v/>
      </c>
      <c r="AK81" s="40" t="str">
        <f>IF(VLOOKUP(A81,'[1]Anexo 1 Matriz Inf Gestión'!$B$8:$CA$216,76,0)="","",VLOOKUP(A81,'[1]Anexo 1 Matriz Inf Gestión'!$B$8:$CA$216,76,0))</f>
        <v/>
      </c>
      <c r="AL81" s="40" t="str">
        <f>IF(VLOOKUP(A81,'[1]Anexo 1 Matriz Inf Gestión'!$B$8:$CA$216,77,0)="","",VLOOKUP(A81,'[1]Anexo 1 Matriz Inf Gestión'!$B$8:$CA$216,77,0))</f>
        <v>RET 7: Desarrollar modelos municipales de ocupación sostenible e integración con planes étnicos</v>
      </c>
      <c r="AM81" s="40" t="str">
        <f>IF(VLOOKUP(A81,'[1]Anexo 1 Matriz Inf Gestión'!$B$8:$CA$216,78,0)="","",VLOOKUP(A81,'[1]Anexo 1 Matriz Inf Gestión'!$B$8:$CA$216,78,0))</f>
        <v/>
      </c>
    </row>
    <row r="82" spans="1:39" ht="25.5" outlineLevel="1" x14ac:dyDescent="0.2">
      <c r="A82" s="1" t="s">
        <v>207</v>
      </c>
      <c r="B82" s="4" t="str">
        <f>VLOOKUP(A82,'[1]Anexo 1 Matriz Inf Gestión'!$B$8:$D$216,3,0)</f>
        <v>Realizar seguimiento y monitoreo a los instrumentos de planificación territorial concertados en el cuatrienio</v>
      </c>
      <c r="C82" s="4" t="str">
        <f>IFERROR(IF(VLOOKUP(A82,'[1]Anexo 1 Matriz Inf Gestión'!$B$8:$E$216,4,0)="","",VLOOKUP(A82,'[1]Anexo 1 Matriz Inf Gestión'!$B$8:$E$216,4,0)),"")</f>
        <v/>
      </c>
      <c r="D82" s="3">
        <f>VLOOKUP(A82,'[1]Anexo 1 Matriz Inf Gestión'!$B$8:$J$216,6,0)</f>
        <v>0</v>
      </c>
      <c r="E82" s="3" cm="1">
        <f t="array" ref="E82:F82">VLOOKUP(A82,'[2]Anexo 1 Matriz Inf Gestión'!$A$7:$H$215,TRANSPOSE({7;8}),0)</f>
        <v>0</v>
      </c>
      <c r="F82" s="3">
        <v>0</v>
      </c>
      <c r="G82" s="15" cm="1">
        <f t="array" ref="G82:I82">VLOOKUP(A82,'[2]Anexo 1 Matriz Inf Gestión'!$A$7:$AF$215,TRANSPOSE({30;31;32}),0)</f>
        <v>154920232</v>
      </c>
      <c r="H82" s="15">
        <v>149497023</v>
      </c>
      <c r="I82" s="3">
        <v>0.96499353938483645</v>
      </c>
      <c r="J82" s="35" t="s">
        <v>67</v>
      </c>
      <c r="K82" s="3">
        <f>VLOOKUP(A82,'[1]Anexo 1 Matriz Inf Gestión'!$B$8:$J$216,7,0)</f>
        <v>1</v>
      </c>
      <c r="L82" s="3" cm="1">
        <f t="array" ref="L82:M82">VLOOKUP(A82,'[3]Anexo 1 Matriz Inf Gestión'!$A$8:$R$216,TRANSPOSE({11;16}),0)</f>
        <v>1</v>
      </c>
      <c r="M82" s="3">
        <v>1</v>
      </c>
      <c r="N82" s="15" cm="1">
        <f t="array" ref="N82:P82">VLOOKUP(A82,'[3]Anexo 1 Matriz Inf Gestión'!$A$8:$AU$216,TRANSPOSE({45;46;47}),0)</f>
        <v>150850398</v>
      </c>
      <c r="O82" s="15">
        <v>128944955</v>
      </c>
      <c r="P82" s="3">
        <v>0.85478697245465673</v>
      </c>
      <c r="Q82" s="34" t="s">
        <v>67</v>
      </c>
      <c r="R82" s="3">
        <f>VLOOKUP(A82,'[1]Anexo 1 Matriz Inf Gestión'!$B$8:$J$216,8,0)</f>
        <v>1</v>
      </c>
      <c r="S82" s="3" cm="1">
        <f t="array" ref="S82:T82">VLOOKUP(A82,'[4]Anexo 1 Matriz Inf Gestión'!$A$8:$R$216,TRANSPOSE({11;17}),0)</f>
        <v>1</v>
      </c>
      <c r="T82" s="3">
        <v>1</v>
      </c>
      <c r="U82" s="15" cm="1">
        <f t="array" ref="U82:W82">VLOOKUP(A82,'[4]Anexo 1 Matriz Inf Gestión'!$A$8:$BE$216,TRANSPOSE({54;55;56}),0)</f>
        <v>159414818</v>
      </c>
      <c r="V82" s="15">
        <v>137793647</v>
      </c>
      <c r="W82" s="3">
        <v>0.86437163576600518</v>
      </c>
      <c r="X82" s="30" t="s">
        <v>67</v>
      </c>
      <c r="Y82" s="3">
        <f>VLOOKUP(A82,'[1]Anexo 1 Matriz Inf Gestión'!$B$8:$J$216,9,0)</f>
        <v>1</v>
      </c>
      <c r="Z82" s="3">
        <f>VLOOKUP(A82,'[1]Anexo 1 Matriz Inf Gestión'!$B$8:$N$216,13,0)</f>
        <v>1</v>
      </c>
      <c r="AA82" s="3">
        <f>VLOOKUP(A82,'[1]Anexo 1 Matriz Inf Gestión'!$B$8:$U$216,20,0)</f>
        <v>1</v>
      </c>
      <c r="AB82" s="15" cm="1">
        <f t="array" ref="AB82:AD82">VLOOKUP(A82,'[1]Anexo 1 Matriz Inf Gestión'!$B$8:$BP$216,TRANSPOSE({65;66;67}),0)</f>
        <v>0</v>
      </c>
      <c r="AC82" s="15">
        <v>0</v>
      </c>
      <c r="AD82" s="3">
        <v>0</v>
      </c>
      <c r="AE82" s="33" t="str">
        <f>IFERROR(IF(VLOOKUP(A82,[1]Consolidado!$A$6:$L$215,12,0)="","",VLOOKUP(A82,[1]Consolidado!$A$6:$L$215,12,0)),"")</f>
        <v/>
      </c>
      <c r="AF82" s="3">
        <f>VLOOKUP(A82,'[1]Anexo 1 Matriz Inf Gestión'!$B$8:$AK$216,36,0)</f>
        <v>1</v>
      </c>
      <c r="AG82" s="15" cm="1">
        <f t="array" ref="AG82:AI82">VLOOKUP(A82,'[1]Anexo 1 Matriz Inf Gestión'!$B$8:$BV$216,TRANSPOSE({71;72;73}),0)</f>
        <v>465185448</v>
      </c>
      <c r="AH82" s="15">
        <v>416235625</v>
      </c>
      <c r="AI82" s="3">
        <v>0.89477352911521002</v>
      </c>
      <c r="AJ82" s="40" t="str">
        <f>IF(VLOOKUP(A82,'[1]Anexo 1 Matriz Inf Gestión'!$B$8:$CA$216,75,0)="","",VLOOKUP(A82,'[1]Anexo 1 Matriz Inf Gestión'!$B$8:$CA$216,75,0))</f>
        <v/>
      </c>
      <c r="AK82" s="40" t="str">
        <f>IF(VLOOKUP(A82,'[1]Anexo 1 Matriz Inf Gestión'!$B$8:$CA$216,76,0)="","",VLOOKUP(A82,'[1]Anexo 1 Matriz Inf Gestión'!$B$8:$CA$216,76,0))</f>
        <v/>
      </c>
      <c r="AL82" s="40" t="str">
        <f>IF(VLOOKUP(A82,'[1]Anexo 1 Matriz Inf Gestión'!$B$8:$CA$216,77,0)="","",VLOOKUP(A82,'[1]Anexo 1 Matriz Inf Gestión'!$B$8:$CA$216,77,0))</f>
        <v/>
      </c>
      <c r="AM82" s="40" t="str">
        <f>IF(VLOOKUP(A82,'[1]Anexo 1 Matriz Inf Gestión'!$B$8:$CA$216,78,0)="","",VLOOKUP(A82,'[1]Anexo 1 Matriz Inf Gestión'!$B$8:$CA$216,78,0))</f>
        <v/>
      </c>
    </row>
    <row r="83" spans="1:39" ht="293.25" outlineLevel="1" x14ac:dyDescent="0.2">
      <c r="A83" s="1" t="s">
        <v>100</v>
      </c>
      <c r="B83" s="4" t="str">
        <f>VLOOKUP(A83,'[1]Anexo 1 Matriz Inf Gestión'!$B$8:$D$216,3,0)</f>
        <v>Definición e implementación de metodología para el seguimiento y monitoreo a los instrumentos de planificación concertados en el cuatrienio</v>
      </c>
      <c r="C83" s="4" t="str">
        <f>IFERROR(IF(VLOOKUP(A83,'[1]Anexo 1 Matriz Inf Gestión'!$B$8:$E$216,4,0)="","",VLOOKUP(A83,'[1]Anexo 1 Matriz Inf Gestión'!$B$8:$E$216,4,0)),"")</f>
        <v>% de municipios con seguimiento y monitoreo a los instrumentos de planificación concertados en el cuatrienio</v>
      </c>
      <c r="D83" s="3">
        <f>VLOOKUP(A83,'[1]Anexo 1 Matriz Inf Gestión'!$B$8:$J$216,6,0)</f>
        <v>0</v>
      </c>
      <c r="E83" s="3" cm="1">
        <f t="array" ref="E83:F83">VLOOKUP(A83,'[2]Anexo 1 Matriz Inf Gestión'!$A$7:$H$215,TRANSPOSE({7;8}),0)</f>
        <v>0</v>
      </c>
      <c r="F83" s="3">
        <v>0</v>
      </c>
      <c r="G83" s="15" cm="1">
        <f t="array" ref="G83:I83">VLOOKUP(A83,'[2]Anexo 1 Matriz Inf Gestión'!$A$7:$AF$215,TRANSPOSE({30;31;32}),0)</f>
        <v>154920232</v>
      </c>
      <c r="H83" s="15">
        <v>149497023</v>
      </c>
      <c r="I83" s="3">
        <v>0.96499353938483645</v>
      </c>
      <c r="J83" s="35" t="s">
        <v>379</v>
      </c>
      <c r="K83" s="3">
        <f>VLOOKUP(A83,'[1]Anexo 1 Matriz Inf Gestión'!$B$8:$J$216,7,0)</f>
        <v>0.03</v>
      </c>
      <c r="L83" s="3" cm="1">
        <f t="array" ref="L83:M83">VLOOKUP(A83,'[3]Anexo 1 Matriz Inf Gestión'!$A$8:$R$216,TRANSPOSE({11;16}),0)</f>
        <v>0.03</v>
      </c>
      <c r="M83" s="3">
        <v>1</v>
      </c>
      <c r="N83" s="15" cm="1">
        <f t="array" ref="N83:P83">VLOOKUP(A83,'[3]Anexo 1 Matriz Inf Gestión'!$A$8:$AU$216,TRANSPOSE({45;46;47}),0)</f>
        <v>150850398</v>
      </c>
      <c r="O83" s="15">
        <v>128944955</v>
      </c>
      <c r="P83" s="3">
        <v>0.85478697245465673</v>
      </c>
      <c r="Q83" s="34" t="s">
        <v>294</v>
      </c>
      <c r="R83" s="3">
        <f>VLOOKUP(A83,'[1]Anexo 1 Matriz Inf Gestión'!$B$8:$J$216,8,0)</f>
        <v>0.05</v>
      </c>
      <c r="S83" s="3" cm="1">
        <f t="array" ref="S83:T83">VLOOKUP(A83,'[4]Anexo 1 Matriz Inf Gestión'!$A$8:$R$216,TRANSPOSE({11;17}),0)</f>
        <v>0.05</v>
      </c>
      <c r="T83" s="3">
        <v>1</v>
      </c>
      <c r="U83" s="15" cm="1">
        <f t="array" ref="U83:W83">VLOOKUP(A83,'[4]Anexo 1 Matriz Inf Gestión'!$A$8:$BE$216,TRANSPOSE({54;55;56}),0)</f>
        <v>159414818</v>
      </c>
      <c r="V83" s="15">
        <v>137793647</v>
      </c>
      <c r="W83" s="3">
        <v>0.86437163576600518</v>
      </c>
      <c r="X83" s="30" t="s">
        <v>552</v>
      </c>
      <c r="Y83" s="3">
        <f>VLOOKUP(A83,'[1]Anexo 1 Matriz Inf Gestión'!$B$8:$J$216,9,0)</f>
        <v>0.08</v>
      </c>
      <c r="Z83" s="3">
        <f>VLOOKUP(A83,'[1]Anexo 1 Matriz Inf Gestión'!$B$8:$N$216,13,0)</f>
        <v>0.08</v>
      </c>
      <c r="AA83" s="3">
        <f>VLOOKUP(A83,'[1]Anexo 1 Matriz Inf Gestión'!$B$8:$U$216,20,0)</f>
        <v>1</v>
      </c>
      <c r="AB83" s="15" cm="1">
        <f t="array" ref="AB83:AD83">VLOOKUP(A83,'[1]Anexo 1 Matriz Inf Gestión'!$B$8:$BP$216,TRANSPOSE({65;66;67}),0)</f>
        <v>0</v>
      </c>
      <c r="AC83" s="15">
        <v>0</v>
      </c>
      <c r="AD83" s="3">
        <v>0</v>
      </c>
      <c r="AE83" s="33" t="str">
        <f>IFERROR(IF(VLOOKUP(A83,[1]Consolidado!$A$6:$L$215,12,0)="","",VLOOKUP(A83,[1]Consolidado!$A$6:$L$215,12,0)),"")</f>
        <v xml:space="preserve">El indicador de porcentajes de municipios con seguimiento y monitoreo a los instrumentos de planificación concertados en el cuatrienio (Actividad 5.5.1.) no ha tenido avances, dada la demanda de los procesos de concertación de Planes de Ordenamiento Territorial (POT).
</v>
      </c>
      <c r="AF83" s="3">
        <f>VLOOKUP(A83,'[1]Anexo 1 Matriz Inf Gestión'!$B$8:$AK$216,36,0)</f>
        <v>1</v>
      </c>
      <c r="AG83" s="15" cm="1">
        <f t="array" ref="AG83:AI83">VLOOKUP(A83,'[1]Anexo 1 Matriz Inf Gestión'!$B$8:$BV$216,TRANSPOSE({71;72;73}),0)</f>
        <v>465185448</v>
      </c>
      <c r="AH83" s="15">
        <v>416235625</v>
      </c>
      <c r="AI83" s="3">
        <v>0.89477352911521002</v>
      </c>
      <c r="AJ83" s="40" t="str">
        <f>IF(VLOOKUP(A83,'[1]Anexo 1 Matriz Inf Gestión'!$B$8:$CA$216,75,0)="","",VLOOKUP(A83,'[1]Anexo 1 Matriz Inf Gestión'!$B$8:$CA$216,75,0))</f>
        <v/>
      </c>
      <c r="AK83" s="40" t="str">
        <f>IF(VLOOKUP(A83,'[1]Anexo 1 Matriz Inf Gestión'!$B$8:$CA$216,76,0)="","",VLOOKUP(A83,'[1]Anexo 1 Matriz Inf Gestión'!$B$8:$CA$216,76,0))</f>
        <v/>
      </c>
      <c r="AL83" s="40" t="str">
        <f>IF(VLOOKUP(A83,'[1]Anexo 1 Matriz Inf Gestión'!$B$8:$CA$216,77,0)="","",VLOOKUP(A83,'[1]Anexo 1 Matriz Inf Gestión'!$B$8:$CA$216,77,0))</f>
        <v/>
      </c>
      <c r="AM83" s="40" t="str">
        <f>IF(VLOOKUP(A83,'[1]Anexo 1 Matriz Inf Gestión'!$B$8:$CA$216,78,0)="","",VLOOKUP(A83,'[1]Anexo 1 Matriz Inf Gestión'!$B$8:$CA$216,78,0))</f>
        <v/>
      </c>
    </row>
    <row r="84" spans="1:39" ht="25.5" outlineLevel="1" x14ac:dyDescent="0.2">
      <c r="A84" s="1" t="s">
        <v>208</v>
      </c>
      <c r="B84" s="4" t="str">
        <f>VLOOKUP(A84,'[1]Anexo 1 Matriz Inf Gestión'!$B$8:$D$216,3,0)</f>
        <v>Construir e implementar portafolio institucional de acciones a ejecutar en el marco del plan de acción</v>
      </c>
      <c r="C84" s="4" t="str">
        <f>IFERROR(IF(VLOOKUP(A84,'[1]Anexo 1 Matriz Inf Gestión'!$B$8:$E$216,4,0)="","",VLOOKUP(A84,'[1]Anexo 1 Matriz Inf Gestión'!$B$8:$E$216,4,0)),"")</f>
        <v/>
      </c>
      <c r="D84" s="3">
        <f>VLOOKUP(A84,'[1]Anexo 1 Matriz Inf Gestión'!$B$8:$J$216,6,0)</f>
        <v>1</v>
      </c>
      <c r="E84" s="3" cm="1">
        <f t="array" ref="E84:F84">VLOOKUP(A84,'[2]Anexo 1 Matriz Inf Gestión'!$A$7:$H$215,TRANSPOSE({7;8}),0)</f>
        <v>0.5</v>
      </c>
      <c r="F84" s="3">
        <v>0.5</v>
      </c>
      <c r="G84" s="15" cm="1">
        <f t="array" ref="G84:I84">VLOOKUP(A84,'[2]Anexo 1 Matriz Inf Gestión'!$A$7:$AF$215,TRANSPOSE({30;31;32}),0)</f>
        <v>697726191</v>
      </c>
      <c r="H84" s="15">
        <v>554905082</v>
      </c>
      <c r="I84" s="3">
        <v>0.79530493359392895</v>
      </c>
      <c r="J84" s="35" t="s">
        <v>67</v>
      </c>
      <c r="K84" s="3">
        <f>VLOOKUP(A84,'[1]Anexo 1 Matriz Inf Gestión'!$B$8:$J$216,7,0)</f>
        <v>1</v>
      </c>
      <c r="L84" s="3" cm="1">
        <f t="array" ref="L84:M84">VLOOKUP(A84,'[3]Anexo 1 Matriz Inf Gestión'!$A$8:$R$216,TRANSPOSE({11;16}),0)</f>
        <v>1</v>
      </c>
      <c r="M84" s="3">
        <v>1</v>
      </c>
      <c r="N84" s="15" cm="1">
        <f t="array" ref="N84:P84">VLOOKUP(A84,'[3]Anexo 1 Matriz Inf Gestión'!$A$8:$AU$216,TRANSPOSE({45;46;47}),0)</f>
        <v>743064187</v>
      </c>
      <c r="O84" s="15">
        <v>566485360</v>
      </c>
      <c r="P84" s="3">
        <v>0.76236396520076133</v>
      </c>
      <c r="Q84" s="34" t="s">
        <v>67</v>
      </c>
      <c r="R84" s="3">
        <f>VLOOKUP(A84,'[1]Anexo 1 Matriz Inf Gestión'!$B$8:$J$216,8,0)</f>
        <v>1</v>
      </c>
      <c r="S84" s="3" cm="1">
        <f t="array" ref="S84:T84">VLOOKUP(A84,'[4]Anexo 1 Matriz Inf Gestión'!$A$8:$R$216,TRANSPOSE({11;17}),0)</f>
        <v>0.99797696856520379</v>
      </c>
      <c r="T84" s="3">
        <v>0.99797696856520379</v>
      </c>
      <c r="U84" s="15" cm="1">
        <f t="array" ref="U84:W84">VLOOKUP(A84,'[4]Anexo 1 Matriz Inf Gestión'!$A$8:$BE$216,TRANSPOSE({54;55;56}),0)</f>
        <v>843742672</v>
      </c>
      <c r="V84" s="15">
        <v>686455440</v>
      </c>
      <c r="W84" s="3">
        <v>0.8135838837839412</v>
      </c>
      <c r="X84" s="30" t="s">
        <v>67</v>
      </c>
      <c r="Y84" s="3">
        <f>VLOOKUP(A84,'[1]Anexo 1 Matriz Inf Gestión'!$B$8:$J$216,9,0)</f>
        <v>1</v>
      </c>
      <c r="Z84" s="3">
        <f>VLOOKUP(A84,'[1]Anexo 1 Matriz Inf Gestión'!$B$8:$N$216,13,0)</f>
        <v>1</v>
      </c>
      <c r="AA84" s="3">
        <f>VLOOKUP(A84,'[1]Anexo 1 Matriz Inf Gestión'!$B$8:$U$216,20,0)</f>
        <v>1</v>
      </c>
      <c r="AB84" s="15" cm="1">
        <f t="array" ref="AB84:AD84">VLOOKUP(A84,'[1]Anexo 1 Matriz Inf Gestión'!$B$8:$BP$216,TRANSPOSE({65;66;67}),0)</f>
        <v>1018897256</v>
      </c>
      <c r="AC84" s="15">
        <v>779046353</v>
      </c>
      <c r="AD84" s="3">
        <v>0.76459755722416034</v>
      </c>
      <c r="AE84" s="33" t="str">
        <f>IFERROR(IF(VLOOKUP(A84,[1]Consolidado!$A$6:$L$215,12,0)="","",VLOOKUP(A84,[1]Consolidado!$A$6:$L$215,12,0)),"")</f>
        <v/>
      </c>
      <c r="AF84" s="3">
        <f>VLOOKUP(A84,'[1]Anexo 1 Matriz Inf Gestión'!$B$8:$AK$216,36,0)</f>
        <v>1</v>
      </c>
      <c r="AG84" s="15" cm="1">
        <f t="array" ref="AG84:AI84">VLOOKUP(A84,'[1]Anexo 1 Matriz Inf Gestión'!$B$8:$BV$216,TRANSPOSE({71;72;73}),0)</f>
        <v>3303430306</v>
      </c>
      <c r="AH84" s="15">
        <v>2586892235</v>
      </c>
      <c r="AI84" s="3">
        <v>0.78309272343401448</v>
      </c>
      <c r="AJ84" s="40" t="str">
        <f>IF(VLOOKUP(A84,'[1]Anexo 1 Matriz Inf Gestión'!$B$8:$CA$216,75,0)="","",VLOOKUP(A84,'[1]Anexo 1 Matriz Inf Gestión'!$B$8:$CA$216,75,0))</f>
        <v/>
      </c>
      <c r="AK84" s="40" t="str">
        <f>IF(VLOOKUP(A84,'[1]Anexo 1 Matriz Inf Gestión'!$B$8:$CA$216,76,0)="","",VLOOKUP(A84,'[1]Anexo 1 Matriz Inf Gestión'!$B$8:$CA$216,76,0))</f>
        <v/>
      </c>
      <c r="AL84" s="40" t="str">
        <f>IF(VLOOKUP(A84,'[1]Anexo 1 Matriz Inf Gestión'!$B$8:$CA$216,77,0)="","",VLOOKUP(A84,'[1]Anexo 1 Matriz Inf Gestión'!$B$8:$CA$216,77,0))</f>
        <v/>
      </c>
      <c r="AM84" s="40" t="str">
        <f>IF(VLOOKUP(A84,'[1]Anexo 1 Matriz Inf Gestión'!$B$8:$CA$216,78,0)="","",VLOOKUP(A84,'[1]Anexo 1 Matriz Inf Gestión'!$B$8:$CA$216,78,0))</f>
        <v/>
      </c>
    </row>
    <row r="85" spans="1:39" ht="280.5" outlineLevel="1" x14ac:dyDescent="0.2">
      <c r="A85" s="1" t="s">
        <v>101</v>
      </c>
      <c r="B85" s="4" t="str">
        <f>VLOOKUP(A85,'[1]Anexo 1 Matriz Inf Gestión'!$B$8:$D$216,3,0)</f>
        <v>Armonización de los componentes programáticos de instrumentos de planificación</v>
      </c>
      <c r="C85" s="4" t="str">
        <f>IFERROR(IF(VLOOKUP(A85,'[1]Anexo 1 Matriz Inf Gestión'!$B$8:$E$216,4,0)="","",VLOOKUP(A85,'[1]Anexo 1 Matriz Inf Gestión'!$B$8:$E$216,4,0)),"")</f>
        <v>Componentes programáticos de instrumentos de planificación armonizados (%).
Nota: aplica para los instrumentos de planificación de Corantioquia, los cuales pueden ser propios o compartidos (comisiones conjuntas).</v>
      </c>
      <c r="D85" s="3">
        <f>VLOOKUP(A85,'[1]Anexo 1 Matriz Inf Gestión'!$B$8:$J$216,6,0)</f>
        <v>0.125</v>
      </c>
      <c r="E85" s="3" t="str" cm="1">
        <f t="array" ref="E85:F85">VLOOKUP(A85,'[2]Anexo 1 Matriz Inf Gestión'!$A$7:$H$215,TRANSPOSE({7;8}),0)</f>
        <v xml:space="preserve"> </v>
      </c>
      <c r="F85" s="3">
        <v>0</v>
      </c>
      <c r="G85" s="15" cm="1">
        <f t="array" ref="G85:I85">VLOOKUP(A85,'[2]Anexo 1 Matriz Inf Gestión'!$A$7:$AF$215,TRANSPOSE({30;31;32}),0)</f>
        <v>669726191</v>
      </c>
      <c r="H85" s="15">
        <v>530113244</v>
      </c>
      <c r="I85" s="3">
        <v>0.79153727467110513</v>
      </c>
      <c r="J85" s="35" t="s">
        <v>418</v>
      </c>
      <c r="K85" s="3">
        <f>VLOOKUP(A85,'[1]Anexo 1 Matriz Inf Gestión'!$B$8:$J$216,7,0)</f>
        <v>0.38</v>
      </c>
      <c r="L85" s="3" cm="1">
        <f t="array" ref="L85:M85">VLOOKUP(A85,'[3]Anexo 1 Matriz Inf Gestión'!$A$8:$R$216,TRANSPOSE({11;16}),0)</f>
        <v>0.38</v>
      </c>
      <c r="M85" s="3">
        <v>1</v>
      </c>
      <c r="N85" s="15" cm="1">
        <f t="array" ref="N85:P85">VLOOKUP(A85,'[3]Anexo 1 Matriz Inf Gestión'!$A$8:$AU$216,TRANSPOSE({45;46;47}),0)</f>
        <v>714064187</v>
      </c>
      <c r="O85" s="15">
        <v>561869518</v>
      </c>
      <c r="P85" s="3">
        <v>0.78686136096613957</v>
      </c>
      <c r="Q85" s="34" t="s">
        <v>295</v>
      </c>
      <c r="R85" s="3">
        <f>VLOOKUP(A85,'[1]Anexo 1 Matriz Inf Gestión'!$B$8:$J$216,8,0)</f>
        <v>0.63</v>
      </c>
      <c r="S85" s="3" cm="1">
        <f t="array" ref="S85:T85">VLOOKUP(A85,'[4]Anexo 1 Matriz Inf Gestión'!$A$8:$R$216,TRANSPOSE({11;17}),0)</f>
        <v>0.62745098039215685</v>
      </c>
      <c r="T85" s="3">
        <v>0.9959539371304077</v>
      </c>
      <c r="U85" s="15" cm="1">
        <f t="array" ref="U85:W85">VLOOKUP(A85,'[4]Anexo 1 Matriz Inf Gestión'!$A$8:$BE$216,TRANSPOSE({54;55;56}),0)</f>
        <v>581742672</v>
      </c>
      <c r="V85" s="15">
        <v>436207351</v>
      </c>
      <c r="W85" s="3">
        <v>0.74982869917440065</v>
      </c>
      <c r="X85" s="30" t="s">
        <v>553</v>
      </c>
      <c r="Y85" s="3">
        <f>VLOOKUP(A85,'[1]Anexo 1 Matriz Inf Gestión'!$B$8:$J$216,9,0)</f>
        <v>1</v>
      </c>
      <c r="Z85" s="3">
        <f>VLOOKUP(A85,'[1]Anexo 1 Matriz Inf Gestión'!$B$8:$N$216,13,0)</f>
        <v>1</v>
      </c>
      <c r="AA85" s="3">
        <f>VLOOKUP(A85,'[1]Anexo 1 Matriz Inf Gestión'!$B$8:$U$216,20,0)</f>
        <v>1</v>
      </c>
      <c r="AB85" s="15" cm="1">
        <f t="array" ref="AB85:AD85">VLOOKUP(A85,'[1]Anexo 1 Matriz Inf Gestión'!$B$8:$BP$216,TRANSPOSE({65;66;67}),0)</f>
        <v>342797776</v>
      </c>
      <c r="AC85" s="15">
        <v>258419787</v>
      </c>
      <c r="AD85" s="3">
        <v>0.75385491124073101</v>
      </c>
      <c r="AE85" s="33" t="str">
        <f>IFERROR(IF(VLOOKUP(A85,[1]Consolidado!$A$6:$L$215,12,0)="","",VLOOKUP(A85,[1]Consolidado!$A$6:$L$215,12,0)),"")</f>
        <v xml:space="preserve">En este segundo semestre de 2023 se armonizaron el Plan+ Aire Puro,  ; el proceso de armonizar los componentes programáticos de los instrumentos de planificación que se ha realizado en este 2023, se ha desarrollado mediante la identificación programática de instrumentos de planificación, y el análisis de la relación de cada uno de sus componentes con el PGAR y el Plan de acción, buscando los puntos de encuentro desde los proyectos de cada instrumento de planificación con las líneas, componentes, retos y su indicador del PGAR y el Programa, proyecto, subactividad y su indicador desde el Plan de acción. Esto permite tener una aproximación de como el desarrollo de un instrumento de planificación contribuye en las metas de los otros. </v>
      </c>
      <c r="AF85" s="3">
        <f>VLOOKUP(A85,'[1]Anexo 1 Matriz Inf Gestión'!$B$8:$AK$216,36,0)</f>
        <v>1</v>
      </c>
      <c r="AG85" s="15" cm="1">
        <f t="array" ref="AG85:AI85">VLOOKUP(A85,'[1]Anexo 1 Matriz Inf Gestión'!$B$8:$BV$216,TRANSPOSE({71;72;73}),0)</f>
        <v>2308330826</v>
      </c>
      <c r="AH85" s="15">
        <v>1786609900</v>
      </c>
      <c r="AI85" s="3">
        <v>0.77398346886695346</v>
      </c>
      <c r="AJ85" s="40" t="str">
        <f>IF(VLOOKUP(A85,'[1]Anexo 1 Matriz Inf Gestión'!$B$8:$CA$216,75,0)="","",VLOOKUP(A85,'[1]Anexo 1 Matriz Inf Gestión'!$B$8:$CA$216,75,0))</f>
        <v/>
      </c>
      <c r="AK85" s="40" t="str">
        <f>IF(VLOOKUP(A85,'[1]Anexo 1 Matriz Inf Gestión'!$B$8:$CA$216,76,0)="","",VLOOKUP(A85,'[1]Anexo 1 Matriz Inf Gestión'!$B$8:$CA$216,76,0))</f>
        <v/>
      </c>
      <c r="AL85" s="40" t="str">
        <f>IF(VLOOKUP(A85,'[1]Anexo 1 Matriz Inf Gestión'!$B$8:$CA$216,77,0)="","",VLOOKUP(A85,'[1]Anexo 1 Matriz Inf Gestión'!$B$8:$CA$216,77,0))</f>
        <v>RET 32: Armonizar los componentes programáticos de los diferentes planes institucionales en la jurisdicción</v>
      </c>
      <c r="AM85" s="40" t="str">
        <f>IF(VLOOKUP(A85,'[1]Anexo 1 Matriz Inf Gestión'!$B$8:$CA$216,78,0)="","",VLOOKUP(A85,'[1]Anexo 1 Matriz Inf Gestión'!$B$8:$CA$216,78,0))</f>
        <v/>
      </c>
    </row>
    <row r="86" spans="1:39" ht="267.75" outlineLevel="1" x14ac:dyDescent="0.2">
      <c r="A86" s="1" t="s">
        <v>102</v>
      </c>
      <c r="B86" s="4" t="str">
        <f>VLOOKUP(A86,'[1]Anexo 1 Matriz Inf Gestión'!$B$8:$D$216,3,0)</f>
        <v>Armonización de los instrumentos de Planificación Ambiental presentes en el territorio y orientados a una gestión articulada con las demás autoridades ambientales hacia la sostenibilidad ambiental del territorio (%)</v>
      </c>
      <c r="C86" s="4" t="str">
        <f>IFERROR(IF(VLOOKUP(A86,'[1]Anexo 1 Matriz Inf Gestión'!$B$8:$E$216,4,0)="","",VLOOKUP(A86,'[1]Anexo 1 Matriz Inf Gestión'!$B$8:$E$216,4,0)),"")</f>
        <v>% de instrumentos de Planificación Ambiental presentes en el territorio armonizados y orientados a una gestión articulada con las demás autoridades ambientales hacia la sostenibilidad ambiental del territorio (%)</v>
      </c>
      <c r="D86" s="3">
        <f>VLOOKUP(A86,'[1]Anexo 1 Matriz Inf Gestión'!$B$8:$J$216,6,0)</f>
        <v>0.25</v>
      </c>
      <c r="E86" s="3" cm="1">
        <f t="array" ref="E86:F86">VLOOKUP(A86,'[2]Anexo 1 Matriz Inf Gestión'!$A$7:$H$215,TRANSPOSE({7;8}),0)</f>
        <v>0.3</v>
      </c>
      <c r="F86" s="3">
        <v>1</v>
      </c>
      <c r="G86" s="15" cm="1">
        <f t="array" ref="G86:I86">VLOOKUP(A86,'[2]Anexo 1 Matriz Inf Gestión'!$A$7:$AF$215,TRANSPOSE({30;31;32}),0)</f>
        <v>28000000</v>
      </c>
      <c r="H86" s="15">
        <v>24791838</v>
      </c>
      <c r="I86" s="3">
        <v>0</v>
      </c>
      <c r="J86" s="35" t="s">
        <v>419</v>
      </c>
      <c r="K86" s="3">
        <f>VLOOKUP(A86,'[1]Anexo 1 Matriz Inf Gestión'!$B$8:$J$216,7,0)</f>
        <v>0.5</v>
      </c>
      <c r="L86" s="3" cm="1">
        <f t="array" ref="L86:M86">VLOOKUP(A86,'[3]Anexo 1 Matriz Inf Gestión'!$A$8:$R$216,TRANSPOSE({11;16}),0)</f>
        <v>0.6</v>
      </c>
      <c r="M86" s="3">
        <v>1</v>
      </c>
      <c r="N86" s="15" cm="1">
        <f t="array" ref="N86:P86">VLOOKUP(A86,'[3]Anexo 1 Matriz Inf Gestión'!$A$8:$AU$216,TRANSPOSE({45;46;47}),0)</f>
        <v>29000000</v>
      </c>
      <c r="O86" s="15">
        <v>4615842</v>
      </c>
      <c r="P86" s="3">
        <v>0.15916696551724138</v>
      </c>
      <c r="Q86" s="34" t="s">
        <v>296</v>
      </c>
      <c r="R86" s="3">
        <f>VLOOKUP(A86,'[1]Anexo 1 Matriz Inf Gestión'!$B$8:$J$216,8,0)</f>
        <v>0.75</v>
      </c>
      <c r="S86" s="3" cm="1">
        <f t="array" ref="S86:T86">VLOOKUP(A86,'[4]Anexo 1 Matriz Inf Gestión'!$A$8:$R$216,TRANSPOSE({11;17}),0)</f>
        <v>0.75</v>
      </c>
      <c r="T86" s="3">
        <v>1</v>
      </c>
      <c r="U86" s="15" cm="1">
        <f t="array" ref="U86:W86">VLOOKUP(A86,'[4]Anexo 1 Matriz Inf Gestión'!$A$8:$BE$216,TRANSPOSE({54;55;56}),0)</f>
        <v>262000000</v>
      </c>
      <c r="V86" s="15">
        <v>250248089</v>
      </c>
      <c r="W86" s="3">
        <v>0.95514537786259546</v>
      </c>
      <c r="X86" s="30" t="s">
        <v>554</v>
      </c>
      <c r="Y86" s="3">
        <f>VLOOKUP(A86,'[1]Anexo 1 Matriz Inf Gestión'!$B$8:$J$216,9,0)</f>
        <v>1</v>
      </c>
      <c r="Z86" s="3">
        <f>VLOOKUP(A86,'[1]Anexo 1 Matriz Inf Gestión'!$B$8:$N$216,13,0)</f>
        <v>1</v>
      </c>
      <c r="AA86" s="3">
        <f>VLOOKUP(A86,'[1]Anexo 1 Matriz Inf Gestión'!$B$8:$U$216,20,0)</f>
        <v>1</v>
      </c>
      <c r="AB86" s="15" cm="1">
        <f t="array" ref="AB86:AD86">VLOOKUP(A86,'[1]Anexo 1 Matriz Inf Gestión'!$B$8:$BP$216,TRANSPOSE({65;66;67}),0)</f>
        <v>676099480</v>
      </c>
      <c r="AC86" s="15">
        <v>520626566</v>
      </c>
      <c r="AD86" s="3">
        <v>0.77004432247159837</v>
      </c>
      <c r="AE86" s="33" t="str">
        <f>IFERROR(IF(VLOOKUP(A86,[1]Consolidado!$A$6:$L$215,12,0)="","",VLOOKUP(A86,[1]Consolidado!$A$6:$L$215,12,0)),"")</f>
        <v xml:space="preserve">En 2023 se ha firmado 1 convenio con el AMVA y CORNARE para “Aunar esfuerzos técnicos, operativos y de gestión para la transferencia de conocimiento, y de tecnología fortaleciendo las capacidades de las corporaciones y el AMVA para el uso del sistema de monitoreo reporte y verificación MRV de CORNARE” con número 040-COV2301-1.
Este proceso de armonizacion permite conocer los puntos de encuentro de los instrumentos de planificacion de corantioquia y las otras corporaciones que se encuentran en el territorio, con el fin de identificar los puntos en los que se peude realizar trabajo mancomunado entre si.
Para este trimestre, se viene avanzando en la articulación del plan de acción y PGAR de la CSB: Corporación Autónoma Regional del Sur de Bolívar y CVS: Corporación Autónoma Regional de los Valles del Sinú y del San Jorge.
</v>
      </c>
      <c r="AF86" s="3">
        <f>VLOOKUP(A86,'[1]Anexo 1 Matriz Inf Gestión'!$B$8:$AK$216,36,0)</f>
        <v>1</v>
      </c>
      <c r="AG86" s="15" cm="1">
        <f t="array" ref="AG86:AI86">VLOOKUP(A86,'[1]Anexo 1 Matriz Inf Gestión'!$B$8:$BV$216,TRANSPOSE({71;72;73}),0)</f>
        <v>995099480</v>
      </c>
      <c r="AH86" s="15">
        <v>800282335</v>
      </c>
      <c r="AI86" s="3">
        <v>0.80422344809184299</v>
      </c>
      <c r="AJ86" s="40" t="str">
        <f>IF(VLOOKUP(A86,'[1]Anexo 1 Matriz Inf Gestión'!$B$8:$CA$216,75,0)="","",VLOOKUP(A86,'[1]Anexo 1 Matriz Inf Gestión'!$B$8:$CA$216,75,0))</f>
        <v/>
      </c>
      <c r="AK86" s="40" t="str">
        <f>IF(VLOOKUP(A86,'[1]Anexo 1 Matriz Inf Gestión'!$B$8:$CA$216,76,0)="","",VLOOKUP(A86,'[1]Anexo 1 Matriz Inf Gestión'!$B$8:$CA$216,76,0))</f>
        <v/>
      </c>
      <c r="AL86" s="40" t="str">
        <f>IF(VLOOKUP(A86,'[1]Anexo 1 Matriz Inf Gestión'!$B$8:$CA$216,77,0)="","",VLOOKUP(A86,'[1]Anexo 1 Matriz Inf Gestión'!$B$8:$CA$216,77,0))</f>
        <v>RET 31: Armonizar los asuntos y determinantes ambientales en la planeación y gestión de las autoridades ambientales en la jurisdicción y en ecosistemas compartidos</v>
      </c>
      <c r="AM86" s="40" t="str">
        <f>IF(VLOOKUP(A86,'[1]Anexo 1 Matriz Inf Gestión'!$B$8:$CA$216,78,0)="","",VLOOKUP(A86,'[1]Anexo 1 Matriz Inf Gestión'!$B$8:$CA$216,78,0))</f>
        <v/>
      </c>
    </row>
    <row r="87" spans="1:39" ht="38.25" x14ac:dyDescent="0.2">
      <c r="A87" s="20" t="s">
        <v>248</v>
      </c>
      <c r="B87" s="21" t="str">
        <f>VLOOKUP(A87,'[1]Anexo 1 Matriz Inf Gestión'!$B$8:$D$216,3,0)</f>
        <v>Proyecto 6. Construyendo territorios resilientes</v>
      </c>
      <c r="C87" s="21" t="str">
        <f>IFERROR(IF(VLOOKUP(A87,'[1]Anexo 1 Matriz Inf Gestión'!$B$8:$E$216,4,0)="","",VLOOKUP(A87,'[1]Anexo 1 Matriz Inf Gestión'!$B$8:$E$216,4,0)),"")</f>
        <v/>
      </c>
      <c r="D87" s="22">
        <f>VLOOKUP(A87,'[1]Anexo 1 Matriz Inf Gestión'!$B$8:$J$216,6,0)</f>
        <v>1</v>
      </c>
      <c r="E87" s="22" cm="1">
        <f t="array" ref="E87:F87">VLOOKUP(A87,'[2]Anexo 1 Matriz Inf Gestión'!$A$7:$H$215,TRANSPOSE({7;8}),0)</f>
        <v>0.95517241379310336</v>
      </c>
      <c r="F87" s="22">
        <v>0.95517241379310336</v>
      </c>
      <c r="G87" s="23" cm="1">
        <f t="array" ref="G87:I87">VLOOKUP(A87,'[2]Anexo 1 Matriz Inf Gestión'!$A$7:$AF$215,TRANSPOSE({30;31;32}),0)</f>
        <v>2766066886</v>
      </c>
      <c r="H87" s="23">
        <v>2096117283</v>
      </c>
      <c r="I87" s="22">
        <v>0.75779703434112833</v>
      </c>
      <c r="J87" s="32" t="s">
        <v>67</v>
      </c>
      <c r="K87" s="22">
        <f>VLOOKUP(A87,'[1]Anexo 1 Matriz Inf Gestión'!$B$8:$J$216,7,0)</f>
        <v>1</v>
      </c>
      <c r="L87" s="22" cm="1">
        <f t="array" ref="L87:M87">VLOOKUP(A87,'[3]Anexo 1 Matriz Inf Gestión'!$A$8:$R$216,TRANSPOSE({11;16}),0)</f>
        <v>0.97931034482758617</v>
      </c>
      <c r="M87" s="22">
        <v>0.97931034482758617</v>
      </c>
      <c r="N87" s="23" cm="1">
        <f t="array" ref="N87:P87">VLOOKUP(A87,'[3]Anexo 1 Matriz Inf Gestión'!$A$8:$AU$216,TRANSPOSE({45;46;47}),0)</f>
        <v>2303277016</v>
      </c>
      <c r="O87" s="23">
        <v>2021290450</v>
      </c>
      <c r="P87" s="22">
        <v>0.87757157995276069</v>
      </c>
      <c r="Q87" s="21" t="s">
        <v>67</v>
      </c>
      <c r="R87" s="22">
        <f>VLOOKUP(A87,'[1]Anexo 1 Matriz Inf Gestión'!$B$8:$J$216,8,0)</f>
        <v>1</v>
      </c>
      <c r="S87" s="22" cm="1">
        <f t="array" ref="S87:T87">VLOOKUP(A87,'[4]Anexo 1 Matriz Inf Gestión'!$A$8:$R$216,TRANSPOSE({11;17}),0)</f>
        <v>0.97931034482758617</v>
      </c>
      <c r="T87" s="22">
        <v>0.97931034482758617</v>
      </c>
      <c r="U87" s="23" cm="1">
        <f t="array" ref="U87:W87">VLOOKUP(A87,'[4]Anexo 1 Matriz Inf Gestión'!$A$8:$BE$216,TRANSPOSE({54;55;56}),0)</f>
        <v>4669000006</v>
      </c>
      <c r="V87" s="23">
        <v>3772053051</v>
      </c>
      <c r="W87" s="22">
        <v>0.80789313475104763</v>
      </c>
      <c r="X87" s="28" t="s">
        <v>67</v>
      </c>
      <c r="Y87" s="22">
        <f>VLOOKUP(A87,'[1]Anexo 1 Matriz Inf Gestión'!$B$8:$J$216,9,0)</f>
        <v>1</v>
      </c>
      <c r="Z87" s="22">
        <f>VLOOKUP(A87,'[1]Anexo 1 Matriz Inf Gestión'!$B$8:$N$216,13,0)</f>
        <v>0.97931034482758617</v>
      </c>
      <c r="AA87" s="22">
        <f>VLOOKUP(A87,'[1]Anexo 1 Matriz Inf Gestión'!$B$8:$U$216,20,0)</f>
        <v>0.97931034482758617</v>
      </c>
      <c r="AB87" s="23" cm="1">
        <f t="array" ref="AB87:AD87">VLOOKUP(A87,'[1]Anexo 1 Matriz Inf Gestión'!$B$8:$BP$216,TRANSPOSE({65;66;67}),0)</f>
        <v>7333770104</v>
      </c>
      <c r="AC87" s="23">
        <v>6288073168</v>
      </c>
      <c r="AD87" s="22">
        <v>0.85741345567545757</v>
      </c>
      <c r="AE87" s="32" t="str">
        <f>IFERROR(IF(VLOOKUP(A87,[1]Consolidado!$A$6:$L$215,12,0)="","",VLOOKUP(A87,[1]Consolidado!$A$6:$L$215,12,0)),"")</f>
        <v/>
      </c>
      <c r="AF87" s="22">
        <f>VLOOKUP(A87,'[1]Anexo 1 Matriz Inf Gestión'!$B$8:$AK$216,36,0)</f>
        <v>0.97328275862068969</v>
      </c>
      <c r="AG87" s="23" cm="1">
        <f t="array" ref="AG87:AI87">VLOOKUP(A87,'[1]Anexo 1 Matriz Inf Gestión'!$B$8:$BV$216,TRANSPOSE({71;72;73}),0)</f>
        <v>17072114012</v>
      </c>
      <c r="AH87" s="23">
        <v>14177533952</v>
      </c>
      <c r="AI87" s="22">
        <v>0.83044981670311024</v>
      </c>
      <c r="AJ87" s="41" t="str">
        <f>IF(VLOOKUP(A87,'[1]Anexo 1 Matriz Inf Gestión'!$B$8:$CA$216,75,0)="","",VLOOKUP(A87,'[1]Anexo 1 Matriz Inf Gestión'!$B$8:$CA$216,75,0))</f>
        <v>3206 – Gestión del cambio climático para un desarrollo bajo en carbono y resiliente al clima.</v>
      </c>
      <c r="AK87" s="41" t="str">
        <f>IF(VLOOKUP(A87,'[1]Anexo 1 Matriz Inf Gestión'!$B$8:$CA$216,76,0)="","",VLOOKUP(A87,'[1]Anexo 1 Matriz Inf Gestión'!$B$8:$CA$216,76,0))</f>
        <v/>
      </c>
      <c r="AL87" s="41" t="str">
        <f>IF(VLOOKUP(A87,'[1]Anexo 1 Matriz Inf Gestión'!$B$8:$CA$216,77,0)="","",VLOOKUP(A87,'[1]Anexo 1 Matriz Inf Gestión'!$B$8:$CA$216,77,0))</f>
        <v/>
      </c>
      <c r="AM87" s="41" t="str">
        <f>IF(VLOOKUP(A87,'[1]Anexo 1 Matriz Inf Gestión'!$B$8:$CA$216,78,0)="","",VLOOKUP(A87,'[1]Anexo 1 Matriz Inf Gestión'!$B$8:$CA$216,78,0))</f>
        <v>13 - Acción por el Clima</v>
      </c>
    </row>
    <row r="88" spans="1:39" ht="25.5" outlineLevel="1" x14ac:dyDescent="0.2">
      <c r="A88" s="1" t="s">
        <v>209</v>
      </c>
      <c r="B88" s="4" t="str">
        <f>VLOOKUP(A88,'[1]Anexo 1 Matriz Inf Gestión'!$B$8:$D$216,3,0)</f>
        <v>Realizar estudios de conocimiento de amenaza y riesgo</v>
      </c>
      <c r="C88" s="4" t="str">
        <f>IFERROR(IF(VLOOKUP(A88,'[1]Anexo 1 Matriz Inf Gestión'!$B$8:$E$216,4,0)="","",VLOOKUP(A88,'[1]Anexo 1 Matriz Inf Gestión'!$B$8:$E$216,4,0)),"")</f>
        <v/>
      </c>
      <c r="D88" s="3">
        <f>VLOOKUP(A88,'[1]Anexo 1 Matriz Inf Gestión'!$B$8:$J$216,6,0)</f>
        <v>1</v>
      </c>
      <c r="E88" s="3" cm="1">
        <f t="array" ref="E88:F88">VLOOKUP(A88,'[2]Anexo 1 Matriz Inf Gestión'!$A$7:$H$215,TRANSPOSE({7;8}),0)</f>
        <v>1</v>
      </c>
      <c r="F88" s="3">
        <v>1</v>
      </c>
      <c r="G88" s="15" cm="1">
        <f t="array" ref="G88:I88">VLOOKUP(A88,'[2]Anexo 1 Matriz Inf Gestión'!$A$7:$AF$215,TRANSPOSE({30;31;32}),0)</f>
        <v>437283502</v>
      </c>
      <c r="H88" s="15">
        <v>313046756</v>
      </c>
      <c r="I88" s="3">
        <v>0.71588970214568026</v>
      </c>
      <c r="J88" s="35" t="s">
        <v>67</v>
      </c>
      <c r="K88" s="3">
        <f>VLOOKUP(A88,'[1]Anexo 1 Matriz Inf Gestión'!$B$8:$J$216,7,0)</f>
        <v>1</v>
      </c>
      <c r="L88" s="3" cm="1">
        <f t="array" ref="L88:M88">VLOOKUP(A88,'[3]Anexo 1 Matriz Inf Gestión'!$A$8:$R$216,TRANSPOSE({11;16}),0)</f>
        <v>1</v>
      </c>
      <c r="M88" s="3">
        <v>1</v>
      </c>
      <c r="N88" s="15" cm="1">
        <f t="array" ref="N88:P88">VLOOKUP(A88,'[3]Anexo 1 Matriz Inf Gestión'!$A$8:$AU$216,TRANSPOSE({45;46;47}),0)</f>
        <v>414322305</v>
      </c>
      <c r="O88" s="15">
        <v>399682458</v>
      </c>
      <c r="P88" s="3">
        <v>0.96466555909897245</v>
      </c>
      <c r="Q88" s="34" t="s">
        <v>67</v>
      </c>
      <c r="R88" s="3">
        <f>VLOOKUP(A88,'[1]Anexo 1 Matriz Inf Gestión'!$B$8:$J$216,8,0)</f>
        <v>1</v>
      </c>
      <c r="S88" s="3" cm="1">
        <f t="array" ref="S88:T88">VLOOKUP(A88,'[4]Anexo 1 Matriz Inf Gestión'!$A$8:$R$216,TRANSPOSE({11;17}),0)</f>
        <v>1</v>
      </c>
      <c r="T88" s="3">
        <v>1</v>
      </c>
      <c r="U88" s="15" cm="1">
        <f t="array" ref="U88:W88">VLOOKUP(A88,'[4]Anexo 1 Matriz Inf Gestión'!$A$8:$BE$216,TRANSPOSE({54;55;56}),0)</f>
        <v>976221805</v>
      </c>
      <c r="V88" s="15">
        <v>625475611</v>
      </c>
      <c r="W88" s="3">
        <v>0.64071055143047129</v>
      </c>
      <c r="X88" s="30" t="s">
        <v>67</v>
      </c>
      <c r="Y88" s="3">
        <f>VLOOKUP(A88,'[1]Anexo 1 Matriz Inf Gestión'!$B$8:$J$216,9,0)</f>
        <v>1</v>
      </c>
      <c r="Z88" s="3">
        <f>VLOOKUP(A88,'[1]Anexo 1 Matriz Inf Gestión'!$B$8:$N$216,13,0)</f>
        <v>1</v>
      </c>
      <c r="AA88" s="3">
        <f>VLOOKUP(A88,'[1]Anexo 1 Matriz Inf Gestión'!$B$8:$U$216,20,0)</f>
        <v>1</v>
      </c>
      <c r="AB88" s="15" cm="1">
        <f t="array" ref="AB88:AD88">VLOOKUP(A88,'[1]Anexo 1 Matriz Inf Gestión'!$B$8:$BP$216,TRANSPOSE({65;66;67}),0)</f>
        <v>2327777330</v>
      </c>
      <c r="AC88" s="15">
        <v>2154917964</v>
      </c>
      <c r="AD88" s="3">
        <v>0.92574059220690152</v>
      </c>
      <c r="AE88" s="33" t="str">
        <f>IFERROR(IF(VLOOKUP(A88,[1]Consolidado!$A$6:$L$215,12,0)="","",VLOOKUP(A88,[1]Consolidado!$A$6:$L$215,12,0)),"")</f>
        <v/>
      </c>
      <c r="AF88" s="3">
        <f>VLOOKUP(A88,'[1]Anexo 1 Matriz Inf Gestión'!$B$8:$AK$216,36,0)</f>
        <v>1</v>
      </c>
      <c r="AG88" s="15" cm="1">
        <f t="array" ref="AG88:AI88">VLOOKUP(A88,'[1]Anexo 1 Matriz Inf Gestión'!$B$8:$BV$216,TRANSPOSE({71;72;73}),0)</f>
        <v>4155604942</v>
      </c>
      <c r="AH88" s="15">
        <v>3493122789</v>
      </c>
      <c r="AI88" s="3">
        <v>0.84058105564742103</v>
      </c>
      <c r="AJ88" s="40" t="str">
        <f>IF(VLOOKUP(A88,'[1]Anexo 1 Matriz Inf Gestión'!$B$8:$CA$216,75,0)="","",VLOOKUP(A88,'[1]Anexo 1 Matriz Inf Gestión'!$B$8:$CA$216,75,0))</f>
        <v/>
      </c>
      <c r="AK88" s="40" t="str">
        <f>IF(VLOOKUP(A88,'[1]Anexo 1 Matriz Inf Gestión'!$B$8:$CA$216,76,0)="","",VLOOKUP(A88,'[1]Anexo 1 Matriz Inf Gestión'!$B$8:$CA$216,76,0))</f>
        <v/>
      </c>
      <c r="AL88" s="40" t="str">
        <f>IF(VLOOKUP(A88,'[1]Anexo 1 Matriz Inf Gestión'!$B$8:$CA$216,77,0)="","",VLOOKUP(A88,'[1]Anexo 1 Matriz Inf Gestión'!$B$8:$CA$216,77,0))</f>
        <v/>
      </c>
      <c r="AM88" s="40" t="str">
        <f>IF(VLOOKUP(A88,'[1]Anexo 1 Matriz Inf Gestión'!$B$8:$CA$216,78,0)="","",VLOOKUP(A88,'[1]Anexo 1 Matriz Inf Gestión'!$B$8:$CA$216,78,0))</f>
        <v/>
      </c>
    </row>
    <row r="89" spans="1:39" ht="140.25" outlineLevel="1" x14ac:dyDescent="0.2">
      <c r="A89" s="1" t="s">
        <v>103</v>
      </c>
      <c r="B89" s="4" t="str">
        <f>VLOOKUP(A89,'[1]Anexo 1 Matriz Inf Gestión'!$B$8:$D$216,3,0)</f>
        <v>Realización de estudios de conocimiento y amenaza del riesgo realizados en los municipios de la jurisdicción</v>
      </c>
      <c r="C89" s="4" t="str">
        <f>IFERROR(IF(VLOOKUP(A89,'[1]Anexo 1 Matriz Inf Gestión'!$B$8:$E$216,4,0)="","",VLOOKUP(A89,'[1]Anexo 1 Matriz Inf Gestión'!$B$8:$E$216,4,0)),"")</f>
        <v>% de estudios de conocimiento y amenaza del riesgo apoyados en los municipios de la jurisdicción</v>
      </c>
      <c r="D89" s="3">
        <f>VLOOKUP(A89,'[1]Anexo 1 Matriz Inf Gestión'!$B$8:$J$216,6,0)</f>
        <v>0.03</v>
      </c>
      <c r="E89" s="3" cm="1">
        <f t="array" ref="E89:F89">VLOOKUP(A89,'[2]Anexo 1 Matriz Inf Gestión'!$A$7:$H$215,TRANSPOSE({7;8}),0)</f>
        <v>8.7499999999999994E-2</v>
      </c>
      <c r="F89" s="3">
        <v>1</v>
      </c>
      <c r="G89" s="15" cm="1">
        <f t="array" ref="G89:I89">VLOOKUP(A89,'[2]Anexo 1 Matriz Inf Gestión'!$A$7:$AF$215,TRANSPOSE({30;31;32}),0)</f>
        <v>437283502</v>
      </c>
      <c r="H89" s="15">
        <v>313046756</v>
      </c>
      <c r="I89" s="3">
        <v>0.71588970214568026</v>
      </c>
      <c r="J89" s="35" t="s">
        <v>420</v>
      </c>
      <c r="K89" s="3">
        <f>VLOOKUP(A89,'[1]Anexo 1 Matriz Inf Gestión'!$B$8:$J$216,7,0)</f>
        <v>7.0000000000000007E-2</v>
      </c>
      <c r="L89" s="3" cm="1">
        <f t="array" ref="L89:M89">VLOOKUP(A89,'[3]Anexo 1 Matriz Inf Gestión'!$A$8:$R$216,TRANSPOSE({11;16}),0)</f>
        <v>0.1875</v>
      </c>
      <c r="M89" s="3">
        <v>1</v>
      </c>
      <c r="N89" s="15" cm="1">
        <f t="array" ref="N89:P89">VLOOKUP(A89,'[3]Anexo 1 Matriz Inf Gestión'!$A$8:$AU$216,TRANSPOSE({45;46;47}),0)</f>
        <v>414322305</v>
      </c>
      <c r="O89" s="15">
        <v>399682458</v>
      </c>
      <c r="P89" s="3">
        <v>0.96466555909897245</v>
      </c>
      <c r="Q89" s="34" t="s">
        <v>297</v>
      </c>
      <c r="R89" s="3">
        <f>VLOOKUP(A89,'[1]Anexo 1 Matriz Inf Gestión'!$B$8:$J$216,8,0)</f>
        <v>0.12</v>
      </c>
      <c r="S89" s="3" cm="1">
        <f t="array" ref="S89:T89">VLOOKUP(A89,'[4]Anexo 1 Matriz Inf Gestión'!$A$8:$R$216,TRANSPOSE({11;17}),0)</f>
        <v>0.33750000000000002</v>
      </c>
      <c r="T89" s="3">
        <v>1</v>
      </c>
      <c r="U89" s="15" cm="1">
        <f t="array" ref="U89:W89">VLOOKUP(A89,'[4]Anexo 1 Matriz Inf Gestión'!$A$8:$BE$216,TRANSPOSE({54;55;56}),0)</f>
        <v>976221805</v>
      </c>
      <c r="V89" s="15">
        <v>625475611</v>
      </c>
      <c r="W89" s="3">
        <v>0.64071055143047129</v>
      </c>
      <c r="X89" s="30" t="s">
        <v>555</v>
      </c>
      <c r="Y89" s="3">
        <f>VLOOKUP(A89,'[1]Anexo 1 Matriz Inf Gestión'!$B$8:$J$216,9,0)</f>
        <v>0.17</v>
      </c>
      <c r="Z89" s="3">
        <f>VLOOKUP(A89,'[1]Anexo 1 Matriz Inf Gestión'!$B$8:$N$216,13,0)</f>
        <v>0.22500000000000001</v>
      </c>
      <c r="AA89" s="3">
        <f>VLOOKUP(A89,'[1]Anexo 1 Matriz Inf Gestión'!$B$8:$U$216,20,0)</f>
        <v>1</v>
      </c>
      <c r="AB89" s="15" cm="1">
        <f t="array" ref="AB89:AD89">VLOOKUP(A89,'[1]Anexo 1 Matriz Inf Gestión'!$B$8:$BP$216,TRANSPOSE({65;66;67}),0)</f>
        <v>2327777330</v>
      </c>
      <c r="AC89" s="15">
        <v>2154917964</v>
      </c>
      <c r="AD89" s="3">
        <v>0.92574059220690152</v>
      </c>
      <c r="AE89" s="33" t="str">
        <f>IFERROR(IF(VLOOKUP(A89,[1]Consolidado!$A$6:$L$215,12,0)="","",VLOOKUP(A89,[1]Consolidado!$A$6:$L$215,12,0)),"")</f>
        <v xml:space="preserve">
Durante el año 2023 se Implementaron 17 Estudios a partir de la concertación de los EOT con los municipios de: Andes, Angostura, Anzá, Briceño, Buriticá, Copacabana, Donmatías, Itagüí, La Estrella, La Pintada, Liborina,  Olaya, Puerto Nare,
Santa Fe De Antioquia, Tarso, Toledo y Valparaíso.   Se realizó el Estudio Básico de Amenazas del municipio de Salgar y el Estudio detallado por movimiento en masa del sector Sabaletas en el municipio de Valparaíso.</v>
      </c>
      <c r="AF89" s="3">
        <f>VLOOKUP(A89,'[1]Anexo 1 Matriz Inf Gestión'!$B$8:$AK$216,36,0)</f>
        <v>1</v>
      </c>
      <c r="AG89" s="15" cm="1">
        <f t="array" ref="AG89:AI89">VLOOKUP(A89,'[1]Anexo 1 Matriz Inf Gestión'!$B$8:$BV$216,TRANSPOSE({71;72;73}),0)</f>
        <v>4155604942</v>
      </c>
      <c r="AH89" s="15">
        <v>3493122789</v>
      </c>
      <c r="AI89" s="3">
        <v>0.84058105564742103</v>
      </c>
      <c r="AJ89" s="40" t="str">
        <f>IF(VLOOKUP(A89,'[1]Anexo 1 Matriz Inf Gestión'!$B$8:$CA$216,75,0)="","",VLOOKUP(A89,'[1]Anexo 1 Matriz Inf Gestión'!$B$8:$CA$216,75,0))</f>
        <v/>
      </c>
      <c r="AK89" s="40" t="str">
        <f>IF(VLOOKUP(A89,'[1]Anexo 1 Matriz Inf Gestión'!$B$8:$CA$216,76,0)="","",VLOOKUP(A89,'[1]Anexo 1 Matriz Inf Gestión'!$B$8:$CA$216,76,0))</f>
        <v/>
      </c>
      <c r="AL89" s="40" t="str">
        <f>IF(VLOOKUP(A89,'[1]Anexo 1 Matriz Inf Gestión'!$B$8:$CA$216,77,0)="","",VLOOKUP(A89,'[1]Anexo 1 Matriz Inf Gestión'!$B$8:$CA$216,77,0))</f>
        <v/>
      </c>
      <c r="AM89" s="40" t="str">
        <f>IF(VLOOKUP(A89,'[1]Anexo 1 Matriz Inf Gestión'!$B$8:$CA$216,78,0)="","",VLOOKUP(A89,'[1]Anexo 1 Matriz Inf Gestión'!$B$8:$CA$216,78,0))</f>
        <v/>
      </c>
    </row>
    <row r="90" spans="1:39" ht="51" outlineLevel="1" x14ac:dyDescent="0.2">
      <c r="A90" s="1" t="s">
        <v>210</v>
      </c>
      <c r="B90" s="4" t="str">
        <f>VLOOKUP(A90,'[1]Anexo 1 Matriz Inf Gestión'!$B$8:$D$216,3,0)</f>
        <v>Asesorar a los municipios en la incorporación de lineamientos de adaptación al cambio climático y gestión del riesgo en sus instrumentos de planificación</v>
      </c>
      <c r="C90" s="4" t="str">
        <f>IFERROR(IF(VLOOKUP(A90,'[1]Anexo 1 Matriz Inf Gestión'!$B$8:$E$216,4,0)="","",VLOOKUP(A90,'[1]Anexo 1 Matriz Inf Gestión'!$B$8:$E$216,4,0)),"")</f>
        <v/>
      </c>
      <c r="D90" s="3">
        <f>VLOOKUP(A90,'[1]Anexo 1 Matriz Inf Gestión'!$B$8:$J$216,6,0)</f>
        <v>1</v>
      </c>
      <c r="E90" s="3" cm="1">
        <f t="array" ref="E90:F90">VLOOKUP(A90,'[2]Anexo 1 Matriz Inf Gestión'!$A$7:$H$215,TRANSPOSE({7;8}),0)</f>
        <v>1</v>
      </c>
      <c r="F90" s="3">
        <v>1</v>
      </c>
      <c r="G90" s="15" cm="1">
        <f t="array" ref="G90:I90">VLOOKUP(A90,'[2]Anexo 1 Matriz Inf Gestión'!$A$7:$AF$215,TRANSPOSE({30;31;32}),0)</f>
        <v>585815732</v>
      </c>
      <c r="H90" s="15">
        <v>344442424</v>
      </c>
      <c r="I90" s="3">
        <v>0.58797059413897745</v>
      </c>
      <c r="J90" s="35" t="s">
        <v>67</v>
      </c>
      <c r="K90" s="3">
        <f>VLOOKUP(A90,'[1]Anexo 1 Matriz Inf Gestión'!$B$8:$J$216,7,0)</f>
        <v>1</v>
      </c>
      <c r="L90" s="3" cm="1">
        <f t="array" ref="L90:M90">VLOOKUP(A90,'[3]Anexo 1 Matriz Inf Gestión'!$A$8:$R$216,TRANSPOSE({11;16}),0)</f>
        <v>1</v>
      </c>
      <c r="M90" s="3">
        <v>1</v>
      </c>
      <c r="N90" s="15" cm="1">
        <f t="array" ref="N90:P90">VLOOKUP(A90,'[3]Anexo 1 Matriz Inf Gestión'!$A$8:$AU$216,TRANSPOSE({45;46;47}),0)</f>
        <v>810688479</v>
      </c>
      <c r="O90" s="15">
        <v>773592504</v>
      </c>
      <c r="P90" s="3">
        <v>0.954241393629081</v>
      </c>
      <c r="Q90" s="34" t="s">
        <v>67</v>
      </c>
      <c r="R90" s="3">
        <f>VLOOKUP(A90,'[1]Anexo 1 Matriz Inf Gestión'!$B$8:$J$216,8,0)</f>
        <v>1</v>
      </c>
      <c r="S90" s="3" cm="1">
        <f t="array" ref="S90:T90">VLOOKUP(A90,'[4]Anexo 1 Matriz Inf Gestión'!$A$8:$R$216,TRANSPOSE({11;17}),0)</f>
        <v>1</v>
      </c>
      <c r="T90" s="3">
        <v>1</v>
      </c>
      <c r="U90" s="15" cm="1">
        <f t="array" ref="U90:W90">VLOOKUP(A90,'[4]Anexo 1 Matriz Inf Gestión'!$A$8:$BE$216,TRANSPOSE({54;55;56}),0)</f>
        <v>1271749521</v>
      </c>
      <c r="V90" s="15">
        <v>791419507</v>
      </c>
      <c r="W90" s="3">
        <v>0.62230769025782084</v>
      </c>
      <c r="X90" s="30" t="s">
        <v>67</v>
      </c>
      <c r="Y90" s="3">
        <f>VLOOKUP(A90,'[1]Anexo 1 Matriz Inf Gestión'!$B$8:$J$216,9,0)</f>
        <v>1</v>
      </c>
      <c r="Z90" s="3">
        <f>VLOOKUP(A90,'[1]Anexo 1 Matriz Inf Gestión'!$B$8:$N$216,13,0)</f>
        <v>1</v>
      </c>
      <c r="AA90" s="3">
        <f>VLOOKUP(A90,'[1]Anexo 1 Matriz Inf Gestión'!$B$8:$U$216,20,0)</f>
        <v>1</v>
      </c>
      <c r="AB90" s="15" cm="1">
        <f t="array" ref="AB90:AD90">VLOOKUP(A90,'[1]Anexo 1 Matriz Inf Gestión'!$B$8:$BP$216,TRANSPOSE({65;66;67}),0)</f>
        <v>1002430740</v>
      </c>
      <c r="AC90" s="15">
        <v>957714100</v>
      </c>
      <c r="AD90" s="3">
        <v>0.95539179095804661</v>
      </c>
      <c r="AE90" s="33" t="str">
        <f>IFERROR(IF(VLOOKUP(A90,[1]Consolidado!$A$6:$L$215,12,0)="","",VLOOKUP(A90,[1]Consolidado!$A$6:$L$215,12,0)),"")</f>
        <v/>
      </c>
      <c r="AF90" s="3">
        <f>VLOOKUP(A90,'[1]Anexo 1 Matriz Inf Gestión'!$B$8:$AK$216,36,0)</f>
        <v>1</v>
      </c>
      <c r="AG90" s="15" cm="1">
        <f t="array" ref="AG90:AI90">VLOOKUP(A90,'[1]Anexo 1 Matriz Inf Gestión'!$B$8:$BV$216,TRANSPOSE({71;72;73}),0)</f>
        <v>3670684472</v>
      </c>
      <c r="AH90" s="15">
        <v>2867168535</v>
      </c>
      <c r="AI90" s="3">
        <v>0.78109915381471118</v>
      </c>
      <c r="AJ90" s="40" t="str">
        <f>IF(VLOOKUP(A90,'[1]Anexo 1 Matriz Inf Gestión'!$B$8:$CA$216,75,0)="","",VLOOKUP(A90,'[1]Anexo 1 Matriz Inf Gestión'!$B$8:$CA$216,75,0))</f>
        <v/>
      </c>
      <c r="AK90" s="40" t="str">
        <f>IF(VLOOKUP(A90,'[1]Anexo 1 Matriz Inf Gestión'!$B$8:$CA$216,76,0)="","",VLOOKUP(A90,'[1]Anexo 1 Matriz Inf Gestión'!$B$8:$CA$216,76,0))</f>
        <v/>
      </c>
      <c r="AL90" s="40" t="str">
        <f>IF(VLOOKUP(A90,'[1]Anexo 1 Matriz Inf Gestión'!$B$8:$CA$216,77,0)="","",VLOOKUP(A90,'[1]Anexo 1 Matriz Inf Gestión'!$B$8:$CA$216,77,0))</f>
        <v/>
      </c>
      <c r="AM90" s="40" t="str">
        <f>IF(VLOOKUP(A90,'[1]Anexo 1 Matriz Inf Gestión'!$B$8:$CA$216,78,0)="","",VLOOKUP(A90,'[1]Anexo 1 Matriz Inf Gestión'!$B$8:$CA$216,78,0))</f>
        <v/>
      </c>
    </row>
    <row r="91" spans="1:39" ht="204" outlineLevel="1" x14ac:dyDescent="0.2">
      <c r="A91" s="1" t="s">
        <v>104</v>
      </c>
      <c r="B91" s="4" t="str">
        <f>VLOOKUP(A91,'[1]Anexo 1 Matriz Inf Gestión'!$B$8:$D$216,3,0)</f>
        <v>Asesoramiento a las entidades territoriales de la jurisdicción en la formulación e incorporación de acciones de adaptación y mitigación del cambio climático en sus instrumentos de planificación, en ejecución y en concordancia con los 8 PIGCCS o los que se hayan formulados a la fecha(%)</v>
      </c>
      <c r="C91" s="4" t="str">
        <f>IFERROR(IF(VLOOKUP(A91,'[1]Anexo 1 Matriz Inf Gestión'!$B$8:$E$216,4,0)="","",VLOOKUP(A91,'[1]Anexo 1 Matriz Inf Gestión'!$B$8:$E$216,4,0)),"")</f>
        <v>% de entidades territoriales de la jurisdicción con acciones de adaptación y mitigación del cambio climático formuladas e incorporadas en sus instrumentos de planificación, en ejecución y en concordancia con los 8 PIGCCS o los que se hayan formulados a la fecha(%)
Nota: 
PND 2018-2022. Porcentaje de departamentos que implementan iniciativas de adaptación al cambio climático orientadas por las autoridades ambientales
Resolución 667 % de entes territoriales asesorados en la incorporación, planificación y ejecución de acciones relacionadas con cambio climático en el marco de los instrumentos de planificación territorial</v>
      </c>
      <c r="D91" s="3">
        <f>VLOOKUP(A91,'[1]Anexo 1 Matriz Inf Gestión'!$B$8:$J$216,6,0)</f>
        <v>0.03</v>
      </c>
      <c r="E91" s="3" cm="1">
        <f t="array" ref="E91:F91">VLOOKUP(A91,'[2]Anexo 1 Matriz Inf Gestión'!$A$7:$H$215,TRANSPOSE({7;8}),0)</f>
        <v>7.4999999999999997E-2</v>
      </c>
      <c r="F91" s="3">
        <v>1</v>
      </c>
      <c r="G91" s="15" cm="1">
        <f t="array" ref="G91:I91">VLOOKUP(A91,'[2]Anexo 1 Matriz Inf Gestión'!$A$7:$AF$215,TRANSPOSE({30;31;32}),0)</f>
        <v>585815732</v>
      </c>
      <c r="H91" s="15">
        <v>344442424</v>
      </c>
      <c r="I91" s="3">
        <v>0.58797059413897745</v>
      </c>
      <c r="J91" s="35" t="s">
        <v>421</v>
      </c>
      <c r="K91" s="3">
        <f>VLOOKUP(A91,'[1]Anexo 1 Matriz Inf Gestión'!$B$8:$J$216,7,0)</f>
        <v>7.0000000000000007E-2</v>
      </c>
      <c r="L91" s="3" cm="1">
        <f t="array" ref="L91:M91">VLOOKUP(A91,'[3]Anexo 1 Matriz Inf Gestión'!$A$8:$R$216,TRANSPOSE({11;16}),0)</f>
        <v>8.7499999999999994E-2</v>
      </c>
      <c r="M91" s="3">
        <v>1</v>
      </c>
      <c r="N91" s="15" cm="1">
        <f t="array" ref="N91:P91">VLOOKUP(A91,'[3]Anexo 1 Matriz Inf Gestión'!$A$8:$AU$216,TRANSPOSE({45;46;47}),0)</f>
        <v>810688479</v>
      </c>
      <c r="O91" s="15">
        <v>773592504</v>
      </c>
      <c r="P91" s="3">
        <v>0.954241393629081</v>
      </c>
      <c r="Q91" s="34" t="s">
        <v>298</v>
      </c>
      <c r="R91" s="3">
        <f>VLOOKUP(A91,'[1]Anexo 1 Matriz Inf Gestión'!$B$8:$J$216,8,0)</f>
        <v>0.12</v>
      </c>
      <c r="S91" s="3" cm="1">
        <f t="array" ref="S91:T91">VLOOKUP(A91,'[4]Anexo 1 Matriz Inf Gestión'!$A$8:$R$216,TRANSPOSE({11;17}),0)</f>
        <v>0.16250000000000001</v>
      </c>
      <c r="T91" s="3">
        <v>1</v>
      </c>
      <c r="U91" s="15" cm="1">
        <f t="array" ref="U91:W91">VLOOKUP(A91,'[4]Anexo 1 Matriz Inf Gestión'!$A$8:$BE$216,TRANSPOSE({54;55;56}),0)</f>
        <v>1271749521</v>
      </c>
      <c r="V91" s="15">
        <v>791419507</v>
      </c>
      <c r="W91" s="3">
        <v>0.62230769025782084</v>
      </c>
      <c r="X91" s="30" t="s">
        <v>556</v>
      </c>
      <c r="Y91" s="3">
        <f>VLOOKUP(A91,'[1]Anexo 1 Matriz Inf Gestión'!$B$8:$J$216,9,0)</f>
        <v>0.17</v>
      </c>
      <c r="Z91" s="3">
        <f>VLOOKUP(A91,'[1]Anexo 1 Matriz Inf Gestión'!$B$8:$N$216,13,0)</f>
        <v>0.27500000000000002</v>
      </c>
      <c r="AA91" s="3">
        <f>VLOOKUP(A91,'[1]Anexo 1 Matriz Inf Gestión'!$B$8:$U$216,20,0)</f>
        <v>1</v>
      </c>
      <c r="AB91" s="15" cm="1">
        <f t="array" ref="AB91:AD91">VLOOKUP(A91,'[1]Anexo 1 Matriz Inf Gestión'!$B$8:$BP$216,TRANSPOSE({65;66;67}),0)</f>
        <v>1002430740</v>
      </c>
      <c r="AC91" s="15">
        <v>957714100</v>
      </c>
      <c r="AD91" s="3">
        <v>0.95539179095804661</v>
      </c>
      <c r="AE91" s="33" t="str">
        <f>IFERROR(IF(VLOOKUP(A91,[1]Consolidado!$A$6:$L$215,12,0)="","",VLOOKUP(A91,[1]Consolidado!$A$6:$L$215,12,0)),"")</f>
        <v>Durante el año 2023 se acompañó la formulación de los Planes Municipales de Gestión del Riesgo de Desastres -PMGRD- en los municipios de Armenia, Caldas, Donmatías, Ebéjico, Heliconia, Olaya, Pueblorrico, Toledo y Valparaíso.</v>
      </c>
      <c r="AF91" s="3">
        <f>VLOOKUP(A91,'[1]Anexo 1 Matriz Inf Gestión'!$B$8:$AK$216,36,0)</f>
        <v>1</v>
      </c>
      <c r="AG91" s="15" cm="1">
        <f t="array" ref="AG91:AI91">VLOOKUP(A91,'[1]Anexo 1 Matriz Inf Gestión'!$B$8:$BV$216,TRANSPOSE({71;72;73}),0)</f>
        <v>3670684472</v>
      </c>
      <c r="AH91" s="15">
        <v>2867168535</v>
      </c>
      <c r="AI91" s="3">
        <v>0.78109915381471118</v>
      </c>
      <c r="AJ91" s="40" t="str">
        <f>IF(VLOOKUP(A91,'[1]Anexo 1 Matriz Inf Gestión'!$B$8:$CA$216,75,0)="","",VLOOKUP(A91,'[1]Anexo 1 Matriz Inf Gestión'!$B$8:$CA$216,75,0))</f>
        <v/>
      </c>
      <c r="AK91" s="40" t="str">
        <f>IF(VLOOKUP(A91,'[1]Anexo 1 Matriz Inf Gestión'!$B$8:$CA$216,76,0)="","",VLOOKUP(A91,'[1]Anexo 1 Matriz Inf Gestión'!$B$8:$CA$216,76,0))</f>
        <v>% de entes territoriales asesorados en la incorporación, planificación y ejecución de acciones relacionadas con cambio climático en el marco de los instrumentos de planificación territorial</v>
      </c>
      <c r="AL91" s="40" t="str">
        <f>IF(VLOOKUP(A91,'[1]Anexo 1 Matriz Inf Gestión'!$B$8:$CA$216,77,0)="","",VLOOKUP(A91,'[1]Anexo 1 Matriz Inf Gestión'!$B$8:$CA$216,77,0))</f>
        <v>RET 9: Armonizar la planeación ambiental de la jurisdicción con los Planes Integrales de Gestión del Cambio Climático Sectoriales (PIGCCS)</v>
      </c>
      <c r="AM91" s="40" t="str">
        <f>IF(VLOOKUP(A91,'[1]Anexo 1 Matriz Inf Gestión'!$B$8:$CA$216,78,0)="","",VLOOKUP(A91,'[1]Anexo 1 Matriz Inf Gestión'!$B$8:$CA$216,78,0))</f>
        <v/>
      </c>
    </row>
    <row r="92" spans="1:39" ht="51" outlineLevel="1" x14ac:dyDescent="0.2">
      <c r="A92" s="1" t="s">
        <v>211</v>
      </c>
      <c r="B92" s="4" t="str">
        <f>VLOOKUP(A92,'[1]Anexo 1 Matriz Inf Gestión'!$B$8:$D$216,3,0)</f>
        <v>Coordinar con los sectores formuladores de los PIGCCS de la ejecución de medidas de adaptación y mitigación de cambio climático en articulación con entidades territoriales</v>
      </c>
      <c r="C92" s="4" t="str">
        <f>IFERROR(IF(VLOOKUP(A92,'[1]Anexo 1 Matriz Inf Gestión'!$B$8:$E$216,4,0)="","",VLOOKUP(A92,'[1]Anexo 1 Matriz Inf Gestión'!$B$8:$E$216,4,0)),"")</f>
        <v/>
      </c>
      <c r="D92" s="3">
        <f>VLOOKUP(A92,'[1]Anexo 1 Matriz Inf Gestión'!$B$8:$J$216,6,0)</f>
        <v>1</v>
      </c>
      <c r="E92" s="3" cm="1">
        <f t="array" ref="E92:F92">VLOOKUP(A92,'[2]Anexo 1 Matriz Inf Gestión'!$A$7:$H$215,TRANSPOSE({7;8}),0)</f>
        <v>1</v>
      </c>
      <c r="F92" s="3">
        <v>1</v>
      </c>
      <c r="G92" s="15" cm="1">
        <f t="array" ref="G92:I92">VLOOKUP(A92,'[2]Anexo 1 Matriz Inf Gestión'!$A$7:$AF$215,TRANSPOSE({30;31;32}),0)</f>
        <v>914112413</v>
      </c>
      <c r="H92" s="15">
        <v>894594056</v>
      </c>
      <c r="I92" s="3">
        <v>0.97864774974891411</v>
      </c>
      <c r="J92" s="35" t="s">
        <v>67</v>
      </c>
      <c r="K92" s="3">
        <f>VLOOKUP(A92,'[1]Anexo 1 Matriz Inf Gestión'!$B$8:$J$216,7,0)</f>
        <v>1</v>
      </c>
      <c r="L92" s="3" cm="1">
        <f t="array" ref="L92:M92">VLOOKUP(A92,'[3]Anexo 1 Matriz Inf Gestión'!$A$8:$R$216,TRANSPOSE({11;16}),0)</f>
        <v>1</v>
      </c>
      <c r="M92" s="3">
        <v>1</v>
      </c>
      <c r="N92" s="15" cm="1">
        <f t="array" ref="N92:P92">VLOOKUP(A92,'[3]Anexo 1 Matriz Inf Gestión'!$A$8:$AU$216,TRANSPOSE({45;46;47}),0)</f>
        <v>793040126</v>
      </c>
      <c r="O92" s="15">
        <v>568736583</v>
      </c>
      <c r="P92" s="3">
        <v>0.71715990698811116</v>
      </c>
      <c r="Q92" s="34" t="s">
        <v>67</v>
      </c>
      <c r="R92" s="3">
        <f>VLOOKUP(A92,'[1]Anexo 1 Matriz Inf Gestión'!$B$8:$J$216,8,0)</f>
        <v>1</v>
      </c>
      <c r="S92" s="3" cm="1">
        <f t="array" ref="S92:T92">VLOOKUP(A92,'[4]Anexo 1 Matriz Inf Gestión'!$A$8:$R$216,TRANSPOSE({11;17}),0)</f>
        <v>1</v>
      </c>
      <c r="T92" s="3">
        <v>1</v>
      </c>
      <c r="U92" s="15" cm="1">
        <f t="array" ref="U92:W92">VLOOKUP(A92,'[4]Anexo 1 Matriz Inf Gestión'!$A$8:$BE$216,TRANSPOSE({54;55;56}),0)</f>
        <v>1741304063</v>
      </c>
      <c r="V92" s="15">
        <v>1683479526</v>
      </c>
      <c r="W92" s="3">
        <v>0.9667923952923092</v>
      </c>
      <c r="X92" s="30" t="s">
        <v>67</v>
      </c>
      <c r="Y92" s="3">
        <f>VLOOKUP(A92,'[1]Anexo 1 Matriz Inf Gestión'!$B$8:$J$216,9,0)</f>
        <v>1</v>
      </c>
      <c r="Z92" s="3">
        <f>VLOOKUP(A92,'[1]Anexo 1 Matriz Inf Gestión'!$B$8:$N$216,13,0)</f>
        <v>1</v>
      </c>
      <c r="AA92" s="3">
        <f>VLOOKUP(A92,'[1]Anexo 1 Matriz Inf Gestión'!$B$8:$U$216,20,0)</f>
        <v>1</v>
      </c>
      <c r="AB92" s="15" cm="1">
        <f t="array" ref="AB92:AD92">VLOOKUP(A92,'[1]Anexo 1 Matriz Inf Gestión'!$B$8:$BP$216,TRANSPOSE({65;66;67}),0)</f>
        <v>2139321129</v>
      </c>
      <c r="AC92" s="15">
        <v>1846938327</v>
      </c>
      <c r="AD92" s="3">
        <v>0.86332916641800717</v>
      </c>
      <c r="AE92" s="33" t="str">
        <f>IFERROR(IF(VLOOKUP(A92,[1]Consolidado!$A$6:$L$215,12,0)="","",VLOOKUP(A92,[1]Consolidado!$A$6:$L$215,12,0)),"")</f>
        <v/>
      </c>
      <c r="AF92" s="3">
        <f>VLOOKUP(A92,'[1]Anexo 1 Matriz Inf Gestión'!$B$8:$AK$216,36,0)</f>
        <v>1</v>
      </c>
      <c r="AG92" s="15" cm="1">
        <f t="array" ref="AG92:AI92">VLOOKUP(A92,'[1]Anexo 1 Matriz Inf Gestión'!$B$8:$BV$216,TRANSPOSE({71;72;73}),0)</f>
        <v>5587777731</v>
      </c>
      <c r="AH92" s="15">
        <v>4993748492</v>
      </c>
      <c r="AI92" s="3">
        <v>0.89369132639180848</v>
      </c>
      <c r="AJ92" s="40" t="str">
        <f>IF(VLOOKUP(A92,'[1]Anexo 1 Matriz Inf Gestión'!$B$8:$CA$216,75,0)="","",VLOOKUP(A92,'[1]Anexo 1 Matriz Inf Gestión'!$B$8:$CA$216,75,0))</f>
        <v/>
      </c>
      <c r="AK92" s="40" t="str">
        <f>IF(VLOOKUP(A92,'[1]Anexo 1 Matriz Inf Gestión'!$B$8:$CA$216,76,0)="","",VLOOKUP(A92,'[1]Anexo 1 Matriz Inf Gestión'!$B$8:$CA$216,76,0))</f>
        <v/>
      </c>
      <c r="AL92" s="40" t="str">
        <f>IF(VLOOKUP(A92,'[1]Anexo 1 Matriz Inf Gestión'!$B$8:$CA$216,77,0)="","",VLOOKUP(A92,'[1]Anexo 1 Matriz Inf Gestión'!$B$8:$CA$216,77,0))</f>
        <v/>
      </c>
      <c r="AM92" s="40" t="str">
        <f>IF(VLOOKUP(A92,'[1]Anexo 1 Matriz Inf Gestión'!$B$8:$CA$216,78,0)="","",VLOOKUP(A92,'[1]Anexo 1 Matriz Inf Gestión'!$B$8:$CA$216,78,0))</f>
        <v/>
      </c>
    </row>
    <row r="93" spans="1:39" ht="229.5" outlineLevel="1" x14ac:dyDescent="0.2">
      <c r="A93" s="1" t="s">
        <v>105</v>
      </c>
      <c r="B93" s="4" t="str">
        <f>VLOOKUP(A93,'[1]Anexo 1 Matriz Inf Gestión'!$B$8:$D$216,3,0)</f>
        <v>Coordinación con los sectores formuladores de los PIGCCS de la ejecución de medidas de adaptación y mitigación de cambio climático en articulación con entidades territoriales</v>
      </c>
      <c r="C93" s="4" t="str">
        <f>IFERROR(IF(VLOOKUP(A93,'[1]Anexo 1 Matriz Inf Gestión'!$B$8:$E$216,4,0)="","",VLOOKUP(A93,'[1]Anexo 1 Matriz Inf Gestión'!$B$8:$E$216,4,0)),"")</f>
        <v>% de sectores formuladores de los PIGCCS que han ejecutado medidas de adaptación y mitigación de Cambio Climático en coordinación con entidades territoriales</v>
      </c>
      <c r="D93" s="3">
        <f>VLOOKUP(A93,'[1]Anexo 1 Matriz Inf Gestión'!$B$8:$J$216,6,0)</f>
        <v>0.125</v>
      </c>
      <c r="E93" s="3" cm="1">
        <f t="array" ref="E93:F93">VLOOKUP(A93,'[2]Anexo 1 Matriz Inf Gestión'!$A$7:$H$215,TRANSPOSE({7;8}),0)</f>
        <v>0.125</v>
      </c>
      <c r="F93" s="3">
        <v>1</v>
      </c>
      <c r="G93" s="15" cm="1">
        <f t="array" ref="G93:I93">VLOOKUP(A93,'[2]Anexo 1 Matriz Inf Gestión'!$A$7:$AF$215,TRANSPOSE({30;31;32}),0)</f>
        <v>914112413</v>
      </c>
      <c r="H93" s="15">
        <v>894594056</v>
      </c>
      <c r="I93" s="3">
        <v>0.97864774974891411</v>
      </c>
      <c r="J93" s="35" t="s">
        <v>422</v>
      </c>
      <c r="K93" s="3">
        <f>VLOOKUP(A93,'[1]Anexo 1 Matriz Inf Gestión'!$B$8:$J$216,7,0)</f>
        <v>0.125</v>
      </c>
      <c r="L93" s="3" cm="1">
        <f t="array" ref="L93:M93">VLOOKUP(A93,'[3]Anexo 1 Matriz Inf Gestión'!$A$8:$R$216,TRANSPOSE({11;16}),0)</f>
        <v>0.125</v>
      </c>
      <c r="M93" s="3">
        <v>1</v>
      </c>
      <c r="N93" s="15" cm="1">
        <f t="array" ref="N93:P93">VLOOKUP(A93,'[3]Anexo 1 Matriz Inf Gestión'!$A$8:$AU$216,TRANSPOSE({45;46;47}),0)</f>
        <v>793040126</v>
      </c>
      <c r="O93" s="15">
        <v>568736583</v>
      </c>
      <c r="P93" s="3">
        <v>0.71715990698811116</v>
      </c>
      <c r="Q93" s="34" t="s">
        <v>299</v>
      </c>
      <c r="R93" s="3">
        <f>VLOOKUP(A93,'[1]Anexo 1 Matriz Inf Gestión'!$B$8:$J$216,8,0)</f>
        <v>0.25</v>
      </c>
      <c r="S93" s="3" cm="1">
        <f t="array" ref="S93:T93">VLOOKUP(A93,'[4]Anexo 1 Matriz Inf Gestión'!$A$8:$R$216,TRANSPOSE({11;17}),0)</f>
        <v>0.25</v>
      </c>
      <c r="T93" s="3">
        <v>1</v>
      </c>
      <c r="U93" s="15" cm="1">
        <f t="array" ref="U93:W93">VLOOKUP(A93,'[4]Anexo 1 Matriz Inf Gestión'!$A$8:$BE$216,TRANSPOSE({54;55;56}),0)</f>
        <v>1741304063</v>
      </c>
      <c r="V93" s="15">
        <v>1683479526</v>
      </c>
      <c r="W93" s="3">
        <v>0.9667923952923092</v>
      </c>
      <c r="X93" s="30" t="s">
        <v>557</v>
      </c>
      <c r="Y93" s="3">
        <f>VLOOKUP(A93,'[1]Anexo 1 Matriz Inf Gestión'!$B$8:$J$216,9,0)</f>
        <v>0.25</v>
      </c>
      <c r="Z93" s="3">
        <f>VLOOKUP(A93,'[1]Anexo 1 Matriz Inf Gestión'!$B$8:$N$216,13,0)</f>
        <v>0.25</v>
      </c>
      <c r="AA93" s="3">
        <f>VLOOKUP(A93,'[1]Anexo 1 Matriz Inf Gestión'!$B$8:$U$216,20,0)</f>
        <v>1</v>
      </c>
      <c r="AB93" s="15" cm="1">
        <f t="array" ref="AB93:AD93">VLOOKUP(A93,'[1]Anexo 1 Matriz Inf Gestión'!$B$8:$BP$216,TRANSPOSE({65;66;67}),0)</f>
        <v>2139321129</v>
      </c>
      <c r="AC93" s="15">
        <v>1846938327</v>
      </c>
      <c r="AD93" s="3">
        <v>0.86332916641800717</v>
      </c>
      <c r="AE93" s="33" t="str">
        <f>IFERROR(IF(VLOOKUP(A93,[1]Consolidado!$A$6:$L$215,12,0)="","",VLOOKUP(A93,[1]Consolidado!$A$6:$L$215,12,0)),"")</f>
        <v xml:space="preserve">
Durante el año 2023 se realizaron acciones de Gestión del Riesgo y mitigación y adptación al Cambio climático en los 80 muniicpios de la jurisdicción, con acciones como: Acompañamiento a CMGRD, visitas de asesoría técnica, restauración con el programa Sembratón, hogares ecologicos y mercados verdes, fortalecimiento SAT, talleres sobre Gestión Integral del riesgo, Cambio Climático y prevención de ICV, obras de control de inundaciones, manejo y recuperacion de residuos sólidos, entre otras. </v>
      </c>
      <c r="AF93" s="3">
        <f>VLOOKUP(A93,'[1]Anexo 1 Matriz Inf Gestión'!$B$8:$AK$216,36,0)</f>
        <v>1</v>
      </c>
      <c r="AG93" s="15" cm="1">
        <f t="array" ref="AG93:AI93">VLOOKUP(A93,'[1]Anexo 1 Matriz Inf Gestión'!$B$8:$BV$216,TRANSPOSE({71;72;73}),0)</f>
        <v>5587777731</v>
      </c>
      <c r="AH93" s="15">
        <v>4993748492</v>
      </c>
      <c r="AI93" s="3">
        <v>0.89369132639180848</v>
      </c>
      <c r="AJ93" s="40" t="str">
        <f>IF(VLOOKUP(A93,'[1]Anexo 1 Matriz Inf Gestión'!$B$8:$CA$216,75,0)="","",VLOOKUP(A93,'[1]Anexo 1 Matriz Inf Gestión'!$B$8:$CA$216,75,0))</f>
        <v/>
      </c>
      <c r="AK93" s="40" t="str">
        <f>IF(VLOOKUP(A93,'[1]Anexo 1 Matriz Inf Gestión'!$B$8:$CA$216,76,0)="","",VLOOKUP(A93,'[1]Anexo 1 Matriz Inf Gestión'!$B$8:$CA$216,76,0))</f>
        <v/>
      </c>
      <c r="AL93" s="40" t="str">
        <f>IF(VLOOKUP(A93,'[1]Anexo 1 Matriz Inf Gestión'!$B$8:$CA$216,77,0)="","",VLOOKUP(A93,'[1]Anexo 1 Matriz Inf Gestión'!$B$8:$CA$216,77,0))</f>
        <v>RET 22: Disminuir la pérdida de los servicios ecosistémicos a causa de los efectos del cambio climático</v>
      </c>
      <c r="AM93" s="40" t="str">
        <f>IF(VLOOKUP(A93,'[1]Anexo 1 Matriz Inf Gestión'!$B$8:$CA$216,78,0)="","",VLOOKUP(A93,'[1]Anexo 1 Matriz Inf Gestión'!$B$8:$CA$216,78,0))</f>
        <v/>
      </c>
    </row>
    <row r="94" spans="1:39" ht="63.75" outlineLevel="1" x14ac:dyDescent="0.2">
      <c r="A94" s="1" t="s">
        <v>212</v>
      </c>
      <c r="B94" s="4" t="str">
        <f>VLOOKUP(A94,'[1]Anexo 1 Matriz Inf Gestión'!$B$8:$D$216,3,0)</f>
        <v>Implementar la estrategia de reconocimiento de la memoria adaptativa del territorio y apropiación socio-cultural de herramientas de participación y educación para la adaptación al cambio climático y la gestión del riesgo</v>
      </c>
      <c r="C94" s="4" t="str">
        <f>IFERROR(IF(VLOOKUP(A94,'[1]Anexo 1 Matriz Inf Gestión'!$B$8:$E$216,4,0)="","",VLOOKUP(A94,'[1]Anexo 1 Matriz Inf Gestión'!$B$8:$E$216,4,0)),"")</f>
        <v/>
      </c>
      <c r="D94" s="3">
        <f>VLOOKUP(A94,'[1]Anexo 1 Matriz Inf Gestión'!$B$8:$J$216,6,0)</f>
        <v>1</v>
      </c>
      <c r="E94" s="3" cm="1">
        <f t="array" ref="E94:F94">VLOOKUP(A94,'[2]Anexo 1 Matriz Inf Gestión'!$A$7:$H$215,TRANSPOSE({7;8}),0)</f>
        <v>0.99999999999999989</v>
      </c>
      <c r="F94" s="3">
        <v>0.99999999999999989</v>
      </c>
      <c r="G94" s="15" cm="1">
        <f t="array" ref="G94:I94">VLOOKUP(A94,'[2]Anexo 1 Matriz Inf Gestión'!$A$7:$AF$215,TRANSPOSE({30;31;32}),0)</f>
        <v>240148557</v>
      </c>
      <c r="H94" s="15">
        <v>201544111</v>
      </c>
      <c r="I94" s="3">
        <v>0.83924764536478147</v>
      </c>
      <c r="J94" s="35" t="s">
        <v>67</v>
      </c>
      <c r="K94" s="3">
        <f>VLOOKUP(A94,'[1]Anexo 1 Matriz Inf Gestión'!$B$8:$J$216,7,0)</f>
        <v>1</v>
      </c>
      <c r="L94" s="3" cm="1">
        <f t="array" ref="L94:M94">VLOOKUP(A94,'[3]Anexo 1 Matriz Inf Gestión'!$A$8:$R$216,TRANSPOSE({11;16}),0)</f>
        <v>1</v>
      </c>
      <c r="M94" s="3">
        <v>1</v>
      </c>
      <c r="N94" s="15" cm="1">
        <f t="array" ref="N94:P94">VLOOKUP(A94,'[3]Anexo 1 Matriz Inf Gestión'!$A$8:$AU$216,TRANSPOSE({45;46;47}),0)</f>
        <v>283226106</v>
      </c>
      <c r="O94" s="15">
        <v>277490905</v>
      </c>
      <c r="P94" s="3">
        <v>0.97975045068762134</v>
      </c>
      <c r="Q94" s="34" t="s">
        <v>67</v>
      </c>
      <c r="R94" s="3">
        <f>VLOOKUP(A94,'[1]Anexo 1 Matriz Inf Gestión'!$B$8:$J$216,8,0)</f>
        <v>1</v>
      </c>
      <c r="S94" s="3" cm="1">
        <f t="array" ref="S94:T94">VLOOKUP(A94,'[4]Anexo 1 Matriz Inf Gestión'!$A$8:$R$216,TRANSPOSE({11;17}),0)</f>
        <v>1</v>
      </c>
      <c r="T94" s="3">
        <v>1</v>
      </c>
      <c r="U94" s="15" cm="1">
        <f t="array" ref="U94:W94">VLOOKUP(A94,'[4]Anexo 1 Matriz Inf Gestión'!$A$8:$BE$216,TRANSPOSE({54;55;56}),0)</f>
        <v>300000000</v>
      </c>
      <c r="V94" s="15">
        <v>298985000</v>
      </c>
      <c r="W94" s="3">
        <v>0.99661666666666671</v>
      </c>
      <c r="X94" s="30" t="s">
        <v>67</v>
      </c>
      <c r="Y94" s="3">
        <f>VLOOKUP(A94,'[1]Anexo 1 Matriz Inf Gestión'!$B$8:$J$216,9,0)</f>
        <v>1</v>
      </c>
      <c r="Z94" s="3">
        <f>VLOOKUP(A94,'[1]Anexo 1 Matriz Inf Gestión'!$B$8:$N$216,13,0)</f>
        <v>1</v>
      </c>
      <c r="AA94" s="3">
        <f>VLOOKUP(A94,'[1]Anexo 1 Matriz Inf Gestión'!$B$8:$U$216,20,0)</f>
        <v>1</v>
      </c>
      <c r="AB94" s="15" cm="1">
        <f t="array" ref="AB94:AD94">VLOOKUP(A94,'[1]Anexo 1 Matriz Inf Gestión'!$B$8:$BP$216,TRANSPOSE({65;66;67}),0)</f>
        <v>616199552</v>
      </c>
      <c r="AC94" s="15">
        <v>607535202</v>
      </c>
      <c r="AD94" s="3">
        <v>0.98593905177003438</v>
      </c>
      <c r="AE94" s="33" t="str">
        <f>IFERROR(IF(VLOOKUP(A94,[1]Consolidado!$A$6:$L$215,12,0)="","",VLOOKUP(A94,[1]Consolidado!$A$6:$L$215,12,0)),"")</f>
        <v/>
      </c>
      <c r="AF94" s="3">
        <f>VLOOKUP(A94,'[1]Anexo 1 Matriz Inf Gestión'!$B$8:$AK$216,36,0)</f>
        <v>1</v>
      </c>
      <c r="AG94" s="15" cm="1">
        <f t="array" ref="AG94:AI94">VLOOKUP(A94,'[1]Anexo 1 Matriz Inf Gestión'!$B$8:$BV$216,TRANSPOSE({71;72;73}),0)</f>
        <v>1439574215</v>
      </c>
      <c r="AH94" s="15">
        <v>1385555218</v>
      </c>
      <c r="AI94" s="3">
        <v>0.9624757123063642</v>
      </c>
      <c r="AJ94" s="40" t="str">
        <f>IF(VLOOKUP(A94,'[1]Anexo 1 Matriz Inf Gestión'!$B$8:$CA$216,75,0)="","",VLOOKUP(A94,'[1]Anexo 1 Matriz Inf Gestión'!$B$8:$CA$216,75,0))</f>
        <v/>
      </c>
      <c r="AK94" s="40" t="str">
        <f>IF(VLOOKUP(A94,'[1]Anexo 1 Matriz Inf Gestión'!$B$8:$CA$216,76,0)="","",VLOOKUP(A94,'[1]Anexo 1 Matriz Inf Gestión'!$B$8:$CA$216,76,0))</f>
        <v/>
      </c>
      <c r="AL94" s="40" t="str">
        <f>IF(VLOOKUP(A94,'[1]Anexo 1 Matriz Inf Gestión'!$B$8:$CA$216,77,0)="","",VLOOKUP(A94,'[1]Anexo 1 Matriz Inf Gestión'!$B$8:$CA$216,77,0))</f>
        <v/>
      </c>
      <c r="AM94" s="40" t="str">
        <f>IF(VLOOKUP(A94,'[1]Anexo 1 Matriz Inf Gestión'!$B$8:$CA$216,78,0)="","",VLOOKUP(A94,'[1]Anexo 1 Matriz Inf Gestión'!$B$8:$CA$216,78,0))</f>
        <v/>
      </c>
    </row>
    <row r="95" spans="1:39" ht="409.5" outlineLevel="1" x14ac:dyDescent="0.2">
      <c r="A95" s="1" t="s">
        <v>106</v>
      </c>
      <c r="B95" s="4" t="str">
        <f>VLOOKUP(A95,'[1]Anexo 1 Matriz Inf Gestión'!$B$8:$D$216,3,0)</f>
        <v>Implementación de la estrategia de reconocimiento de la memoria adaptativa del territorio y apropiación socio-cultural de herramientas de participación y educación para la adaptación al cambio climático y la gestión del riesgo</v>
      </c>
      <c r="C95" s="4" t="str">
        <f>IFERROR(IF(VLOOKUP(A95,'[1]Anexo 1 Matriz Inf Gestión'!$B$8:$E$216,4,0)="","",VLOOKUP(A95,'[1]Anexo 1 Matriz Inf Gestión'!$B$8:$E$216,4,0)),"")</f>
        <v>% de implementación de la estrategia de reconocimiento de la memoria adaptativa del territorio y apropiación socio-cultural de herramientas de participación y educación para la adaptación al cambio climático y la gestión del riesgo</v>
      </c>
      <c r="D95" s="3">
        <f>VLOOKUP(A95,'[1]Anexo 1 Matriz Inf Gestión'!$B$8:$J$216,6,0)</f>
        <v>0.1</v>
      </c>
      <c r="E95" s="3" cm="1">
        <f t="array" ref="E95:F95">VLOOKUP(A95,'[2]Anexo 1 Matriz Inf Gestión'!$A$7:$H$215,TRANSPOSE({7;8}),0)</f>
        <v>9.9999999999999992E-2</v>
      </c>
      <c r="F95" s="3">
        <v>0.99999999999999989</v>
      </c>
      <c r="G95" s="15" cm="1">
        <f t="array" ref="G95:I95">VLOOKUP(A95,'[2]Anexo 1 Matriz Inf Gestión'!$A$7:$AF$215,TRANSPOSE({30;31;32}),0)</f>
        <v>240148557</v>
      </c>
      <c r="H95" s="15">
        <v>201544111</v>
      </c>
      <c r="I95" s="3">
        <v>0.83924764536478147</v>
      </c>
      <c r="J95" s="35" t="s">
        <v>423</v>
      </c>
      <c r="K95" s="3">
        <f>VLOOKUP(A95,'[1]Anexo 1 Matriz Inf Gestión'!$B$8:$J$216,7,0)</f>
        <v>0.2</v>
      </c>
      <c r="L95" s="3" cm="1">
        <f t="array" ref="L95:M95">VLOOKUP(A95,'[3]Anexo 1 Matriz Inf Gestión'!$A$8:$R$216,TRANSPOSE({11;16}),0)</f>
        <v>0.23499999999999999</v>
      </c>
      <c r="M95" s="3">
        <v>1</v>
      </c>
      <c r="N95" s="15" cm="1">
        <f t="array" ref="N95:P95">VLOOKUP(A95,'[3]Anexo 1 Matriz Inf Gestión'!$A$8:$AU$216,TRANSPOSE({45;46;47}),0)</f>
        <v>283226106</v>
      </c>
      <c r="O95" s="15">
        <v>277490905</v>
      </c>
      <c r="P95" s="3">
        <v>0.97975045068762134</v>
      </c>
      <c r="Q95" s="34" t="s">
        <v>300</v>
      </c>
      <c r="R95" s="3">
        <f>VLOOKUP(A95,'[1]Anexo 1 Matriz Inf Gestión'!$B$8:$J$216,8,0)</f>
        <v>0.3</v>
      </c>
      <c r="S95" s="3" cm="1">
        <f t="array" ref="S95:T95">VLOOKUP(A95,'[4]Anexo 1 Matriz Inf Gestión'!$A$8:$R$216,TRANSPOSE({11;17}),0)</f>
        <v>0.31666666666666665</v>
      </c>
      <c r="T95" s="3">
        <v>1</v>
      </c>
      <c r="U95" s="15" cm="1">
        <f t="array" ref="U95:W95">VLOOKUP(A95,'[4]Anexo 1 Matriz Inf Gestión'!$A$8:$BE$216,TRANSPOSE({54;55;56}),0)</f>
        <v>300000000</v>
      </c>
      <c r="V95" s="15">
        <v>298985000</v>
      </c>
      <c r="W95" s="3">
        <v>0.99661666666666671</v>
      </c>
      <c r="X95" s="30" t="s">
        <v>558</v>
      </c>
      <c r="Y95" s="3">
        <f>VLOOKUP(A95,'[1]Anexo 1 Matriz Inf Gestión'!$B$8:$J$216,9,0)</f>
        <v>0.4</v>
      </c>
      <c r="Z95" s="3">
        <f>VLOOKUP(A95,'[1]Anexo 1 Matriz Inf Gestión'!$B$8:$N$216,13,0)</f>
        <v>0.4</v>
      </c>
      <c r="AA95" s="3">
        <f>VLOOKUP(A95,'[1]Anexo 1 Matriz Inf Gestión'!$B$8:$U$216,20,0)</f>
        <v>1</v>
      </c>
      <c r="AB95" s="15" cm="1">
        <f t="array" ref="AB95:AD95">VLOOKUP(A95,'[1]Anexo 1 Matriz Inf Gestión'!$B$8:$BP$216,TRANSPOSE({65;66;67}),0)</f>
        <v>616199552</v>
      </c>
      <c r="AC95" s="15">
        <v>607535202</v>
      </c>
      <c r="AD95" s="3">
        <v>0.98593905177003438</v>
      </c>
      <c r="AE95" s="33" t="str">
        <f>IFERROR(IF(VLOOKUP(A95,[1]Consolidado!$A$6:$L$215,12,0)="","",VLOOKUP(A95,[1]Consolidado!$A$6:$L$215,12,0)),"")</f>
        <v xml:space="preserve">Para el desarrollo de esta estrategia, los actores fundamentales son las mujeres, en este caso, el ejercicio de apropiación social en gestión del riesgo y cambio climático, esta enmcarcado en al Red Mujeres, Tierra y Vida. ello implicó  la construciión  de una  ruta de gestión al rededor del riesgo y las capacidades de las mujeres en torno a la resiliencia y la adaptación, que en pricipio toma como referencia  los insumos que  se generaron  en el encuentro  jurisdiiccional que permita la construcción de esta red,  a la vez, dialogar y compartir las experiencias de trabajo local de cada una de ellas. Así, las mujeres en lo local, podran aportar a la gestión del riesgo y de manera especifica a los planes municipales de gestión del riesgo, hecho que también se viene acompañando desde actividades conjuntas entre la Subdirección de Ecosistemas y de Participación y Cultura Ambiental. Bajo este proceso, se construyeron con los grupos de mujeres locales, propuestas para la gestión del riesgo que han venido siendo incorporadas en los planes municipales de gestión del riesgo en 10 municipios priorizados. </v>
      </c>
      <c r="AF95" s="3">
        <f>VLOOKUP(A95,'[1]Anexo 1 Matriz Inf Gestión'!$B$8:$AK$216,36,0)</f>
        <v>1</v>
      </c>
      <c r="AG95" s="15" cm="1">
        <f t="array" ref="AG95:AI95">VLOOKUP(A95,'[1]Anexo 1 Matriz Inf Gestión'!$B$8:$BV$216,TRANSPOSE({71;72;73}),0)</f>
        <v>1439574215</v>
      </c>
      <c r="AH95" s="15">
        <v>1385555218</v>
      </c>
      <c r="AI95" s="3">
        <v>0.9624757123063642</v>
      </c>
      <c r="AJ95" s="40" t="str">
        <f>IF(VLOOKUP(A95,'[1]Anexo 1 Matriz Inf Gestión'!$B$8:$CA$216,75,0)="","",VLOOKUP(A95,'[1]Anexo 1 Matriz Inf Gestión'!$B$8:$CA$216,75,0))</f>
        <v/>
      </c>
      <c r="AK95" s="40" t="str">
        <f>IF(VLOOKUP(A95,'[1]Anexo 1 Matriz Inf Gestión'!$B$8:$CA$216,76,0)="","",VLOOKUP(A95,'[1]Anexo 1 Matriz Inf Gestión'!$B$8:$CA$216,76,0))</f>
        <v/>
      </c>
      <c r="AL95" s="40" t="str">
        <f>IF(VLOOKUP(A95,'[1]Anexo 1 Matriz Inf Gestión'!$B$8:$CA$216,77,0)="","",VLOOKUP(A95,'[1]Anexo 1 Matriz Inf Gestión'!$B$8:$CA$216,77,0))</f>
        <v/>
      </c>
      <c r="AM95" s="40" t="str">
        <f>IF(VLOOKUP(A95,'[1]Anexo 1 Matriz Inf Gestión'!$B$8:$CA$216,78,0)="","",VLOOKUP(A95,'[1]Anexo 1 Matriz Inf Gestión'!$B$8:$CA$216,78,0))</f>
        <v/>
      </c>
    </row>
    <row r="96" spans="1:39" ht="38.25" outlineLevel="1" x14ac:dyDescent="0.2">
      <c r="A96" s="1" t="s">
        <v>213</v>
      </c>
      <c r="B96" s="4" t="str">
        <f>VLOOKUP(A96,'[1]Anexo 1 Matriz Inf Gestión'!$B$8:$D$216,3,0)</f>
        <v>Implementar el Plan de Gestión del Cambio Climático en la Jurisdicción de Corantioquia, con enfoque diferencial</v>
      </c>
      <c r="C96" s="4" t="str">
        <f>IFERROR(IF(VLOOKUP(A96,'[1]Anexo 1 Matriz Inf Gestión'!$B$8:$E$216,4,0)="","",VLOOKUP(A96,'[1]Anexo 1 Matriz Inf Gestión'!$B$8:$E$216,4,0)),"")</f>
        <v/>
      </c>
      <c r="D96" s="3">
        <f>VLOOKUP(A96,'[1]Anexo 1 Matriz Inf Gestión'!$B$8:$J$216,6,0)</f>
        <v>1</v>
      </c>
      <c r="E96" s="3" cm="1">
        <f t="array" ref="E96:F96">VLOOKUP(A96,'[2]Anexo 1 Matriz Inf Gestión'!$A$7:$H$215,TRANSPOSE({7;8}),0)</f>
        <v>0.77586206896551724</v>
      </c>
      <c r="F96" s="3">
        <v>0.77586206896551724</v>
      </c>
      <c r="G96" s="15" cm="1">
        <f t="array" ref="G96:I96">VLOOKUP(A96,'[2]Anexo 1 Matriz Inf Gestión'!$A$7:$AF$215,TRANSPOSE({30;31;32}),0)</f>
        <v>588706682</v>
      </c>
      <c r="H96" s="15">
        <v>342489936</v>
      </c>
      <c r="I96" s="3">
        <v>0.58176668699676826</v>
      </c>
      <c r="J96" s="35" t="s">
        <v>67</v>
      </c>
      <c r="K96" s="3">
        <f>VLOOKUP(A96,'[1]Anexo 1 Matriz Inf Gestión'!$B$8:$J$216,7,0)</f>
        <v>1</v>
      </c>
      <c r="L96" s="3" cm="1">
        <f t="array" ref="L96:M96">VLOOKUP(A96,'[3]Anexo 1 Matriz Inf Gestión'!$A$8:$R$216,TRANSPOSE({11;16}),0)</f>
        <v>0.89655172413793105</v>
      </c>
      <c r="M96" s="3">
        <v>0.89655172413793105</v>
      </c>
      <c r="N96" s="15" cm="1">
        <f t="array" ref="N96:P96">VLOOKUP(A96,'[3]Anexo 1 Matriz Inf Gestión'!$A$8:$AU$216,TRANSPOSE({45;46;47}),0)</f>
        <v>2000000</v>
      </c>
      <c r="O96" s="15">
        <v>1788000</v>
      </c>
      <c r="P96" s="3">
        <v>0.89400000000000002</v>
      </c>
      <c r="Q96" s="34" t="s">
        <v>67</v>
      </c>
      <c r="R96" s="3">
        <f>VLOOKUP(A96,'[1]Anexo 1 Matriz Inf Gestión'!$B$8:$J$216,8,0)</f>
        <v>1</v>
      </c>
      <c r="S96" s="3" cm="1">
        <f t="array" ref="S96:T96">VLOOKUP(A96,'[4]Anexo 1 Matriz Inf Gestión'!$A$8:$R$216,TRANSPOSE({11;17}),0)</f>
        <v>0.89655172413793105</v>
      </c>
      <c r="T96" s="3">
        <v>0.89655172413793105</v>
      </c>
      <c r="U96" s="15" cm="1">
        <f t="array" ref="U96:W96">VLOOKUP(A96,'[4]Anexo 1 Matriz Inf Gestión'!$A$8:$BE$216,TRANSPOSE({54;55;56}),0)</f>
        <v>379724617</v>
      </c>
      <c r="V96" s="15">
        <v>372693407</v>
      </c>
      <c r="W96" s="3">
        <v>0.98148339695342957</v>
      </c>
      <c r="X96" s="30" t="s">
        <v>67</v>
      </c>
      <c r="Y96" s="3">
        <f>VLOOKUP(A96,'[1]Anexo 1 Matriz Inf Gestión'!$B$8:$J$216,9,0)</f>
        <v>1</v>
      </c>
      <c r="Z96" s="3">
        <f>VLOOKUP(A96,'[1]Anexo 1 Matriz Inf Gestión'!$B$8:$N$216,13,0)</f>
        <v>0.89655172413793105</v>
      </c>
      <c r="AA96" s="3">
        <f>VLOOKUP(A96,'[1]Anexo 1 Matriz Inf Gestión'!$B$8:$U$216,20,0)</f>
        <v>0.89655172413793105</v>
      </c>
      <c r="AB96" s="15" cm="1">
        <f t="array" ref="AB96:AD96">VLOOKUP(A96,'[1]Anexo 1 Matriz Inf Gestión'!$B$8:$BP$216,TRANSPOSE({65;66;67}),0)</f>
        <v>1248041353</v>
      </c>
      <c r="AC96" s="15">
        <v>720967575</v>
      </c>
      <c r="AD96" s="3">
        <v>0.57767923576166946</v>
      </c>
      <c r="AE96" s="33" t="str">
        <f>IFERROR(IF(VLOOKUP(A96,[1]Consolidado!$A$6:$L$215,12,0)="","",VLOOKUP(A96,[1]Consolidado!$A$6:$L$215,12,0)),"")</f>
        <v/>
      </c>
      <c r="AF96" s="3">
        <f>VLOOKUP(A96,'[1]Anexo 1 Matriz Inf Gestión'!$B$8:$AK$216,36,0)</f>
        <v>0.86641379310344835</v>
      </c>
      <c r="AG96" s="15" cm="1">
        <f t="array" ref="AG96:AI96">VLOOKUP(A96,'[1]Anexo 1 Matriz Inf Gestión'!$B$8:$BV$216,TRANSPOSE({71;72;73}),0)</f>
        <v>2218472652</v>
      </c>
      <c r="AH96" s="15">
        <v>1437938918</v>
      </c>
      <c r="AI96" s="3">
        <v>0.64816616815342198</v>
      </c>
      <c r="AJ96" s="40" t="str">
        <f>IF(VLOOKUP(A96,'[1]Anexo 1 Matriz Inf Gestión'!$B$8:$CA$216,75,0)="","",VLOOKUP(A96,'[1]Anexo 1 Matriz Inf Gestión'!$B$8:$CA$216,75,0))</f>
        <v/>
      </c>
      <c r="AK96" s="40" t="str">
        <f>IF(VLOOKUP(A96,'[1]Anexo 1 Matriz Inf Gestión'!$B$8:$CA$216,76,0)="","",VLOOKUP(A96,'[1]Anexo 1 Matriz Inf Gestión'!$B$8:$CA$216,76,0))</f>
        <v/>
      </c>
      <c r="AL96" s="40" t="str">
        <f>IF(VLOOKUP(A96,'[1]Anexo 1 Matriz Inf Gestión'!$B$8:$CA$216,77,0)="","",VLOOKUP(A96,'[1]Anexo 1 Matriz Inf Gestión'!$B$8:$CA$216,77,0))</f>
        <v/>
      </c>
      <c r="AM96" s="40" t="str">
        <f>IF(VLOOKUP(A96,'[1]Anexo 1 Matriz Inf Gestión'!$B$8:$CA$216,78,0)="","",VLOOKUP(A96,'[1]Anexo 1 Matriz Inf Gestión'!$B$8:$CA$216,78,0))</f>
        <v/>
      </c>
    </row>
    <row r="97" spans="1:39" ht="140.25" outlineLevel="1" x14ac:dyDescent="0.2">
      <c r="A97" s="1" t="s">
        <v>107</v>
      </c>
      <c r="B97" s="4" t="str">
        <f>VLOOKUP(A97,'[1]Anexo 1 Matriz Inf Gestión'!$B$8:$D$216,3,0)</f>
        <v>Implementación del Plan de Gestión del Cambio Climático en la Jurisdicción de Corantioquia</v>
      </c>
      <c r="C97" s="4" t="str">
        <f>IFERROR(IF(VLOOKUP(A97,'[1]Anexo 1 Matriz Inf Gestión'!$B$8:$E$216,4,0)="","",VLOOKUP(A97,'[1]Anexo 1 Matriz Inf Gestión'!$B$8:$E$216,4,0)),"")</f>
        <v>% de implementación del Plan de Gestión del Cambio Climático en la Jurisdicción de Corantioquia</v>
      </c>
      <c r="D97" s="3">
        <f>VLOOKUP(A97,'[1]Anexo 1 Matriz Inf Gestión'!$B$8:$J$216,6,0)</f>
        <v>0.4</v>
      </c>
      <c r="E97" s="3" cm="1">
        <f t="array" ref="E97:F97">VLOOKUP(A97,'[2]Anexo 1 Matriz Inf Gestión'!$A$7:$H$215,TRANSPOSE({7;8}),0)</f>
        <v>0.4</v>
      </c>
      <c r="F97" s="3">
        <v>1</v>
      </c>
      <c r="G97" s="15" cm="1">
        <f t="array" ref="G97:I97">VLOOKUP(A97,'[2]Anexo 1 Matriz Inf Gestión'!$A$7:$AF$215,TRANSPOSE({30;31;32}),0)</f>
        <v>139470000</v>
      </c>
      <c r="H97" s="15">
        <v>113143452</v>
      </c>
      <c r="I97" s="3">
        <v>0.81123863196386314</v>
      </c>
      <c r="J97" s="35" t="s">
        <v>424</v>
      </c>
      <c r="K97" s="3">
        <f>VLOOKUP(A97,'[1]Anexo 1 Matriz Inf Gestión'!$B$8:$J$216,7,0)</f>
        <v>0.5</v>
      </c>
      <c r="L97" s="3" cm="1">
        <f t="array" ref="L97:M97">VLOOKUP(A97,'[3]Anexo 1 Matriz Inf Gestión'!$A$8:$R$216,TRANSPOSE({11;16}),0)</f>
        <v>1</v>
      </c>
      <c r="M97" s="3">
        <v>1</v>
      </c>
      <c r="N97" s="15" cm="1">
        <f t="array" ref="N97:P97">VLOOKUP(A97,'[3]Anexo 1 Matriz Inf Gestión'!$A$8:$AU$216,TRANSPOSE({45;46;47}),0)</f>
        <v>0</v>
      </c>
      <c r="O97" s="15">
        <v>0</v>
      </c>
      <c r="P97" s="3">
        <v>0</v>
      </c>
      <c r="Q97" s="34" t="s">
        <v>301</v>
      </c>
      <c r="R97" s="3">
        <f>VLOOKUP(A97,'[1]Anexo 1 Matriz Inf Gestión'!$B$8:$J$216,8,0)</f>
        <v>0.6</v>
      </c>
      <c r="S97" s="3" cm="1">
        <f t="array" ref="S97:T97">VLOOKUP(A97,'[4]Anexo 1 Matriz Inf Gestión'!$A$8:$R$216,TRANSPOSE({11;17}),0)</f>
        <v>1</v>
      </c>
      <c r="T97" s="3">
        <v>1</v>
      </c>
      <c r="U97" s="15" cm="1">
        <f t="array" ref="U97:W97">VLOOKUP(A97,'[4]Anexo 1 Matriz Inf Gestión'!$A$8:$BE$216,TRANSPOSE({54;55;56}),0)</f>
        <v>379724617</v>
      </c>
      <c r="V97" s="15">
        <v>372693407</v>
      </c>
      <c r="W97" s="3">
        <v>0.98148339695342957</v>
      </c>
      <c r="X97" s="30" t="s">
        <v>559</v>
      </c>
      <c r="Y97" s="3">
        <f>VLOOKUP(A97,'[1]Anexo 1 Matriz Inf Gestión'!$B$8:$J$216,9,0)</f>
        <v>0.8</v>
      </c>
      <c r="Z97" s="3">
        <f>VLOOKUP(A97,'[1]Anexo 1 Matriz Inf Gestión'!$B$8:$N$216,13,0)</f>
        <v>1</v>
      </c>
      <c r="AA97" s="3">
        <f>VLOOKUP(A97,'[1]Anexo 1 Matriz Inf Gestión'!$B$8:$U$216,20,0)</f>
        <v>1</v>
      </c>
      <c r="AB97" s="15" cm="1">
        <f t="array" ref="AB97:AD97">VLOOKUP(A97,'[1]Anexo 1 Matriz Inf Gestión'!$B$8:$BP$216,TRANSPOSE({65;66;67}),0)</f>
        <v>1248041353</v>
      </c>
      <c r="AC97" s="15">
        <v>720967575</v>
      </c>
      <c r="AD97" s="3">
        <v>0.57767923576166946</v>
      </c>
      <c r="AE97" s="33" t="str">
        <f>IFERROR(IF(VLOOKUP(A97,[1]Consolidado!$A$6:$L$215,12,0)="","",VLOOKUP(A97,[1]Consolidado!$A$6:$L$215,12,0)),"")</f>
        <v>Con proyección a diciembre 31 de 2023, se reportan acciones desarrolladas a traves de las subactividades del plan de acción 2023 que le aportan a 43 medidas de mitigación y de adaptación del PRCC.
Adaptación: A1, A2, A3, A4, A5, A6, A7, A8, A9, A10, A12, A13, A14, A15, A16, A17, A18, A19, A21 y A24.
Mitigación:  M1, M2, M3, M4, M16, M17, M18, M19
Adaptación - Mitigación:  MA1, MA2, MA3, MA4, MA5, MA6, MA7, MA8, MA10, MA11, MA12, MA13, MA14, MA15, MA16</v>
      </c>
      <c r="AF97" s="3">
        <f>VLOOKUP(A97,'[1]Anexo 1 Matriz Inf Gestión'!$B$8:$AK$216,36,0)</f>
        <v>1</v>
      </c>
      <c r="AG97" s="15" cm="1">
        <f t="array" ref="AG97:AI97">VLOOKUP(A97,'[1]Anexo 1 Matriz Inf Gestión'!$B$8:$BV$216,TRANSPOSE({71;72;73}),0)</f>
        <v>1767235970</v>
      </c>
      <c r="AH97" s="15">
        <v>1206804434</v>
      </c>
      <c r="AI97" s="3">
        <v>0.68287679431966297</v>
      </c>
      <c r="AJ97" s="40" t="str">
        <f>IF(VLOOKUP(A97,'[1]Anexo 1 Matriz Inf Gestión'!$B$8:$CA$216,75,0)="","",VLOOKUP(A97,'[1]Anexo 1 Matriz Inf Gestión'!$B$8:$CA$216,75,0))</f>
        <v/>
      </c>
      <c r="AK97" s="40" t="str">
        <f>IF(VLOOKUP(A97,'[1]Anexo 1 Matriz Inf Gestión'!$B$8:$CA$216,76,0)="","",VLOOKUP(A97,'[1]Anexo 1 Matriz Inf Gestión'!$B$8:$CA$216,76,0))</f>
        <v/>
      </c>
      <c r="AL97" s="40" t="str">
        <f>IF(VLOOKUP(A97,'[1]Anexo 1 Matriz Inf Gestión'!$B$8:$CA$216,77,0)="","",VLOOKUP(A97,'[1]Anexo 1 Matriz Inf Gestión'!$B$8:$CA$216,77,0))</f>
        <v/>
      </c>
      <c r="AM97" s="40" t="str">
        <f>IF(VLOOKUP(A97,'[1]Anexo 1 Matriz Inf Gestión'!$B$8:$CA$216,78,0)="","",VLOOKUP(A97,'[1]Anexo 1 Matriz Inf Gestión'!$B$8:$CA$216,78,0))</f>
        <v/>
      </c>
    </row>
    <row r="98" spans="1:39" ht="102" outlineLevel="1" x14ac:dyDescent="0.2">
      <c r="A98" s="1" t="s">
        <v>108</v>
      </c>
      <c r="B98" s="4" t="str">
        <f>VLOOKUP(A98,'[1]Anexo 1 Matriz Inf Gestión'!$B$8:$D$216,3,0)</f>
        <v>Implementación de las medidas acordadas para la reducción de gases de efecto invernadero</v>
      </c>
      <c r="C98" s="4" t="str">
        <f>IFERROR(IF(VLOOKUP(A98,'[1]Anexo 1 Matriz Inf Gestión'!$B$8:$E$216,4,0)="","",VLOOKUP(A98,'[1]Anexo 1 Matriz Inf Gestión'!$B$8:$E$216,4,0)),"")</f>
        <v>% de avance en la implementación de las medidas acordadas para la reducción de gases de efecto invernadero.
Nota: incluye la adaptación al cambio climático.</v>
      </c>
      <c r="D98" s="3">
        <f>VLOOKUP(A98,'[1]Anexo 1 Matriz Inf Gestión'!$B$8:$J$216,6,0)</f>
        <v>1</v>
      </c>
      <c r="E98" s="3" cm="1">
        <f t="array" ref="E98:F98">VLOOKUP(A98,'[2]Anexo 1 Matriz Inf Gestión'!$A$7:$H$215,TRANSPOSE({7;8}),0)</f>
        <v>0.55172413793103448</v>
      </c>
      <c r="F98" s="3">
        <v>0.55172413793103448</v>
      </c>
      <c r="G98" s="15" cm="1">
        <f t="array" ref="G98:I98">VLOOKUP(A98,'[2]Anexo 1 Matriz Inf Gestión'!$A$7:$AF$215,TRANSPOSE({30;31;32}),0)</f>
        <v>449236682</v>
      </c>
      <c r="H98" s="15">
        <v>229346484</v>
      </c>
      <c r="I98" s="3">
        <v>0.51052483732839959</v>
      </c>
      <c r="J98" s="35" t="s">
        <v>425</v>
      </c>
      <c r="K98" s="3">
        <f>VLOOKUP(A98,'[1]Anexo 1 Matriz Inf Gestión'!$B$8:$J$216,7,0)</f>
        <v>1</v>
      </c>
      <c r="L98" s="3" cm="1">
        <f t="array" ref="L98:M98">VLOOKUP(A98,'[3]Anexo 1 Matriz Inf Gestión'!$A$8:$R$216,TRANSPOSE({11;16}),0)</f>
        <v>0.7931034482758621</v>
      </c>
      <c r="M98" s="3">
        <v>0.7931034482758621</v>
      </c>
      <c r="N98" s="15" cm="1">
        <f t="array" ref="N98:P98">VLOOKUP(A98,'[3]Anexo 1 Matriz Inf Gestión'!$A$8:$AU$216,TRANSPOSE({45;46;47}),0)</f>
        <v>2000000</v>
      </c>
      <c r="O98" s="15">
        <v>1788000</v>
      </c>
      <c r="P98" s="3">
        <v>0.89400000000000002</v>
      </c>
      <c r="Q98" s="34" t="s">
        <v>302</v>
      </c>
      <c r="R98" s="3">
        <f>VLOOKUP(A98,'[1]Anexo 1 Matriz Inf Gestión'!$B$8:$J$216,8,0)</f>
        <v>1</v>
      </c>
      <c r="S98" s="3" cm="1">
        <f t="array" ref="S98:T98">VLOOKUP(A98,'[4]Anexo 1 Matriz Inf Gestión'!$A$8:$R$216,TRANSPOSE({11;17}),0)</f>
        <v>0.7931034482758621</v>
      </c>
      <c r="T98" s="3">
        <v>0.7931034482758621</v>
      </c>
      <c r="U98" s="15" cm="1">
        <f t="array" ref="U98:W98">VLOOKUP(A98,'[4]Anexo 1 Matriz Inf Gestión'!$A$8:$BE$216,TRANSPOSE({54;55;56}),0)</f>
        <v>0</v>
      </c>
      <c r="V98" s="15">
        <v>0</v>
      </c>
      <c r="W98" s="3">
        <v>0</v>
      </c>
      <c r="X98" s="30" t="s">
        <v>560</v>
      </c>
      <c r="Y98" s="3">
        <f>VLOOKUP(A98,'[1]Anexo 1 Matriz Inf Gestión'!$B$8:$J$216,9,0)</f>
        <v>1</v>
      </c>
      <c r="Z98" s="3">
        <f>VLOOKUP(A98,'[1]Anexo 1 Matriz Inf Gestión'!$B$8:$N$216,13,0)</f>
        <v>0.7931034482758621</v>
      </c>
      <c r="AA98" s="3">
        <f>VLOOKUP(A98,'[1]Anexo 1 Matriz Inf Gestión'!$B$8:$U$216,20,0)</f>
        <v>0.7931034482758621</v>
      </c>
      <c r="AB98" s="15" cm="1">
        <f t="array" ref="AB98:AD98">VLOOKUP(A98,'[1]Anexo 1 Matriz Inf Gestión'!$B$8:$BP$216,TRANSPOSE({65;66;67}),0)</f>
        <v>0</v>
      </c>
      <c r="AC98" s="15">
        <v>0</v>
      </c>
      <c r="AD98" s="3">
        <v>0</v>
      </c>
      <c r="AE98" s="33" t="str">
        <f>IFERROR(IF(VLOOKUP(A98,[1]Consolidado!$A$6:$L$215,12,0)="","",VLOOKUP(A98,[1]Consolidado!$A$6:$L$215,12,0)),"")</f>
        <v xml:space="preserve">Con proyección a diciembre 31 de 2023, se reportan acciones desarrolladas a traves de las subactividades del plan de acción 2023 que le aportan a 23 medidas de mitigación y de adaptación del PRCC. 
Mitigación: M1, M2, M3, M4, M16, M17, M18, M19 
Adaptación - Mitigación: MA1, MA2, MA3, MA4, MA5, MA6, MA7, MA8, MA10, MA11, MA12, MA13, MA14, MA15, MA16 </v>
      </c>
      <c r="AF98" s="3">
        <f>VLOOKUP(A98,'[1]Anexo 1 Matriz Inf Gestión'!$B$8:$AK$216,36,0)</f>
        <v>0.73282758620689659</v>
      </c>
      <c r="AG98" s="15" cm="1">
        <f t="array" ref="AG98:AI98">VLOOKUP(A98,'[1]Anexo 1 Matriz Inf Gestión'!$B$8:$BV$216,TRANSPOSE({71;72;73}),0)</f>
        <v>451236682</v>
      </c>
      <c r="AH98" s="15">
        <v>231134484</v>
      </c>
      <c r="AI98" s="3">
        <v>0.5122245004008783</v>
      </c>
      <c r="AJ98" s="40" t="str">
        <f>IF(VLOOKUP(A98,'[1]Anexo 1 Matriz Inf Gestión'!$B$8:$CA$216,75,0)="","",VLOOKUP(A98,'[1]Anexo 1 Matriz Inf Gestión'!$B$8:$CA$216,75,0))</f>
        <v/>
      </c>
      <c r="AK98" s="40" t="str">
        <f>IF(VLOOKUP(A98,'[1]Anexo 1 Matriz Inf Gestión'!$B$8:$CA$216,76,0)="","",VLOOKUP(A98,'[1]Anexo 1 Matriz Inf Gestión'!$B$8:$CA$216,76,0))</f>
        <v/>
      </c>
      <c r="AL98" s="40" t="str">
        <f>IF(VLOOKUP(A98,'[1]Anexo 1 Matriz Inf Gestión'!$B$8:$CA$216,77,0)="","",VLOOKUP(A98,'[1]Anexo 1 Matriz Inf Gestión'!$B$8:$CA$216,77,0))</f>
        <v/>
      </c>
      <c r="AM98" s="40" t="str">
        <f>IF(VLOOKUP(A98,'[1]Anexo 1 Matriz Inf Gestión'!$B$8:$CA$216,78,0)="","",VLOOKUP(A98,'[1]Anexo 1 Matriz Inf Gestión'!$B$8:$CA$216,78,0))</f>
        <v/>
      </c>
    </row>
    <row r="99" spans="1:39" ht="25.5" x14ac:dyDescent="0.2">
      <c r="A99" s="16" t="s">
        <v>241</v>
      </c>
      <c r="B99" s="17" t="str">
        <f>VLOOKUP(A99,'[1]Anexo 1 Matriz Inf Gestión'!$B$8:$D$216,3,0)</f>
        <v>Programa IV. Hábitat y hábitos de vida sostenible</v>
      </c>
      <c r="C99" s="17" t="str">
        <f>IFERROR(IF(VLOOKUP(A99,'[1]Anexo 1 Matriz Inf Gestión'!$B$8:$E$216,4,0)="","",VLOOKUP(A99,'[1]Anexo 1 Matriz Inf Gestión'!$B$8:$E$216,4,0)),"")</f>
        <v/>
      </c>
      <c r="D99" s="18">
        <f>VLOOKUP(A99,'[1]Anexo 1 Matriz Inf Gestión'!$B$8:$J$216,6,0)</f>
        <v>1</v>
      </c>
      <c r="E99" s="18" cm="1">
        <f t="array" ref="E99:F99">VLOOKUP(A99,'[2]Anexo 1 Matriz Inf Gestión'!$A$7:$H$215,TRANSPOSE({7;8}),0)</f>
        <v>0.89623244207110653</v>
      </c>
      <c r="F99" s="18">
        <v>0.89623244207110653</v>
      </c>
      <c r="G99" s="19" cm="1">
        <f t="array" ref="G99:I99">VLOOKUP(A99,'[2]Anexo 1 Matriz Inf Gestión'!$A$7:$AF$215,TRANSPOSE({30;31;32}),0)</f>
        <v>7109569857</v>
      </c>
      <c r="H99" s="19">
        <v>6177146073</v>
      </c>
      <c r="I99" s="18">
        <v>0.86884947996088024</v>
      </c>
      <c r="J99" s="31" t="s">
        <v>67</v>
      </c>
      <c r="K99" s="18">
        <f>VLOOKUP(A99,'[1]Anexo 1 Matriz Inf Gestión'!$B$8:$J$216,7,0)</f>
        <v>1</v>
      </c>
      <c r="L99" s="18" cm="1">
        <f t="array" ref="L99:M99">VLOOKUP(A99,'[3]Anexo 1 Matriz Inf Gestión'!$A$8:$R$216,TRANSPOSE({11;16}),0)</f>
        <v>0.87666666666666671</v>
      </c>
      <c r="M99" s="18">
        <v>0.87666666666666671</v>
      </c>
      <c r="N99" s="19" cm="1">
        <f t="array" ref="N99:P99">VLOOKUP(A99,'[3]Anexo 1 Matriz Inf Gestión'!$A$8:$AU$216,TRANSPOSE({45;46;47}),0)</f>
        <v>14737878533</v>
      </c>
      <c r="O99" s="19">
        <v>9861992281</v>
      </c>
      <c r="P99" s="18">
        <v>0.6691595577285927</v>
      </c>
      <c r="Q99" s="17" t="s">
        <v>67</v>
      </c>
      <c r="R99" s="18">
        <f>VLOOKUP(A99,'[1]Anexo 1 Matriz Inf Gestión'!$B$8:$J$216,8,0)</f>
        <v>1</v>
      </c>
      <c r="S99" s="18" cm="1">
        <f t="array" ref="S99:T99">VLOOKUP(A99,'[4]Anexo 1 Matriz Inf Gestión'!$A$8:$R$216,TRANSPOSE({11;17}),0)</f>
        <v>0.89166666666666661</v>
      </c>
      <c r="T99" s="18">
        <v>0.89166666666666661</v>
      </c>
      <c r="U99" s="19" cm="1">
        <f t="array" ref="U99:W99">VLOOKUP(A99,'[4]Anexo 1 Matriz Inf Gestión'!$A$8:$BE$216,TRANSPOSE({54;55;56}),0)</f>
        <v>14378999994</v>
      </c>
      <c r="V99" s="19">
        <v>10561968362</v>
      </c>
      <c r="W99" s="18">
        <v>0.73454123140741689</v>
      </c>
      <c r="X99" s="27" t="s">
        <v>67</v>
      </c>
      <c r="Y99" s="18">
        <f>VLOOKUP(A99,'[1]Anexo 1 Matriz Inf Gestión'!$B$8:$J$216,9,0)</f>
        <v>1</v>
      </c>
      <c r="Z99" s="18">
        <f>VLOOKUP(A99,'[1]Anexo 1 Matriz Inf Gestión'!$B$8:$N$216,13,0)</f>
        <v>0.77363565223833608</v>
      </c>
      <c r="AA99" s="18">
        <f>VLOOKUP(A99,'[1]Anexo 1 Matriz Inf Gestión'!$B$8:$U$216,20,0)</f>
        <v>0.77363565223833608</v>
      </c>
      <c r="AB99" s="19" cm="1">
        <f t="array" ref="AB99:AD99">VLOOKUP(A99,'[1]Anexo 1 Matriz Inf Gestión'!$B$8:$BP$216,TRANSPOSE({65;66;67}),0)</f>
        <v>11383810212</v>
      </c>
      <c r="AC99" s="19">
        <v>9980725524</v>
      </c>
      <c r="AD99" s="18">
        <v>0.87674735770621259</v>
      </c>
      <c r="AE99" s="31" t="str">
        <f>IFERROR(IF(VLOOKUP(A99,[1]Consolidado!$A$6:$L$215,12,0)="","",VLOOKUP(A99,[1]Consolidado!$A$6:$L$215,12,0)),"")</f>
        <v/>
      </c>
      <c r="AF99" s="18">
        <f>VLOOKUP(A99,'[1]Anexo 1 Matriz Inf Gestión'!$B$8:$AK$216,36,0)</f>
        <v>0.93241158634463783</v>
      </c>
      <c r="AG99" s="19" cm="1">
        <f t="array" ref="AG99:AI99">VLOOKUP(A99,'[1]Anexo 1 Matriz Inf Gestión'!$B$8:$BV$216,TRANSPOSE({71;72;73}),0)</f>
        <v>47610258596</v>
      </c>
      <c r="AH99" s="19">
        <v>36581832240</v>
      </c>
      <c r="AI99" s="18">
        <v>0.76836029290278718</v>
      </c>
      <c r="AJ99" s="39" t="str">
        <f>IF(VLOOKUP(A99,'[1]Anexo 1 Matriz Inf Gestión'!$B$8:$CA$216,75,0)="","",VLOOKUP(A99,'[1]Anexo 1 Matriz Inf Gestión'!$B$8:$CA$216,75,0))</f>
        <v/>
      </c>
      <c r="AK99" s="39" t="str">
        <f>IF(VLOOKUP(A99,'[1]Anexo 1 Matriz Inf Gestión'!$B$8:$CA$216,76,0)="","",VLOOKUP(A99,'[1]Anexo 1 Matriz Inf Gestión'!$B$8:$CA$216,76,0))</f>
        <v/>
      </c>
      <c r="AL99" s="39" t="str">
        <f>IF(VLOOKUP(A99,'[1]Anexo 1 Matriz Inf Gestión'!$B$8:$CA$216,77,0)="","",VLOOKUP(A99,'[1]Anexo 1 Matriz Inf Gestión'!$B$8:$CA$216,77,0))</f>
        <v/>
      </c>
      <c r="AM99" s="39" t="str">
        <f>IF(VLOOKUP(A99,'[1]Anexo 1 Matriz Inf Gestión'!$B$8:$CA$216,78,0)="","",VLOOKUP(A99,'[1]Anexo 1 Matriz Inf Gestión'!$B$8:$CA$216,78,0))</f>
        <v/>
      </c>
    </row>
    <row r="100" spans="1:39" ht="51" x14ac:dyDescent="0.2">
      <c r="A100" s="20" t="s">
        <v>249</v>
      </c>
      <c r="B100" s="21" t="str">
        <f>VLOOKUP(A100,'[1]Anexo 1 Matriz Inf Gestión'!$B$8:$D$216,3,0)</f>
        <v>Proyecto 7. Construyendo escenarios y hábitos económicos sostenibles</v>
      </c>
      <c r="C100" s="21" t="str">
        <f>IFERROR(IF(VLOOKUP(A100,'[1]Anexo 1 Matriz Inf Gestión'!$B$8:$E$216,4,0)="","",VLOOKUP(A100,'[1]Anexo 1 Matriz Inf Gestión'!$B$8:$E$216,4,0)),"")</f>
        <v/>
      </c>
      <c r="D100" s="22">
        <f>VLOOKUP(A100,'[1]Anexo 1 Matriz Inf Gestión'!$B$8:$J$216,6,0)</f>
        <v>1</v>
      </c>
      <c r="E100" s="22" cm="1">
        <f t="array" ref="E100:F100">VLOOKUP(A100,'[2]Anexo 1 Matriz Inf Gestión'!$A$7:$H$215,TRANSPOSE({7;8}),0)</f>
        <v>1</v>
      </c>
      <c r="F100" s="22">
        <v>1</v>
      </c>
      <c r="G100" s="23" cm="1">
        <f t="array" ref="G100:I100">VLOOKUP(A100,'[2]Anexo 1 Matriz Inf Gestión'!$A$7:$AF$215,TRANSPOSE({30;31;32}),0)</f>
        <v>1313096130</v>
      </c>
      <c r="H100" s="23">
        <v>1270231098</v>
      </c>
      <c r="I100" s="22">
        <v>0.96735575482961789</v>
      </c>
      <c r="J100" s="32" t="s">
        <v>67</v>
      </c>
      <c r="K100" s="22">
        <f>VLOOKUP(A100,'[1]Anexo 1 Matriz Inf Gestión'!$B$8:$J$216,7,0)</f>
        <v>1</v>
      </c>
      <c r="L100" s="22" cm="1">
        <f t="array" ref="L100:M100">VLOOKUP(A100,'[3]Anexo 1 Matriz Inf Gestión'!$A$8:$R$216,TRANSPOSE({11;16}),0)</f>
        <v>0.91999999999999993</v>
      </c>
      <c r="M100" s="22">
        <v>0.91999999999999993</v>
      </c>
      <c r="N100" s="23" cm="1">
        <f t="array" ref="N100:P100">VLOOKUP(A100,'[3]Anexo 1 Matriz Inf Gestión'!$A$8:$AU$216,TRANSPOSE({45;46;47}),0)</f>
        <v>4175263132</v>
      </c>
      <c r="O100" s="23">
        <v>3295846663</v>
      </c>
      <c r="P100" s="22">
        <v>0.78937459958870926</v>
      </c>
      <c r="Q100" s="21" t="s">
        <v>67</v>
      </c>
      <c r="R100" s="22">
        <f>VLOOKUP(A100,'[1]Anexo 1 Matriz Inf Gestión'!$B$8:$J$216,8,0)</f>
        <v>1</v>
      </c>
      <c r="S100" s="22" cm="1">
        <f t="array" ref="S100:T100">VLOOKUP(A100,'[4]Anexo 1 Matriz Inf Gestión'!$A$8:$R$216,TRANSPOSE({11;17}),0)</f>
        <v>0.95</v>
      </c>
      <c r="T100" s="22">
        <v>0.95</v>
      </c>
      <c r="U100" s="23" cm="1">
        <f t="array" ref="U100:W100">VLOOKUP(A100,'[4]Anexo 1 Matriz Inf Gestión'!$A$8:$BE$216,TRANSPOSE({54;55;56}),0)</f>
        <v>3675999997</v>
      </c>
      <c r="V100" s="23">
        <v>3100880402</v>
      </c>
      <c r="W100" s="22">
        <v>0.84354744410518012</v>
      </c>
      <c r="X100" s="28" t="s">
        <v>67</v>
      </c>
      <c r="Y100" s="22">
        <f>VLOOKUP(A100,'[1]Anexo 1 Matriz Inf Gestión'!$B$8:$J$216,9,0)</f>
        <v>1</v>
      </c>
      <c r="Z100" s="22">
        <f>VLOOKUP(A100,'[1]Anexo 1 Matriz Inf Gestión'!$B$8:$N$216,13,0)</f>
        <v>0.92142857142857149</v>
      </c>
      <c r="AA100" s="22">
        <f>VLOOKUP(A100,'[1]Anexo 1 Matriz Inf Gestión'!$B$8:$U$216,20,0)</f>
        <v>0.92142857142857149</v>
      </c>
      <c r="AB100" s="23" cm="1">
        <f t="array" ref="AB100:AD100">VLOOKUP(A100,'[1]Anexo 1 Matriz Inf Gestión'!$B$8:$BP$216,TRANSPOSE({65;66;67}),0)</f>
        <v>2426371602</v>
      </c>
      <c r="AC100" s="23">
        <v>2263581705</v>
      </c>
      <c r="AD100" s="22">
        <v>0.93290809335807579</v>
      </c>
      <c r="AE100" s="32" t="str">
        <f>IFERROR(IF(VLOOKUP(A100,[1]Consolidado!$A$6:$L$215,12,0)="","",VLOOKUP(A100,[1]Consolidado!$A$6:$L$215,12,0)),"")</f>
        <v/>
      </c>
      <c r="AF100" s="22">
        <f>VLOOKUP(A100,'[1]Anexo 1 Matriz Inf Gestión'!$B$8:$AK$216,36,0)</f>
        <v>0.98095238095238102</v>
      </c>
      <c r="AG100" s="23" cm="1">
        <f t="array" ref="AG100:AI100">VLOOKUP(A100,'[1]Anexo 1 Matriz Inf Gestión'!$B$8:$BV$216,TRANSPOSE({71;72;73}),0)</f>
        <v>11590730861</v>
      </c>
      <c r="AH100" s="23">
        <v>9930539868</v>
      </c>
      <c r="AI100" s="22">
        <v>0.85676563342643552</v>
      </c>
      <c r="AJ100" s="41" t="str">
        <f>IF(VLOOKUP(A100,'[1]Anexo 1 Matriz Inf Gestión'!$B$8:$CA$216,75,0)="","",VLOOKUP(A100,'[1]Anexo 1 Matriz Inf Gestión'!$B$8:$CA$216,75,0))</f>
        <v>3201 – Fortalecimiento del desempeño ambiental de los sectores productivos.</v>
      </c>
      <c r="AK100" s="41" t="str">
        <f>IF(VLOOKUP(A100,'[1]Anexo 1 Matriz Inf Gestión'!$B$8:$CA$216,76,0)="","",VLOOKUP(A100,'[1]Anexo 1 Matriz Inf Gestión'!$B$8:$CA$216,76,0))</f>
        <v/>
      </c>
      <c r="AL100" s="41" t="str">
        <f>IF(VLOOKUP(A100,'[1]Anexo 1 Matriz Inf Gestión'!$B$8:$CA$216,77,0)="","",VLOOKUP(A100,'[1]Anexo 1 Matriz Inf Gestión'!$B$8:$CA$216,77,0))</f>
        <v/>
      </c>
      <c r="AM100" s="41" t="str">
        <f>IF(VLOOKUP(A100,'[1]Anexo 1 Matriz Inf Gestión'!$B$8:$CA$216,78,0)="","",VLOOKUP(A100,'[1]Anexo 1 Matriz Inf Gestión'!$B$8:$CA$216,78,0))</f>
        <v>7  - Energia asequible y no contaminante
12 - Producción y Consumo Sostenible</v>
      </c>
    </row>
    <row r="101" spans="1:39" ht="63.75" outlineLevel="1" x14ac:dyDescent="0.2">
      <c r="A101" s="1" t="s">
        <v>214</v>
      </c>
      <c r="B101" s="4" t="str">
        <f>VLOOKUP(A101,'[1]Anexo 1 Matriz Inf Gestión'!$B$8:$D$216,3,0)</f>
        <v>Transformar sectores productivos y economías locales hacia prácticas sostenibles (Bioeconomía, Economía circular, Economía naranja, Negocios verdes, Turismo asociado al patrimonio ambiental, entre otros), con corresponsabilidad de los actores</v>
      </c>
      <c r="C101" s="4" t="str">
        <f>IFERROR(IF(VLOOKUP(A101,'[1]Anexo 1 Matriz Inf Gestión'!$B$8:$E$216,4,0)="","",VLOOKUP(A101,'[1]Anexo 1 Matriz Inf Gestión'!$B$8:$E$216,4,0)),"")</f>
        <v/>
      </c>
      <c r="D101" s="3">
        <f>VLOOKUP(A101,'[1]Anexo 1 Matriz Inf Gestión'!$B$8:$J$216,6,0)</f>
        <v>1</v>
      </c>
      <c r="E101" s="3" cm="1">
        <f t="array" ref="E101:F101">VLOOKUP(A101,'[2]Anexo 1 Matriz Inf Gestión'!$A$7:$H$215,TRANSPOSE({7;8}),0)</f>
        <v>1</v>
      </c>
      <c r="F101" s="3">
        <v>1</v>
      </c>
      <c r="G101" s="15" cm="1">
        <f t="array" ref="G101:I101">VLOOKUP(A101,'[2]Anexo 1 Matriz Inf Gestión'!$A$7:$AF$215,TRANSPOSE({30;31;32}),0)</f>
        <v>1164563691</v>
      </c>
      <c r="H101" s="15">
        <v>1136534311</v>
      </c>
      <c r="I101" s="3">
        <v>0.9759314323324545</v>
      </c>
      <c r="J101" s="35" t="s">
        <v>67</v>
      </c>
      <c r="K101" s="3">
        <f>VLOOKUP(A101,'[1]Anexo 1 Matriz Inf Gestión'!$B$8:$J$216,7,0)</f>
        <v>1</v>
      </c>
      <c r="L101" s="3" cm="1">
        <f t="array" ref="L101:M101">VLOOKUP(A101,'[3]Anexo 1 Matriz Inf Gestión'!$A$8:$R$216,TRANSPOSE({11;16}),0)</f>
        <v>1</v>
      </c>
      <c r="M101" s="3">
        <v>1</v>
      </c>
      <c r="N101" s="15" cm="1">
        <f t="array" ref="N101:P101">VLOOKUP(A101,'[3]Anexo 1 Matriz Inf Gestión'!$A$8:$AU$216,TRANSPOSE({45;46;47}),0)</f>
        <v>2752563132</v>
      </c>
      <c r="O101" s="15">
        <v>1889151563</v>
      </c>
      <c r="P101" s="3">
        <v>0.68632451733354105</v>
      </c>
      <c r="Q101" s="34" t="s">
        <v>67</v>
      </c>
      <c r="R101" s="3">
        <f>VLOOKUP(A101,'[1]Anexo 1 Matriz Inf Gestión'!$B$8:$J$216,8,0)</f>
        <v>1</v>
      </c>
      <c r="S101" s="3" cm="1">
        <f t="array" ref="S101:T101">VLOOKUP(A101,'[4]Anexo 1 Matriz Inf Gestión'!$A$8:$R$216,TRANSPOSE({11;17}),0)</f>
        <v>0.75</v>
      </c>
      <c r="T101" s="3">
        <v>0.75</v>
      </c>
      <c r="U101" s="15" cm="1">
        <f t="array" ref="U101:W101">VLOOKUP(A101,'[4]Anexo 1 Matriz Inf Gestión'!$A$8:$BE$216,TRANSPOSE({54;55;56}),0)</f>
        <v>2765999997</v>
      </c>
      <c r="V101" s="15">
        <v>2198188010</v>
      </c>
      <c r="W101" s="3">
        <v>0.7947172857498741</v>
      </c>
      <c r="X101" s="30" t="s">
        <v>67</v>
      </c>
      <c r="Y101" s="3">
        <f>VLOOKUP(A101,'[1]Anexo 1 Matriz Inf Gestión'!$B$8:$J$216,9,0)</f>
        <v>1</v>
      </c>
      <c r="Z101" s="3">
        <f>VLOOKUP(A101,'[1]Anexo 1 Matriz Inf Gestión'!$B$8:$N$216,13,0)</f>
        <v>0.8571428571428571</v>
      </c>
      <c r="AA101" s="3">
        <f>VLOOKUP(A101,'[1]Anexo 1 Matriz Inf Gestión'!$B$8:$U$216,20,0)</f>
        <v>0.8571428571428571</v>
      </c>
      <c r="AB101" s="15" cm="1">
        <f t="array" ref="AB101:AD101">VLOOKUP(A101,'[1]Anexo 1 Matriz Inf Gestión'!$B$8:$BP$216,TRANSPOSE({65;66;67}),0)</f>
        <v>2196014650</v>
      </c>
      <c r="AC101" s="15">
        <v>2056989077</v>
      </c>
      <c r="AD101" s="3">
        <v>0.93669187361750983</v>
      </c>
      <c r="AE101" s="33" t="str">
        <f>IFERROR(IF(VLOOKUP(A101,[1]Consolidado!$A$6:$L$215,12,0)="","",VLOOKUP(A101,[1]Consolidado!$A$6:$L$215,12,0)),"")</f>
        <v/>
      </c>
      <c r="AF101" s="3">
        <f>VLOOKUP(A101,'[1]Anexo 1 Matriz Inf Gestión'!$B$8:$AK$216,36,0)</f>
        <v>0.90476190476190477</v>
      </c>
      <c r="AG101" s="15" cm="1">
        <f t="array" ref="AG101:AI101">VLOOKUP(A101,'[1]Anexo 1 Matriz Inf Gestión'!$B$8:$BV$216,TRANSPOSE({71;72;73}),0)</f>
        <v>8879141470</v>
      </c>
      <c r="AH101" s="15">
        <v>7280862961</v>
      </c>
      <c r="AI101" s="3">
        <v>0.81999627842397693</v>
      </c>
      <c r="AJ101" s="40" t="str">
        <f>IF(VLOOKUP(A101,'[1]Anexo 1 Matriz Inf Gestión'!$B$8:$CA$216,75,0)="","",VLOOKUP(A101,'[1]Anexo 1 Matriz Inf Gestión'!$B$8:$CA$216,75,0))</f>
        <v/>
      </c>
      <c r="AK101" s="40" t="str">
        <f>IF(VLOOKUP(A101,'[1]Anexo 1 Matriz Inf Gestión'!$B$8:$CA$216,76,0)="","",VLOOKUP(A101,'[1]Anexo 1 Matriz Inf Gestión'!$B$8:$CA$216,76,0))</f>
        <v/>
      </c>
      <c r="AL101" s="40" t="str">
        <f>IF(VLOOKUP(A101,'[1]Anexo 1 Matriz Inf Gestión'!$B$8:$CA$216,77,0)="","",VLOOKUP(A101,'[1]Anexo 1 Matriz Inf Gestión'!$B$8:$CA$216,77,0))</f>
        <v/>
      </c>
      <c r="AM101" s="40" t="str">
        <f>IF(VLOOKUP(A101,'[1]Anexo 1 Matriz Inf Gestión'!$B$8:$CA$216,78,0)="","",VLOOKUP(A101,'[1]Anexo 1 Matriz Inf Gestión'!$B$8:$CA$216,78,0))</f>
        <v/>
      </c>
    </row>
    <row r="102" spans="1:39" ht="165.75" outlineLevel="1" x14ac:dyDescent="0.2">
      <c r="A102" s="1" t="s">
        <v>109</v>
      </c>
      <c r="B102" s="4" t="str">
        <f>VLOOKUP(A102,'[1]Anexo 1 Matriz Inf Gestión'!$B$8:$D$216,3,0)</f>
        <v>Ejecución de planes de negocio asociativo en turismo de naturaleza por socioecosistema</v>
      </c>
      <c r="C102" s="4" t="str">
        <f>IFERROR(IF(VLOOKUP(A102,'[1]Anexo 1 Matriz Inf Gestión'!$B$8:$E$216,4,0)="","",VLOOKUP(A102,'[1]Anexo 1 Matriz Inf Gestión'!$B$8:$E$216,4,0)),"")</f>
        <v>Número de planes de negocio asociativo en turismo de naturaleza por socioecosistema ejecutados.</v>
      </c>
      <c r="D102" s="3">
        <f>VLOOKUP(A102,'[1]Anexo 1 Matriz Inf Gestión'!$B$8:$J$216,6,0)</f>
        <v>0</v>
      </c>
      <c r="E102" s="3" cm="1">
        <f t="array" ref="E102:F102">VLOOKUP(A102,'[2]Anexo 1 Matriz Inf Gestión'!$A$7:$H$215,TRANSPOSE({7;8}),0)</f>
        <v>0</v>
      </c>
      <c r="F102" s="3">
        <v>0</v>
      </c>
      <c r="G102" s="15" cm="1">
        <f t="array" ref="G102:I102">VLOOKUP(A102,'[2]Anexo 1 Matriz Inf Gestión'!$A$7:$AF$215,TRANSPOSE({30;31;32}),0)</f>
        <v>0</v>
      </c>
      <c r="H102" s="15">
        <v>0</v>
      </c>
      <c r="I102" s="3">
        <v>0</v>
      </c>
      <c r="J102" s="35" t="s">
        <v>379</v>
      </c>
      <c r="K102" s="3">
        <f>VLOOKUP(A102,'[1]Anexo 1 Matriz Inf Gestión'!$B$8:$J$216,7,0)</f>
        <v>1</v>
      </c>
      <c r="L102" s="3" cm="1">
        <f t="array" ref="L102:M102">VLOOKUP(A102,'[3]Anexo 1 Matriz Inf Gestión'!$A$8:$R$216,TRANSPOSE({11;16}),0)</f>
        <v>1</v>
      </c>
      <c r="M102" s="3">
        <v>1</v>
      </c>
      <c r="N102" s="15" cm="1">
        <f t="array" ref="N102:P102">VLOOKUP(A102,'[3]Anexo 1 Matriz Inf Gestión'!$A$8:$AU$216,TRANSPOSE({45;46;47}),0)</f>
        <v>623000000</v>
      </c>
      <c r="O102" s="15">
        <v>48093973</v>
      </c>
      <c r="P102" s="3">
        <v>7.7197388443017656E-2</v>
      </c>
      <c r="Q102" s="34" t="s">
        <v>500</v>
      </c>
      <c r="R102" s="3">
        <f>VLOOKUP(A102,'[1]Anexo 1 Matriz Inf Gestión'!$B$8:$J$216,8,0)</f>
        <v>1</v>
      </c>
      <c r="S102" s="3" cm="1">
        <f t="array" ref="S102:T102">VLOOKUP(A102,'[4]Anexo 1 Matriz Inf Gestión'!$A$8:$R$216,TRANSPOSE({11;17}),0)</f>
        <v>0</v>
      </c>
      <c r="T102" s="3">
        <v>0</v>
      </c>
      <c r="U102" s="15" cm="1">
        <f t="array" ref="U102:W102">VLOOKUP(A102,'[4]Anexo 1 Matriz Inf Gestión'!$A$8:$BE$216,TRANSPOSE({54;55;56}),0)</f>
        <v>379000000</v>
      </c>
      <c r="V102" s="15">
        <v>46718077</v>
      </c>
      <c r="W102" s="3">
        <v>0.12326669393139841</v>
      </c>
      <c r="X102" s="30" t="s">
        <v>561</v>
      </c>
      <c r="Y102" s="3">
        <f>VLOOKUP(A102,'[1]Anexo 1 Matriz Inf Gestión'!$B$8:$J$216,9,0)</f>
        <v>1</v>
      </c>
      <c r="Z102" s="3">
        <f>VLOOKUP(A102,'[1]Anexo 1 Matriz Inf Gestión'!$B$8:$N$216,13,0)</f>
        <v>0</v>
      </c>
      <c r="AA102" s="3">
        <f>VLOOKUP(A102,'[1]Anexo 1 Matriz Inf Gestión'!$B$8:$U$216,20,0)</f>
        <v>0</v>
      </c>
      <c r="AB102" s="15" cm="1">
        <f t="array" ref="AB102:AD102">VLOOKUP(A102,'[1]Anexo 1 Matriz Inf Gestión'!$B$8:$BP$216,TRANSPOSE({65;66;67}),0)</f>
        <v>222705606</v>
      </c>
      <c r="AC102" s="15">
        <v>219670061</v>
      </c>
      <c r="AD102" s="3">
        <v>0.98636969650418227</v>
      </c>
      <c r="AE102" s="33" t="str">
        <f>IFERROR(IF(VLOOKUP(A102,[1]Consolidado!$A$6:$L$215,12,0)="","",VLOOKUP(A102,[1]Consolidado!$A$6:$L$215,12,0)),"")</f>
        <v>Se avanza en la formulación de los  Planes de Negocio de Turismo de Naturaleza para las áreas Protegidas:  DRMI-SISTEMA DE PARAMOS Y BOSQUES ALTOANDINOS DEL NOROCCIDENTE MEDIO ANTIOQUEÑO, DRMI ALTO DE VENTANAS y DRMI CIENAGA DE BARBACOAS.  El objeto de los contratos también incluye la FORMULACIÓN DE LINEAMIENTOS DE NATURALEZA para la jurisdicción de CORANTIOQUIA. 
A la fecha las contratistas han levantado la información de campo para las áreas protegidas DRMI-SISTEMA DE PARAMOS Y BOSQUES ALTOANDINOS DEL NOROCCIDENTE MEDIO ANTIOQUEÑO y DRMI ALTO DE VENTANAS.  Para finales del mes de julio, se espera realizar talleres con los operadores turísticos del DRMI CIENAGA DE BARBACOSA y realizar un recorrido por la Ciénaga. "			Durante el segundo semestre de 2023, se realizaron todos los talleres pendientes con los operadores turisticos del DRMI CIENAGA DE BARBACOAS, en el municipio de Puerto Berrío.  Tambien se realizó un recorrido al DRMI Cienaga de Barbacoas los dias 27 y 28 de julio en compañia de ASOAMBIENTAL y con  laparticipación de la FUNDACIÓN BIODIVERSA.</v>
      </c>
      <c r="AF102" s="3">
        <f>VLOOKUP(A102,'[1]Anexo 1 Matriz Inf Gestión'!$B$8:$AK$216,36,0)</f>
        <v>0.33333333333333331</v>
      </c>
      <c r="AG102" s="15" cm="1">
        <f t="array" ref="AG102:AI102">VLOOKUP(A102,'[1]Anexo 1 Matriz Inf Gestión'!$B$8:$BV$216,TRANSPOSE({71;72;73}),0)</f>
        <v>1224705606</v>
      </c>
      <c r="AH102" s="15">
        <v>314482111</v>
      </c>
      <c r="AI102" s="3">
        <v>0.25678180083385688</v>
      </c>
      <c r="AJ102" s="40" t="str">
        <f>IF(VLOOKUP(A102,'[1]Anexo 1 Matriz Inf Gestión'!$B$8:$CA$216,75,0)="","",VLOOKUP(A102,'[1]Anexo 1 Matriz Inf Gestión'!$B$8:$CA$216,75,0))</f>
        <v/>
      </c>
      <c r="AK102" s="40" t="str">
        <f>IF(VLOOKUP(A102,'[1]Anexo 1 Matriz Inf Gestión'!$B$8:$CA$216,76,0)="","",VLOOKUP(A102,'[1]Anexo 1 Matriz Inf Gestión'!$B$8:$CA$216,76,0))</f>
        <v/>
      </c>
      <c r="AL102" s="40" t="str">
        <f>IF(VLOOKUP(A102,'[1]Anexo 1 Matriz Inf Gestión'!$B$8:$CA$216,77,0)="","",VLOOKUP(A102,'[1]Anexo 1 Matriz Inf Gestión'!$B$8:$CA$216,77,0))</f>
        <v/>
      </c>
      <c r="AM102" s="40" t="str">
        <f>IF(VLOOKUP(A102,'[1]Anexo 1 Matriz Inf Gestión'!$B$8:$CA$216,78,0)="","",VLOOKUP(A102,'[1]Anexo 1 Matriz Inf Gestión'!$B$8:$CA$216,78,0))</f>
        <v/>
      </c>
    </row>
    <row r="103" spans="1:39" ht="102" outlineLevel="1" x14ac:dyDescent="0.2">
      <c r="A103" s="1" t="s">
        <v>110</v>
      </c>
      <c r="B103" s="4" t="str">
        <f>VLOOKUP(A103,'[1]Anexo 1 Matriz Inf Gestión'!$B$8:$D$216,3,0)</f>
        <v>Implementación de esquemas asociativos propios de las comunidades étnicas en lo productivo según regulación propia, que incorporan uso de la biodiversidad</v>
      </c>
      <c r="C103" s="4" t="str">
        <f>IFERROR(IF(VLOOKUP(A103,'[1]Anexo 1 Matriz Inf Gestión'!$B$8:$E$216,4,0)="","",VLOOKUP(A103,'[1]Anexo 1 Matriz Inf Gestión'!$B$8:$E$216,4,0)),"")</f>
        <v>Número de esquemas asociativos propios de las comunidades étnicas en lo productivo implementados según regulación propia, que incorporan uso de la biodiversidad</v>
      </c>
      <c r="D103" s="3">
        <f>VLOOKUP(A103,'[1]Anexo 1 Matriz Inf Gestión'!$B$8:$J$216,6,0)</f>
        <v>0</v>
      </c>
      <c r="E103" s="3" cm="1">
        <f t="array" ref="E103:F103">VLOOKUP(A103,'[2]Anexo 1 Matriz Inf Gestión'!$A$7:$H$215,TRANSPOSE({7;8}),0)</f>
        <v>0</v>
      </c>
      <c r="F103" s="3">
        <v>0</v>
      </c>
      <c r="G103" s="15" cm="1">
        <f t="array" ref="G103:I103">VLOOKUP(A103,'[2]Anexo 1 Matriz Inf Gestión'!$A$7:$AF$215,TRANSPOSE({30;31;32}),0)</f>
        <v>0</v>
      </c>
      <c r="H103" s="15">
        <v>0</v>
      </c>
      <c r="I103" s="3">
        <v>0</v>
      </c>
      <c r="J103" s="35" t="s">
        <v>379</v>
      </c>
      <c r="K103" s="3">
        <f>VLOOKUP(A103,'[1]Anexo 1 Matriz Inf Gestión'!$B$8:$J$216,7,0)</f>
        <v>0</v>
      </c>
      <c r="L103" s="3" cm="1">
        <f t="array" ref="L103:M103">VLOOKUP(A103,'[3]Anexo 1 Matriz Inf Gestión'!$A$8:$R$216,TRANSPOSE({11;16}),0)</f>
        <v>0</v>
      </c>
      <c r="M103" s="3">
        <v>0</v>
      </c>
      <c r="N103" s="15" cm="1">
        <f t="array" ref="N103:P103">VLOOKUP(A103,'[3]Anexo 1 Matriz Inf Gestión'!$A$8:$AU$216,TRANSPOSE({45;46;47}),0)</f>
        <v>0</v>
      </c>
      <c r="O103" s="15">
        <v>0</v>
      </c>
      <c r="P103" s="3">
        <v>0</v>
      </c>
      <c r="Q103" s="34" t="s">
        <v>43</v>
      </c>
      <c r="R103" s="3">
        <f>VLOOKUP(A103,'[1]Anexo 1 Matriz Inf Gestión'!$B$8:$J$216,8,0)</f>
        <v>1</v>
      </c>
      <c r="S103" s="3" cm="1">
        <f t="array" ref="S103:T103">VLOOKUP(A103,'[4]Anexo 1 Matriz Inf Gestión'!$A$8:$R$216,TRANSPOSE({11;17}),0)</f>
        <v>0.5</v>
      </c>
      <c r="T103" s="3">
        <v>0.5</v>
      </c>
      <c r="U103" s="15" cm="1">
        <f t="array" ref="U103:W103">VLOOKUP(A103,'[4]Anexo 1 Matriz Inf Gestión'!$A$8:$BE$216,TRANSPOSE({54;55;56}),0)</f>
        <v>170000000</v>
      </c>
      <c r="V103" s="15">
        <v>155000000</v>
      </c>
      <c r="W103" s="3">
        <v>0.91176470588235292</v>
      </c>
      <c r="X103" s="30" t="s">
        <v>562</v>
      </c>
      <c r="Y103" s="3">
        <f>VLOOKUP(A103,'[1]Anexo 1 Matriz Inf Gestión'!$B$8:$J$216,9,0)</f>
        <v>1</v>
      </c>
      <c r="Z103" s="3">
        <f>VLOOKUP(A103,'[1]Anexo 1 Matriz Inf Gestión'!$B$8:$N$216,13,0)</f>
        <v>1</v>
      </c>
      <c r="AA103" s="3">
        <f>VLOOKUP(A103,'[1]Anexo 1 Matriz Inf Gestión'!$B$8:$U$216,20,0)</f>
        <v>1</v>
      </c>
      <c r="AB103" s="15" cm="1">
        <f t="array" ref="AB103:AD103">VLOOKUP(A103,'[1]Anexo 1 Matriz Inf Gestión'!$B$8:$BP$216,TRANSPOSE({65;66;67}),0)</f>
        <v>0</v>
      </c>
      <c r="AC103" s="15">
        <v>0</v>
      </c>
      <c r="AD103" s="3">
        <v>0</v>
      </c>
      <c r="AE103" s="33" t="str">
        <f>IFERROR(IF(VLOOKUP(A103,[1]Consolidado!$A$6:$L$215,12,0)="","",VLOOKUP(A103,[1]Consolidado!$A$6:$L$215,12,0)),"")</f>
        <v>Se dio cumplimiento al indicador con las acciones para fortalecer la identidad cultural, a través de la producción agroecológica y  la implementación de buenas prácticas ambientales en las siguientes comunidades:
Cuturù, Senu, consejo afrozafra, consejo comunitario Zancubel, consejo comunitario potrerito, consejo comunitario el Caney, consejo comunitario la Labranza, consejo comunitario hoyo rico, Palomar, palanca
y Puerto Triana</v>
      </c>
      <c r="AF103" s="3">
        <f>VLOOKUP(A103,'[1]Anexo 1 Matriz Inf Gestión'!$B$8:$AK$216,36,0)</f>
        <v>1</v>
      </c>
      <c r="AG103" s="15" cm="1">
        <f t="array" ref="AG103:AI103">VLOOKUP(A103,'[1]Anexo 1 Matriz Inf Gestión'!$B$8:$BV$216,TRANSPOSE({71;72;73}),0)</f>
        <v>170000000</v>
      </c>
      <c r="AH103" s="15">
        <v>155000000</v>
      </c>
      <c r="AI103" s="3">
        <v>0.91176470588235292</v>
      </c>
      <c r="AJ103" s="40" t="str">
        <f>IF(VLOOKUP(A103,'[1]Anexo 1 Matriz Inf Gestión'!$B$8:$CA$216,75,0)="","",VLOOKUP(A103,'[1]Anexo 1 Matriz Inf Gestión'!$B$8:$CA$216,75,0))</f>
        <v/>
      </c>
      <c r="AK103" s="40" t="str">
        <f>IF(VLOOKUP(A103,'[1]Anexo 1 Matriz Inf Gestión'!$B$8:$CA$216,76,0)="","",VLOOKUP(A103,'[1]Anexo 1 Matriz Inf Gestión'!$B$8:$CA$216,76,0))</f>
        <v/>
      </c>
      <c r="AL103" s="40" t="str">
        <f>IF(VLOOKUP(A103,'[1]Anexo 1 Matriz Inf Gestión'!$B$8:$CA$216,77,0)="","",VLOOKUP(A103,'[1]Anexo 1 Matriz Inf Gestión'!$B$8:$CA$216,77,0))</f>
        <v>RET 19: Fomento de prácticas económicas colectivas orientadas al aprovechamiento pertinente y sostenible de los territorios étnicos</v>
      </c>
      <c r="AM103" s="40" t="str">
        <f>IF(VLOOKUP(A103,'[1]Anexo 1 Matriz Inf Gestión'!$B$8:$CA$216,78,0)="","",VLOOKUP(A103,'[1]Anexo 1 Matriz Inf Gestión'!$B$8:$CA$216,78,0))</f>
        <v/>
      </c>
    </row>
    <row r="104" spans="1:39" ht="382.5" outlineLevel="1" x14ac:dyDescent="0.2">
      <c r="A104" s="1" t="s">
        <v>111</v>
      </c>
      <c r="B104" s="4" t="str">
        <f>VLOOKUP(A104,'[1]Anexo 1 Matriz Inf Gestión'!$B$8:$D$216,3,0)</f>
        <v>Fortalecimiento de las prácticas de economía propia bajo principios de sostenibilidad</v>
      </c>
      <c r="C104" s="4" t="str">
        <f>IFERROR(IF(VLOOKUP(A104,'[1]Anexo 1 Matriz Inf Gestión'!$B$8:$E$216,4,0)="","",VLOOKUP(A104,'[1]Anexo 1 Matriz Inf Gestión'!$B$8:$E$216,4,0)),"")</f>
        <v>Número de prácticas de economía propia fortalecida bajo principios de sostenibilidad</v>
      </c>
      <c r="D104" s="3">
        <f>VLOOKUP(A104,'[1]Anexo 1 Matriz Inf Gestión'!$B$8:$J$216,6,0)</f>
        <v>0</v>
      </c>
      <c r="E104" s="3" cm="1">
        <f t="array" ref="E104:F104">VLOOKUP(A104,'[2]Anexo 1 Matriz Inf Gestión'!$A$7:$H$215,TRANSPOSE({7;8}),0)</f>
        <v>0</v>
      </c>
      <c r="F104" s="3">
        <v>0</v>
      </c>
      <c r="G104" s="15" cm="1">
        <f t="array" ref="G104:I104">VLOOKUP(A104,'[2]Anexo 1 Matriz Inf Gestión'!$A$7:$AF$215,TRANSPOSE({30;31;32}),0)</f>
        <v>0</v>
      </c>
      <c r="H104" s="15">
        <v>0</v>
      </c>
      <c r="I104" s="3">
        <v>0</v>
      </c>
      <c r="J104" s="35" t="s">
        <v>379</v>
      </c>
      <c r="K104" s="3">
        <f>VLOOKUP(A104,'[1]Anexo 1 Matriz Inf Gestión'!$B$8:$J$216,7,0)</f>
        <v>2</v>
      </c>
      <c r="L104" s="3" cm="1">
        <f t="array" ref="L104:M104">VLOOKUP(A104,'[3]Anexo 1 Matriz Inf Gestión'!$A$8:$R$216,TRANSPOSE({11;16}),0)</f>
        <v>4</v>
      </c>
      <c r="M104" s="3">
        <v>1</v>
      </c>
      <c r="N104" s="15" cm="1">
        <f t="array" ref="N104:P104">VLOOKUP(A104,'[3]Anexo 1 Matriz Inf Gestión'!$A$8:$AU$216,TRANSPOSE({45;46;47}),0)</f>
        <v>440000000</v>
      </c>
      <c r="O104" s="15">
        <v>298529330</v>
      </c>
      <c r="P104" s="3">
        <v>0.67847575000000004</v>
      </c>
      <c r="Q104" s="34" t="s">
        <v>303</v>
      </c>
      <c r="R104" s="3">
        <f>VLOOKUP(A104,'[1]Anexo 1 Matriz Inf Gestión'!$B$8:$J$216,8,0)</f>
        <v>0</v>
      </c>
      <c r="S104" s="3" cm="1">
        <f t="array" ref="S104:T104">VLOOKUP(A104,'[4]Anexo 1 Matriz Inf Gestión'!$A$8:$R$216,TRANSPOSE({11;17}),0)</f>
        <v>0</v>
      </c>
      <c r="T104" s="3">
        <v>0</v>
      </c>
      <c r="U104" s="15" cm="1">
        <f t="array" ref="U104:W104">VLOOKUP(A104,'[4]Anexo 1 Matriz Inf Gestión'!$A$8:$BE$216,TRANSPOSE({54;55;56}),0)</f>
        <v>0</v>
      </c>
      <c r="V104" s="15">
        <v>0</v>
      </c>
      <c r="W104" s="3">
        <v>0</v>
      </c>
      <c r="X104" s="30" t="s">
        <v>43</v>
      </c>
      <c r="Y104" s="3">
        <f>VLOOKUP(A104,'[1]Anexo 1 Matriz Inf Gestión'!$B$8:$J$216,9,0)</f>
        <v>2</v>
      </c>
      <c r="Z104" s="3">
        <f>VLOOKUP(A104,'[1]Anexo 1 Matriz Inf Gestión'!$B$8:$N$216,13,0)</f>
        <v>2</v>
      </c>
      <c r="AA104" s="3">
        <f>VLOOKUP(A104,'[1]Anexo 1 Matriz Inf Gestión'!$B$8:$U$216,20,0)</f>
        <v>1</v>
      </c>
      <c r="AB104" s="15" cm="1">
        <f t="array" ref="AB104:AD104">VLOOKUP(A104,'[1]Anexo 1 Matriz Inf Gestión'!$B$8:$BP$216,TRANSPOSE({65;66;67}),0)</f>
        <v>250000000</v>
      </c>
      <c r="AC104" s="15">
        <v>249984114</v>
      </c>
      <c r="AD104" s="3">
        <v>0.99993645600000003</v>
      </c>
      <c r="AE104" s="33" t="str">
        <f>IFERROR(IF(VLOOKUP(A104,[1]Consolidado!$A$6:$L$215,12,0)="","",VLOOKUP(A104,[1]Consolidado!$A$6:$L$215,12,0)),"")</f>
        <v xml:space="preserve">Se dio cumplimiento al indicador con acciones de para fortalecer la educación ambiental y las economías propias y la implementación de las mejores técnicas disponibles y las buenas prácticas ambientales desarrolladas en las siguientes comunidades:
Resguardo Indígena Marcelino Tascón – La María en el municipio de Valparaíso.
Comunidad indígena Jaidukama, en el municipio de Ituango, Resguardo Indígena Marcelino Tascón - La María del municipio de Valparaíso.
Resguardo indígena Bernandino Panchi en el municipio de Ciudad Bolívar
Resguardo indígena Karmatarua en el municipio de Jardín
Nota: se cumplió en numero el avance de los practicas de economía propia, solo que todas fueron realizadas con indígenas, para los siguientes Planes de acción se debe realizar 5 con comunidades afro.
</v>
      </c>
      <c r="AF104" s="3">
        <f>VLOOKUP(A104,'[1]Anexo 1 Matriz Inf Gestión'!$B$8:$AK$216,36,0)</f>
        <v>1</v>
      </c>
      <c r="AG104" s="15" cm="1">
        <f t="array" ref="AG104:AI104">VLOOKUP(A104,'[1]Anexo 1 Matriz Inf Gestión'!$B$8:$BV$216,TRANSPOSE({71;72;73}),0)</f>
        <v>690000000</v>
      </c>
      <c r="AH104" s="15">
        <v>548513444</v>
      </c>
      <c r="AI104" s="3">
        <v>0.79494702028985509</v>
      </c>
      <c r="AJ104" s="40" t="str">
        <f>IF(VLOOKUP(A104,'[1]Anexo 1 Matriz Inf Gestión'!$B$8:$CA$216,75,0)="","",VLOOKUP(A104,'[1]Anexo 1 Matriz Inf Gestión'!$B$8:$CA$216,75,0))</f>
        <v/>
      </c>
      <c r="AK104" s="40" t="str">
        <f>IF(VLOOKUP(A104,'[1]Anexo 1 Matriz Inf Gestión'!$B$8:$CA$216,76,0)="","",VLOOKUP(A104,'[1]Anexo 1 Matriz Inf Gestión'!$B$8:$CA$216,76,0))</f>
        <v/>
      </c>
      <c r="AL104" s="40" t="str">
        <f>IF(VLOOKUP(A104,'[1]Anexo 1 Matriz Inf Gestión'!$B$8:$CA$216,77,0)="","",VLOOKUP(A104,'[1]Anexo 1 Matriz Inf Gestión'!$B$8:$CA$216,77,0))</f>
        <v>RET 20: Generación de valor y desarrollo tecnológico en los procesos y medios de la producción de las comunidades en los territorios étnicos</v>
      </c>
      <c r="AM104" s="40" t="str">
        <f>IF(VLOOKUP(A104,'[1]Anexo 1 Matriz Inf Gestión'!$B$8:$CA$216,78,0)="","",VLOOKUP(A104,'[1]Anexo 1 Matriz Inf Gestión'!$B$8:$CA$216,78,0))</f>
        <v/>
      </c>
    </row>
    <row r="105" spans="1:39" ht="216.75" outlineLevel="1" x14ac:dyDescent="0.2">
      <c r="A105" s="1" t="s">
        <v>112</v>
      </c>
      <c r="B105" s="4" t="str">
        <f>VLOOKUP(A105,'[1]Anexo 1 Matriz Inf Gestión'!$B$8:$D$216,3,0)</f>
        <v>Acompañamiento a los sectores para la reconversión hacia sistemas sostenibles de producción</v>
      </c>
      <c r="C105" s="4" t="str">
        <f>IFERROR(IF(VLOOKUP(A105,'[1]Anexo 1 Matriz Inf Gestión'!$B$8:$E$216,4,0)="","",VLOOKUP(A105,'[1]Anexo 1 Matriz Inf Gestión'!$B$8:$E$216,4,0)),"")</f>
        <v>% de sectores con acompañamiento para la reconversión hacia sistemas sostenibles de producción</v>
      </c>
      <c r="D105" s="3">
        <f>VLOOKUP(A105,'[1]Anexo 1 Matriz Inf Gestión'!$B$8:$J$216,6,0)</f>
        <v>0.4</v>
      </c>
      <c r="E105" s="3" cm="1">
        <f t="array" ref="E105:F105">VLOOKUP(A105,'[2]Anexo 1 Matriz Inf Gestión'!$A$7:$H$215,TRANSPOSE({7;8}),0)</f>
        <v>0.5</v>
      </c>
      <c r="F105" s="3">
        <v>1</v>
      </c>
      <c r="G105" s="15" cm="1">
        <f t="array" ref="G105:I105">VLOOKUP(A105,'[2]Anexo 1 Matriz Inf Gestión'!$A$7:$AF$215,TRANSPOSE({30;31;32}),0)</f>
        <v>769221946</v>
      </c>
      <c r="H105" s="15">
        <v>746287086</v>
      </c>
      <c r="I105" s="3">
        <v>0.9701843400084168</v>
      </c>
      <c r="J105" s="35" t="s">
        <v>426</v>
      </c>
      <c r="K105" s="3">
        <f>VLOOKUP(A105,'[1]Anexo 1 Matriz Inf Gestión'!$B$8:$J$216,7,0)</f>
        <v>1</v>
      </c>
      <c r="L105" s="3" cm="1">
        <f t="array" ref="L105:M105">VLOOKUP(A105,'[3]Anexo 1 Matriz Inf Gestión'!$A$8:$R$216,TRANSPOSE({11;16}),0)</f>
        <v>1.25</v>
      </c>
      <c r="M105" s="3">
        <v>1</v>
      </c>
      <c r="N105" s="15" cm="1">
        <f t="array" ref="N105:P105">VLOOKUP(A105,'[3]Anexo 1 Matriz Inf Gestión'!$A$8:$AU$216,TRANSPOSE({45;46;47}),0)</f>
        <v>1132173132</v>
      </c>
      <c r="O105" s="15">
        <v>1119528809</v>
      </c>
      <c r="P105" s="3">
        <v>0.98883181145832033</v>
      </c>
      <c r="Q105" s="34" t="s">
        <v>304</v>
      </c>
      <c r="R105" s="3">
        <f>VLOOKUP(A105,'[1]Anexo 1 Matriz Inf Gestión'!$B$8:$J$216,8,0)</f>
        <v>1</v>
      </c>
      <c r="S105" s="3" cm="1">
        <f t="array" ref="S105:T105">VLOOKUP(A105,'[4]Anexo 1 Matriz Inf Gestión'!$A$8:$R$216,TRANSPOSE({11;17}),0)</f>
        <v>1</v>
      </c>
      <c r="T105" s="3">
        <v>1</v>
      </c>
      <c r="U105" s="15" cm="1">
        <f t="array" ref="U105:W105">VLOOKUP(A105,'[4]Anexo 1 Matriz Inf Gestión'!$A$8:$BE$216,TRANSPOSE({54;55;56}),0)</f>
        <v>1027367486</v>
      </c>
      <c r="V105" s="15">
        <v>1008085721</v>
      </c>
      <c r="W105" s="3">
        <v>0.9812318714941306</v>
      </c>
      <c r="X105" s="30" t="s">
        <v>563</v>
      </c>
      <c r="Y105" s="3">
        <f>VLOOKUP(A105,'[1]Anexo 1 Matriz Inf Gestión'!$B$8:$J$216,9,0)</f>
        <v>1</v>
      </c>
      <c r="Z105" s="3">
        <f>VLOOKUP(A105,'[1]Anexo 1 Matriz Inf Gestión'!$B$8:$N$216,13,0)</f>
        <v>1</v>
      </c>
      <c r="AA105" s="3">
        <f>VLOOKUP(A105,'[1]Anexo 1 Matriz Inf Gestión'!$B$8:$U$216,20,0)</f>
        <v>1</v>
      </c>
      <c r="AB105" s="15" cm="1">
        <f t="array" ref="AB105:AD105">VLOOKUP(A105,'[1]Anexo 1 Matriz Inf Gestión'!$B$8:$BP$216,TRANSPOSE({65;66;67}),0)</f>
        <v>969831977</v>
      </c>
      <c r="AC105" s="15">
        <v>876560853</v>
      </c>
      <c r="AD105" s="3">
        <v>0.90382754310853164</v>
      </c>
      <c r="AE105" s="33" t="str">
        <f>IFERROR(IF(VLOOKUP(A105,[1]Consolidado!$A$6:$L$215,12,0)="","",VLOOKUP(A105,[1]Consolidado!$A$6:$L$215,12,0)),"")</f>
        <v xml:space="preserve">El indicador fue cumplido con la implementación de prácticas sostenibles y herramientas de planificación , articulado las gestiones y acciones según las proyecciones de las políticas de producción y consumo sostenible, acompañamiento ,mediante el programa del sello de sostenibilidad, los siguientes sectores:
Turismo de naturaleza, Ladrillero, Construcción de Vivienda, vías y edificaciones, Minería subterránea de oro, así como a cielo abierto, Minería de Carbón, Textil, Productos agroindustriales, Alimentos, Lácteo, Porcicola, Explotación de agregados.
</v>
      </c>
      <c r="AF105" s="3">
        <f>VLOOKUP(A105,'[1]Anexo 1 Matriz Inf Gestión'!$B$8:$AK$216,36,0)</f>
        <v>1</v>
      </c>
      <c r="AG105" s="15" cm="1">
        <f t="array" ref="AG105:AI105">VLOOKUP(A105,'[1]Anexo 1 Matriz Inf Gestión'!$B$8:$BV$216,TRANSPOSE({71;72;73}),0)</f>
        <v>3898594541</v>
      </c>
      <c r="AH105" s="15">
        <v>3750462469</v>
      </c>
      <c r="AI105" s="3">
        <v>0.96200372456223582</v>
      </c>
      <c r="AJ105" s="40" t="str">
        <f>IF(VLOOKUP(A105,'[1]Anexo 1 Matriz Inf Gestión'!$B$8:$CA$216,75,0)="","",VLOOKUP(A105,'[1]Anexo 1 Matriz Inf Gestión'!$B$8:$CA$216,75,0))</f>
        <v/>
      </c>
      <c r="AK105" s="40" t="str">
        <f>IF(VLOOKUP(A105,'[1]Anexo 1 Matriz Inf Gestión'!$B$8:$CA$216,76,0)="","",VLOOKUP(A105,'[1]Anexo 1 Matriz Inf Gestión'!$B$8:$CA$216,76,0))</f>
        <v>% de sectores con acompañamiento para la reconversión hacia sistemas sostenibles de producción</v>
      </c>
      <c r="AL105" s="40" t="str">
        <f>IF(VLOOKUP(A105,'[1]Anexo 1 Matriz Inf Gestión'!$B$8:$CA$216,77,0)="","",VLOOKUP(A105,'[1]Anexo 1 Matriz Inf Gestión'!$B$8:$CA$216,77,0))</f>
        <v/>
      </c>
      <c r="AM105" s="40" t="str">
        <f>IF(VLOOKUP(A105,'[1]Anexo 1 Matriz Inf Gestión'!$B$8:$CA$216,78,0)="","",VLOOKUP(A105,'[1]Anexo 1 Matriz Inf Gestión'!$B$8:$CA$216,78,0))</f>
        <v/>
      </c>
    </row>
    <row r="106" spans="1:39" ht="102" outlineLevel="1" x14ac:dyDescent="0.2">
      <c r="A106" s="1" t="s">
        <v>113</v>
      </c>
      <c r="B106" s="4" t="str">
        <f>VLOOKUP(A106,'[1]Anexo 1 Matriz Inf Gestión'!$B$8:$D$216,3,0)</f>
        <v>Verificación de negocios verdes</v>
      </c>
      <c r="C106" s="4" t="str">
        <f>IFERROR(IF(VLOOKUP(A106,'[1]Anexo 1 Matriz Inf Gestión'!$B$8:$E$216,4,0)="","",VLOOKUP(A106,'[1]Anexo 1 Matriz Inf Gestión'!$B$8:$E$216,4,0)),"")</f>
        <v>Número de negocios verdes verificados
Nota:
▪ PND 2018-2022: Negocios verdes verificados</v>
      </c>
      <c r="D106" s="5">
        <f>VLOOKUP(A106,'[1]Anexo 1 Matriz Inf Gestión'!$B$8:$J$216,6,0)</f>
        <v>20</v>
      </c>
      <c r="E106" s="5" cm="1">
        <f t="array" ref="E106:F106">VLOOKUP(A106,'[2]Anexo 1 Matriz Inf Gestión'!$A$7:$H$215,TRANSPOSE({7;8}),0)</f>
        <v>31</v>
      </c>
      <c r="F106" s="5">
        <v>1</v>
      </c>
      <c r="G106" s="15" cm="1">
        <f t="array" ref="G106:I106">VLOOKUP(A106,'[2]Anexo 1 Matriz Inf Gestión'!$A$7:$AF$215,TRANSPOSE({30;31;32}),0)</f>
        <v>200000000</v>
      </c>
      <c r="H106" s="15">
        <v>200000000</v>
      </c>
      <c r="I106" s="3">
        <v>1</v>
      </c>
      <c r="J106" s="35" t="s">
        <v>427</v>
      </c>
      <c r="K106" s="5">
        <f>VLOOKUP(A106,'[1]Anexo 1 Matriz Inf Gestión'!$B$8:$J$216,7,0)</f>
        <v>20</v>
      </c>
      <c r="L106" s="5" cm="1">
        <f t="array" ref="L106:M106">VLOOKUP(A106,'[3]Anexo 1 Matriz Inf Gestión'!$A$8:$R$216,TRANSPOSE({11;16}),0)</f>
        <v>51</v>
      </c>
      <c r="M106" s="5">
        <v>1</v>
      </c>
      <c r="N106" s="15" cm="1">
        <f t="array" ref="N106:P106">VLOOKUP(A106,'[3]Anexo 1 Matriz Inf Gestión'!$A$8:$AU$216,TRANSPOSE({45;46;47}),0)</f>
        <v>100000000</v>
      </c>
      <c r="O106" s="15">
        <v>100000000</v>
      </c>
      <c r="P106" s="3">
        <v>1</v>
      </c>
      <c r="Q106" s="34" t="s">
        <v>305</v>
      </c>
      <c r="R106" s="5">
        <f>VLOOKUP(A106,'[1]Anexo 1 Matriz Inf Gestión'!$B$8:$J$216,8,0)</f>
        <v>20</v>
      </c>
      <c r="S106" s="5" cm="1">
        <f t="array" ref="S106:T106">VLOOKUP(A106,'[4]Anexo 1 Matriz Inf Gestión'!$A$8:$R$216,TRANSPOSE({11;17}),0)</f>
        <v>20</v>
      </c>
      <c r="T106" s="5">
        <v>1</v>
      </c>
      <c r="U106" s="15" cm="1">
        <f t="array" ref="U106:W106">VLOOKUP(A106,'[4]Anexo 1 Matriz Inf Gestión'!$A$8:$BE$216,TRANSPOSE({54;55;56}),0)</f>
        <v>344000000</v>
      </c>
      <c r="V106" s="15">
        <v>164265945</v>
      </c>
      <c r="W106" s="3">
        <v>0.4775172819767442</v>
      </c>
      <c r="X106" s="30" t="s">
        <v>564</v>
      </c>
      <c r="Y106" s="5">
        <f>VLOOKUP(A106,'[1]Anexo 1 Matriz Inf Gestión'!$B$8:$J$216,9,0)</f>
        <v>20</v>
      </c>
      <c r="Z106" s="5">
        <f>VLOOKUP(A106,'[1]Anexo 1 Matriz Inf Gestión'!$B$8:$N$216,13,0)</f>
        <v>20</v>
      </c>
      <c r="AA106" s="3">
        <f>VLOOKUP(A106,'[1]Anexo 1 Matriz Inf Gestión'!$B$8:$U$216,20,0)</f>
        <v>1</v>
      </c>
      <c r="AB106" s="15" cm="1">
        <f t="array" ref="AB106:AD106">VLOOKUP(A106,'[1]Anexo 1 Matriz Inf Gestión'!$B$8:$BP$216,TRANSPOSE({65;66;67}),0)</f>
        <v>383477067</v>
      </c>
      <c r="AC106" s="15">
        <v>345267285</v>
      </c>
      <c r="AD106" s="3">
        <v>0.90035966870477813</v>
      </c>
      <c r="AE106" s="33" t="str">
        <f>IFERROR(IF(VLOOKUP(A106,[1]Consolidado!$A$6:$L$215,12,0)="","",VLOOKUP(A106,[1]Consolidado!$A$6:$L$215,12,0)),"")</f>
        <v>Se dio cumplimiento al indicador realizando verificación de negocios verdes en la jurisdicción de acuerdo a la guía de verificación implementada por el Ministerio de Medio Ambiente</v>
      </c>
      <c r="AF106" s="5">
        <f>VLOOKUP(A106,'[1]Anexo 1 Matriz Inf Gestión'!$B$8:$AK$216,36,0)</f>
        <v>1</v>
      </c>
      <c r="AG106" s="15" cm="1">
        <f t="array" ref="AG106:AI106">VLOOKUP(A106,'[1]Anexo 1 Matriz Inf Gestión'!$B$8:$BV$216,TRANSPOSE({71;72;73}),0)</f>
        <v>1027477067</v>
      </c>
      <c r="AH106" s="15">
        <v>809533230</v>
      </c>
      <c r="AI106" s="3">
        <v>0.78788447547900353</v>
      </c>
      <c r="AJ106" s="40" t="str">
        <f>IF(VLOOKUP(A106,'[1]Anexo 1 Matriz Inf Gestión'!$B$8:$CA$216,75,0)="","",VLOOKUP(A106,'[1]Anexo 1 Matriz Inf Gestión'!$B$8:$CA$216,75,0))</f>
        <v/>
      </c>
      <c r="AK106" s="40" t="str">
        <f>IF(VLOOKUP(A106,'[1]Anexo 1 Matriz Inf Gestión'!$B$8:$CA$216,76,0)="","",VLOOKUP(A106,'[1]Anexo 1 Matriz Inf Gestión'!$B$8:$CA$216,76,0))</f>
        <v/>
      </c>
      <c r="AL106" s="40" t="str">
        <f>IF(VLOOKUP(A106,'[1]Anexo 1 Matriz Inf Gestión'!$B$8:$CA$216,77,0)="","",VLOOKUP(A106,'[1]Anexo 1 Matriz Inf Gestión'!$B$8:$CA$216,77,0))</f>
        <v/>
      </c>
      <c r="AM106" s="40" t="str">
        <f>IF(VLOOKUP(A106,'[1]Anexo 1 Matriz Inf Gestión'!$B$8:$CA$216,78,0)="","",VLOOKUP(A106,'[1]Anexo 1 Matriz Inf Gestión'!$B$8:$CA$216,78,0))</f>
        <v/>
      </c>
    </row>
    <row r="107" spans="1:39" ht="127.5" outlineLevel="1" x14ac:dyDescent="0.2">
      <c r="A107" s="1" t="s">
        <v>114</v>
      </c>
      <c r="B107" s="4" t="str">
        <f>VLOOKUP(A107,'[1]Anexo 1 Matriz Inf Gestión'!$B$8:$D$216,3,0)</f>
        <v>Implementación del programa regional de negocios verdes</v>
      </c>
      <c r="C107" s="4" t="str">
        <f>IFERROR(IF(VLOOKUP(A107,'[1]Anexo 1 Matriz Inf Gestión'!$B$8:$E$216,4,0)="","",VLOOKUP(A107,'[1]Anexo 1 Matriz Inf Gestión'!$B$8:$E$216,4,0)),"")</f>
        <v>% de implementación del programa regional de negocios verdes por la autoridad ambiental</v>
      </c>
      <c r="D107" s="3">
        <f>VLOOKUP(A107,'[1]Anexo 1 Matriz Inf Gestión'!$B$8:$J$216,6,0)</f>
        <v>1</v>
      </c>
      <c r="E107" s="3" cm="1">
        <f t="array" ref="E107:F107">VLOOKUP(A107,'[2]Anexo 1 Matriz Inf Gestión'!$A$7:$H$215,TRANSPOSE({7;8}),0)</f>
        <v>1</v>
      </c>
      <c r="F107" s="3">
        <v>1</v>
      </c>
      <c r="G107" s="15" cm="1">
        <f t="array" ref="G107:I107">VLOOKUP(A107,'[2]Anexo 1 Matriz Inf Gestión'!$A$7:$AF$215,TRANSPOSE({30;31;32}),0)</f>
        <v>195341745</v>
      </c>
      <c r="H107" s="15">
        <v>190247225</v>
      </c>
      <c r="I107" s="3">
        <v>0.97391996267874026</v>
      </c>
      <c r="J107" s="35" t="s">
        <v>428</v>
      </c>
      <c r="K107" s="3">
        <f>VLOOKUP(A107,'[1]Anexo 1 Matriz Inf Gestión'!$B$8:$J$216,7,0)</f>
        <v>1</v>
      </c>
      <c r="L107" s="3" cm="1">
        <f t="array" ref="L107:M107">VLOOKUP(A107,'[3]Anexo 1 Matriz Inf Gestión'!$A$8:$R$216,TRANSPOSE({11;16}),0)</f>
        <v>1</v>
      </c>
      <c r="M107" s="3">
        <v>1</v>
      </c>
      <c r="N107" s="15" cm="1">
        <f t="array" ref="N107:P107">VLOOKUP(A107,'[3]Anexo 1 Matriz Inf Gestión'!$A$8:$AU$216,TRANSPOSE({45;46;47}),0)</f>
        <v>157390000</v>
      </c>
      <c r="O107" s="15">
        <v>26245600</v>
      </c>
      <c r="P107" s="3">
        <v>0.16675519410381853</v>
      </c>
      <c r="Q107" s="34" t="s">
        <v>306</v>
      </c>
      <c r="R107" s="3">
        <f>VLOOKUP(A107,'[1]Anexo 1 Matriz Inf Gestión'!$B$8:$J$216,8,0)</f>
        <v>1</v>
      </c>
      <c r="S107" s="3" cm="1">
        <f t="array" ref="S107:T107">VLOOKUP(A107,'[4]Anexo 1 Matriz Inf Gestión'!$A$8:$R$216,TRANSPOSE({11;17}),0)</f>
        <v>1</v>
      </c>
      <c r="T107" s="3">
        <v>1</v>
      </c>
      <c r="U107" s="15" cm="1">
        <f t="array" ref="U107:W107">VLOOKUP(A107,'[4]Anexo 1 Matriz Inf Gestión'!$A$8:$BE$216,TRANSPOSE({54;55;56}),0)</f>
        <v>397944918</v>
      </c>
      <c r="V107" s="15">
        <v>380000000</v>
      </c>
      <c r="W107" s="3">
        <v>0.95490602546154391</v>
      </c>
      <c r="X107" s="30" t="s">
        <v>565</v>
      </c>
      <c r="Y107" s="3">
        <f>VLOOKUP(A107,'[1]Anexo 1 Matriz Inf Gestión'!$B$8:$J$216,9,0)</f>
        <v>1</v>
      </c>
      <c r="Z107" s="3">
        <f>VLOOKUP(A107,'[1]Anexo 1 Matriz Inf Gestión'!$B$8:$N$216,13,0)</f>
        <v>1</v>
      </c>
      <c r="AA107" s="3">
        <f>VLOOKUP(A107,'[1]Anexo 1 Matriz Inf Gestión'!$B$8:$U$216,20,0)</f>
        <v>1</v>
      </c>
      <c r="AB107" s="15" cm="1">
        <f t="array" ref="AB107:AD107">VLOOKUP(A107,'[1]Anexo 1 Matriz Inf Gestión'!$B$8:$BP$216,TRANSPOSE({65;66;67}),0)</f>
        <v>370000000</v>
      </c>
      <c r="AC107" s="15">
        <v>365506764</v>
      </c>
      <c r="AD107" s="3">
        <v>0.98785611891891889</v>
      </c>
      <c r="AE107" s="33" t="str">
        <f>IFERROR(IF(VLOOKUP(A107,[1]Consolidado!$A$6:$L$215,12,0)="","",VLOOKUP(A107,[1]Consolidado!$A$6:$L$215,12,0)),"")</f>
        <v>Se desarrollaron acciones encaminadas a la identificación y fortalecimiento de negocios verdes, implementación de buenas prácticas ambientales en sectores productivos, procesos de formación y asistencia técnica en la gestión de residuos se fortalecieron 5 emprendimientos verdes con la finalidad de mejorar el desempeño ambiental y el cumplimiento de criterios o estándares solicitados por el ministerio de Ambiente, igualmente se dio participación en la feria BIOexpo es Innovación 2023 en las ciudades de Cúcuta y Bucaramanga con la participación de 9 negocios verdes, y feria ambiental patrocinada por Corantioquia con la participación de 11 negocios verdes.</v>
      </c>
      <c r="AF107" s="3">
        <f>VLOOKUP(A107,'[1]Anexo 1 Matriz Inf Gestión'!$B$8:$AK$216,36,0)</f>
        <v>1</v>
      </c>
      <c r="AG107" s="15" cm="1">
        <f t="array" ref="AG107:AI107">VLOOKUP(A107,'[1]Anexo 1 Matriz Inf Gestión'!$B$8:$BV$216,TRANSPOSE({71;72;73}),0)</f>
        <v>1120676663</v>
      </c>
      <c r="AH107" s="15">
        <v>961999589</v>
      </c>
      <c r="AI107" s="3">
        <v>0.85840958481706153</v>
      </c>
      <c r="AJ107" s="40" t="str">
        <f>IF(VLOOKUP(A107,'[1]Anexo 1 Matriz Inf Gestión'!$B$8:$CA$216,75,0)="","",VLOOKUP(A107,'[1]Anexo 1 Matriz Inf Gestión'!$B$8:$CA$216,75,0))</f>
        <v/>
      </c>
      <c r="AK107" s="40" t="str">
        <f>IF(VLOOKUP(A107,'[1]Anexo 1 Matriz Inf Gestión'!$B$8:$CA$216,76,0)="","",VLOOKUP(A107,'[1]Anexo 1 Matriz Inf Gestión'!$B$8:$CA$216,76,0))</f>
        <v>% de implementación del programa regional de negocios verdes por la autoridad ambiental</v>
      </c>
      <c r="AL107" s="40" t="str">
        <f>IF(VLOOKUP(A107,'[1]Anexo 1 Matriz Inf Gestión'!$B$8:$CA$216,77,0)="","",VLOOKUP(A107,'[1]Anexo 1 Matriz Inf Gestión'!$B$8:$CA$216,77,0))</f>
        <v/>
      </c>
      <c r="AM107" s="40" t="str">
        <f>IF(VLOOKUP(A107,'[1]Anexo 1 Matriz Inf Gestión'!$B$8:$CA$216,78,0)="","",VLOOKUP(A107,'[1]Anexo 1 Matriz Inf Gestión'!$B$8:$CA$216,78,0))</f>
        <v/>
      </c>
    </row>
    <row r="108" spans="1:39" ht="331.5" outlineLevel="1" x14ac:dyDescent="0.2">
      <c r="A108" s="1" t="s">
        <v>115</v>
      </c>
      <c r="B108" s="4" t="str">
        <f>VLOOKUP(A108,'[1]Anexo 1 Matriz Inf Gestión'!$B$8:$D$216,3,0)</f>
        <v>Implementación de estrategias de promoción de uso de energía alternativa</v>
      </c>
      <c r="C108" s="4" t="str">
        <f>IFERROR(IF(VLOOKUP(A108,'[1]Anexo 1 Matriz Inf Gestión'!$B$8:$E$216,4,0)="","",VLOOKUP(A108,'[1]Anexo 1 Matriz Inf Gestión'!$B$8:$E$216,4,0)),"")</f>
        <v>% de implementación de estrategias de promoción de uso de energía alternativa</v>
      </c>
      <c r="D108" s="3">
        <f>VLOOKUP(A108,'[1]Anexo 1 Matriz Inf Gestión'!$B$8:$J$216,6,0)</f>
        <v>0</v>
      </c>
      <c r="E108" s="3" cm="1">
        <f t="array" ref="E108:F108">VLOOKUP(A108,'[2]Anexo 1 Matriz Inf Gestión'!$A$7:$H$215,TRANSPOSE({7;8}),0)</f>
        <v>0</v>
      </c>
      <c r="F108" s="3">
        <v>0</v>
      </c>
      <c r="G108" s="15" cm="1">
        <f t="array" ref="G108:I108">VLOOKUP(A108,'[2]Anexo 1 Matriz Inf Gestión'!$A$7:$AF$215,TRANSPOSE({30;31;32}),0)</f>
        <v>0</v>
      </c>
      <c r="H108" s="15">
        <v>0</v>
      </c>
      <c r="I108" s="3">
        <v>0</v>
      </c>
      <c r="J108" s="35" t="s">
        <v>379</v>
      </c>
      <c r="K108" s="3">
        <f>VLOOKUP(A108,'[1]Anexo 1 Matriz Inf Gestión'!$B$8:$J$216,7,0)</f>
        <v>1</v>
      </c>
      <c r="L108" s="3" cm="1">
        <f t="array" ref="L108:M108">VLOOKUP(A108,'[3]Anexo 1 Matriz Inf Gestión'!$A$8:$R$216,TRANSPOSE({11;16}),0)</f>
        <v>1</v>
      </c>
      <c r="M108" s="3">
        <v>1</v>
      </c>
      <c r="N108" s="15" cm="1">
        <f t="array" ref="N108:P108">VLOOKUP(A108,'[3]Anexo 1 Matriz Inf Gestión'!$A$8:$AU$216,TRANSPOSE({45;46;47}),0)</f>
        <v>300000000</v>
      </c>
      <c r="O108" s="15">
        <v>296753851</v>
      </c>
      <c r="P108" s="3">
        <v>0.98917950333333338</v>
      </c>
      <c r="Q108" s="34" t="s">
        <v>307</v>
      </c>
      <c r="R108" s="3">
        <f>VLOOKUP(A108,'[1]Anexo 1 Matriz Inf Gestión'!$B$8:$J$216,8,0)</f>
        <v>1</v>
      </c>
      <c r="S108" s="3" cm="1">
        <f t="array" ref="S108:T108">VLOOKUP(A108,'[4]Anexo 1 Matriz Inf Gestión'!$A$8:$R$216,TRANSPOSE({11;17}),0)</f>
        <v>1</v>
      </c>
      <c r="T108" s="3">
        <v>1</v>
      </c>
      <c r="U108" s="15" cm="1">
        <f t="array" ref="U108:W108">VLOOKUP(A108,'[4]Anexo 1 Matriz Inf Gestión'!$A$8:$BE$216,TRANSPOSE({54;55;56}),0)</f>
        <v>447687593</v>
      </c>
      <c r="V108" s="15">
        <v>444118267</v>
      </c>
      <c r="W108" s="3">
        <v>0.99202719473175127</v>
      </c>
      <c r="X108" s="30" t="s">
        <v>566</v>
      </c>
      <c r="Y108" s="3">
        <f>VLOOKUP(A108,'[1]Anexo 1 Matriz Inf Gestión'!$B$8:$J$216,9,0)</f>
        <v>1</v>
      </c>
      <c r="Z108" s="3">
        <f>VLOOKUP(A108,'[1]Anexo 1 Matriz Inf Gestión'!$B$8:$N$216,13,0)</f>
        <v>1</v>
      </c>
      <c r="AA108" s="3">
        <f>VLOOKUP(A108,'[1]Anexo 1 Matriz Inf Gestión'!$B$8:$U$216,20,0)</f>
        <v>1</v>
      </c>
      <c r="AB108" s="15" cm="1">
        <f t="array" ref="AB108:AD108">VLOOKUP(A108,'[1]Anexo 1 Matriz Inf Gestión'!$B$8:$BP$216,TRANSPOSE({65;66;67}),0)</f>
        <v>0</v>
      </c>
      <c r="AC108" s="15">
        <v>0</v>
      </c>
      <c r="AD108" s="3">
        <v>0</v>
      </c>
      <c r="AE108" s="33" t="str">
        <f>IFERROR(IF(VLOOKUP(A108,[1]Consolidado!$A$6:$L$215,12,0)="","",VLOOKUP(A108,[1]Consolidado!$A$6:$L$215,12,0)),"")</f>
        <v>En el marco del programa se continua con la promoción de energías alternativas con lo cual se instalaron 27 estaciones autónomas de iluminación y cargador solar en los siguientes municipios de la Jurisdicción de Corantioquia” Salgar, El Bagre, Valparaíso, Yolombo, Támesis, Liborina, Ciudad Bolívar, Yalí, Montebello, Cáceres, Nechi, Angostura, Santa Bárbara, Yondó, Tarso y Caicedo, así como en escuelas mediante el programa de ECOESCUELAS</v>
      </c>
      <c r="AF108" s="3">
        <f>VLOOKUP(A108,'[1]Anexo 1 Matriz Inf Gestión'!$B$8:$AK$216,36,0)</f>
        <v>1</v>
      </c>
      <c r="AG108" s="15" cm="1">
        <f t="array" ref="AG108:AI108">VLOOKUP(A108,'[1]Anexo 1 Matriz Inf Gestión'!$B$8:$BV$216,TRANSPOSE({71;72;73}),0)</f>
        <v>747687593</v>
      </c>
      <c r="AH108" s="15">
        <v>740872118</v>
      </c>
      <c r="AI108" s="3">
        <v>0.99088459529914918</v>
      </c>
      <c r="AJ108" s="40" t="str">
        <f>IF(VLOOKUP(A108,'[1]Anexo 1 Matriz Inf Gestión'!$B$8:$CA$216,75,0)="","",VLOOKUP(A108,'[1]Anexo 1 Matriz Inf Gestión'!$B$8:$CA$216,75,0))</f>
        <v/>
      </c>
      <c r="AK108" s="40" t="str">
        <f>IF(VLOOKUP(A108,'[1]Anexo 1 Matriz Inf Gestión'!$B$8:$CA$216,76,0)="","",VLOOKUP(A108,'[1]Anexo 1 Matriz Inf Gestión'!$B$8:$CA$216,76,0))</f>
        <v/>
      </c>
      <c r="AL108" s="40" t="str">
        <f>IF(VLOOKUP(A108,'[1]Anexo 1 Matriz Inf Gestión'!$B$8:$CA$216,77,0)="","",VLOOKUP(A108,'[1]Anexo 1 Matriz Inf Gestión'!$B$8:$CA$216,77,0))</f>
        <v/>
      </c>
      <c r="AM108" s="40" t="str">
        <f>IF(VLOOKUP(A108,'[1]Anexo 1 Matriz Inf Gestión'!$B$8:$CA$216,78,0)="","",VLOOKUP(A108,'[1]Anexo 1 Matriz Inf Gestión'!$B$8:$CA$216,78,0))</f>
        <v/>
      </c>
    </row>
    <row r="109" spans="1:39" ht="51" outlineLevel="1" x14ac:dyDescent="0.2">
      <c r="A109" s="1" t="s">
        <v>215</v>
      </c>
      <c r="B109" s="4" t="str">
        <f>VLOOKUP(A109,'[1]Anexo 1 Matriz Inf Gestión'!$B$8:$D$216,3,0)</f>
        <v>Acompañamiento a los sectores en la generación de articulaciones socio-cultural que permitan consolidar escenarios económicos locales y regionales sostenibles</v>
      </c>
      <c r="C109" s="4" t="str">
        <f>IFERROR(IF(VLOOKUP(A109,'[1]Anexo 1 Matriz Inf Gestión'!$B$8:$E$216,4,0)="","",VLOOKUP(A109,'[1]Anexo 1 Matriz Inf Gestión'!$B$8:$E$216,4,0)),"")</f>
        <v/>
      </c>
      <c r="D109" s="3">
        <f>VLOOKUP(A109,'[1]Anexo 1 Matriz Inf Gestión'!$B$8:$J$216,6,0)</f>
        <v>1</v>
      </c>
      <c r="E109" s="3" cm="1">
        <f t="array" ref="E109:F109">VLOOKUP(A109,'[2]Anexo 1 Matriz Inf Gestión'!$A$7:$H$215,TRANSPOSE({7;8}),0)</f>
        <v>1</v>
      </c>
      <c r="F109" s="3">
        <v>1</v>
      </c>
      <c r="G109" s="15" cm="1">
        <f t="array" ref="G109:I109">VLOOKUP(A109,'[2]Anexo 1 Matriz Inf Gestión'!$A$7:$AF$215,TRANSPOSE({30;31;32}),0)</f>
        <v>148532439</v>
      </c>
      <c r="H109" s="15">
        <v>133696787</v>
      </c>
      <c r="I109" s="3">
        <v>0.90011843810091885</v>
      </c>
      <c r="J109" s="35" t="s">
        <v>67</v>
      </c>
      <c r="K109" s="3">
        <f>VLOOKUP(A109,'[1]Anexo 1 Matriz Inf Gestión'!$B$8:$J$216,7,0)</f>
        <v>1</v>
      </c>
      <c r="L109" s="3" cm="1">
        <f t="array" ref="L109:M109">VLOOKUP(A109,'[3]Anexo 1 Matriz Inf Gestión'!$A$8:$R$216,TRANSPOSE({11;16}),0)</f>
        <v>1</v>
      </c>
      <c r="M109" s="3">
        <v>1</v>
      </c>
      <c r="N109" s="15" cm="1">
        <f t="array" ref="N109:P109">VLOOKUP(A109,'[3]Anexo 1 Matriz Inf Gestión'!$A$8:$AU$216,TRANSPOSE({45;46;47}),0)</f>
        <v>109200000</v>
      </c>
      <c r="O109" s="15">
        <v>106695100</v>
      </c>
      <c r="P109" s="3">
        <v>0.9770613553113553</v>
      </c>
      <c r="Q109" s="34" t="s">
        <v>67</v>
      </c>
      <c r="R109" s="3">
        <f>VLOOKUP(A109,'[1]Anexo 1 Matriz Inf Gestión'!$B$8:$J$216,8,0)</f>
        <v>1</v>
      </c>
      <c r="S109" s="3" cm="1">
        <f t="array" ref="S109:T109">VLOOKUP(A109,'[4]Anexo 1 Matriz Inf Gestión'!$A$8:$R$216,TRANSPOSE({11;17}),0)</f>
        <v>1</v>
      </c>
      <c r="T109" s="3">
        <v>1</v>
      </c>
      <c r="U109" s="15" cm="1">
        <f t="array" ref="U109:W109">VLOOKUP(A109,'[4]Anexo 1 Matriz Inf Gestión'!$A$8:$BE$216,TRANSPOSE({54;55;56}),0)</f>
        <v>103000000</v>
      </c>
      <c r="V109" s="15">
        <v>102692392</v>
      </c>
      <c r="W109" s="3">
        <v>0.99701351456310683</v>
      </c>
      <c r="X109" s="30" t="s">
        <v>67</v>
      </c>
      <c r="Y109" s="3">
        <f>VLOOKUP(A109,'[1]Anexo 1 Matriz Inf Gestión'!$B$8:$J$216,9,0)</f>
        <v>1</v>
      </c>
      <c r="Z109" s="3">
        <f>VLOOKUP(A109,'[1]Anexo 1 Matriz Inf Gestión'!$B$8:$N$216,13,0)</f>
        <v>0.75</v>
      </c>
      <c r="AA109" s="3">
        <f>VLOOKUP(A109,'[1]Anexo 1 Matriz Inf Gestión'!$B$8:$U$216,20,0)</f>
        <v>0.75</v>
      </c>
      <c r="AB109" s="15" cm="1">
        <f t="array" ref="AB109:AD109">VLOOKUP(A109,'[1]Anexo 1 Matriz Inf Gestión'!$B$8:$BP$216,TRANSPOSE({65;66;67}),0)</f>
        <v>230356952</v>
      </c>
      <c r="AC109" s="15">
        <v>206592628</v>
      </c>
      <c r="AD109" s="3">
        <v>0.89683695762739557</v>
      </c>
      <c r="AE109" s="33" t="str">
        <f>IFERROR(IF(VLOOKUP(A109,[1]Consolidado!$A$6:$L$215,12,0)="","",VLOOKUP(A109,[1]Consolidado!$A$6:$L$215,12,0)),"")</f>
        <v/>
      </c>
      <c r="AF109" s="3">
        <f>VLOOKUP(A109,'[1]Anexo 1 Matriz Inf Gestión'!$B$8:$AK$216,36,0)</f>
        <v>1</v>
      </c>
      <c r="AG109" s="15" cm="1">
        <f t="array" ref="AG109:AI109">VLOOKUP(A109,'[1]Anexo 1 Matriz Inf Gestión'!$B$8:$BV$216,TRANSPOSE({71;72;73}),0)</f>
        <v>591089391</v>
      </c>
      <c r="AH109" s="15">
        <v>549676907</v>
      </c>
      <c r="AI109" s="3">
        <v>0.92993871209574797</v>
      </c>
      <c r="AJ109" s="40" t="str">
        <f>IF(VLOOKUP(A109,'[1]Anexo 1 Matriz Inf Gestión'!$B$8:$CA$216,75,0)="","",VLOOKUP(A109,'[1]Anexo 1 Matriz Inf Gestión'!$B$8:$CA$216,75,0))</f>
        <v/>
      </c>
      <c r="AK109" s="40" t="str">
        <f>IF(VLOOKUP(A109,'[1]Anexo 1 Matriz Inf Gestión'!$B$8:$CA$216,76,0)="","",VLOOKUP(A109,'[1]Anexo 1 Matriz Inf Gestión'!$B$8:$CA$216,76,0))</f>
        <v/>
      </c>
      <c r="AL109" s="40" t="str">
        <f>IF(VLOOKUP(A109,'[1]Anexo 1 Matriz Inf Gestión'!$B$8:$CA$216,77,0)="","",VLOOKUP(A109,'[1]Anexo 1 Matriz Inf Gestión'!$B$8:$CA$216,77,0))</f>
        <v/>
      </c>
      <c r="AM109" s="40" t="str">
        <f>IF(VLOOKUP(A109,'[1]Anexo 1 Matriz Inf Gestión'!$B$8:$CA$216,78,0)="","",VLOOKUP(A109,'[1]Anexo 1 Matriz Inf Gestión'!$B$8:$CA$216,78,0))</f>
        <v/>
      </c>
    </row>
    <row r="110" spans="1:39" ht="331.5" outlineLevel="1" x14ac:dyDescent="0.2">
      <c r="A110" s="1" t="s">
        <v>116</v>
      </c>
      <c r="B110" s="4" t="str">
        <f>VLOOKUP(A110,'[1]Anexo 1 Matriz Inf Gestión'!$B$8:$D$216,3,0)</f>
        <v>Acompañamiento a los sectores en la generación de articulaciones socio-cultural que permitan consolidar escenarios económicos locales y regionales sostenibles</v>
      </c>
      <c r="C110" s="4" t="str">
        <f>IFERROR(IF(VLOOKUP(A110,'[1]Anexo 1 Matriz Inf Gestión'!$B$8:$E$216,4,0)="","",VLOOKUP(A110,'[1]Anexo 1 Matriz Inf Gestión'!$B$8:$E$216,4,0)),"")</f>
        <v>Número de sectores acompañados en la generación de articulaciones socio-cultural</v>
      </c>
      <c r="D110" s="5">
        <f>VLOOKUP(A110,'[1]Anexo 1 Matriz Inf Gestión'!$B$8:$J$216,6,0)</f>
        <v>2</v>
      </c>
      <c r="E110" s="5" cm="1">
        <f t="array" ref="E110:F110">VLOOKUP(A110,'[2]Anexo 1 Matriz Inf Gestión'!$A$7:$H$215,TRANSPOSE({7;8}),0)</f>
        <v>3</v>
      </c>
      <c r="F110" s="5">
        <v>1</v>
      </c>
      <c r="G110" s="15" cm="1">
        <f t="array" ref="G110:I110">VLOOKUP(A110,'[2]Anexo 1 Matriz Inf Gestión'!$A$7:$AF$215,TRANSPOSE({30;31;32}),0)</f>
        <v>148532439</v>
      </c>
      <c r="H110" s="15">
        <v>133696787</v>
      </c>
      <c r="I110" s="3">
        <v>0.90011843810091885</v>
      </c>
      <c r="J110" s="35" t="s">
        <v>429</v>
      </c>
      <c r="K110" s="5">
        <f>VLOOKUP(A110,'[1]Anexo 1 Matriz Inf Gestión'!$B$8:$J$216,7,0)</f>
        <v>2</v>
      </c>
      <c r="L110" s="5" cm="1">
        <f t="array" ref="L110:M110">VLOOKUP(A110,'[3]Anexo 1 Matriz Inf Gestión'!$A$8:$R$216,TRANSPOSE({11;16}),0)</f>
        <v>2.5</v>
      </c>
      <c r="M110" s="5">
        <v>1</v>
      </c>
      <c r="N110" s="15" cm="1">
        <f t="array" ref="N110:P110">VLOOKUP(A110,'[3]Anexo 1 Matriz Inf Gestión'!$A$8:$AU$216,TRANSPOSE({45;46;47}),0)</f>
        <v>109200000</v>
      </c>
      <c r="O110" s="15">
        <v>106695100</v>
      </c>
      <c r="P110" s="3">
        <v>0.9770613553113553</v>
      </c>
      <c r="Q110" s="34" t="s">
        <v>308</v>
      </c>
      <c r="R110" s="5">
        <f>VLOOKUP(A110,'[1]Anexo 1 Matriz Inf Gestión'!$B$8:$J$216,8,0)</f>
        <v>2</v>
      </c>
      <c r="S110" s="5" cm="1">
        <f t="array" ref="S110:T110">VLOOKUP(A110,'[4]Anexo 1 Matriz Inf Gestión'!$A$8:$R$216,TRANSPOSE({11;17}),0)</f>
        <v>2</v>
      </c>
      <c r="T110" s="5">
        <v>1</v>
      </c>
      <c r="U110" s="15" cm="1">
        <f t="array" ref="U110:W110">VLOOKUP(A110,'[4]Anexo 1 Matriz Inf Gestión'!$A$8:$BE$216,TRANSPOSE({54;55;56}),0)</f>
        <v>103000000</v>
      </c>
      <c r="V110" s="15">
        <v>102692392</v>
      </c>
      <c r="W110" s="3">
        <v>0.99701351456310683</v>
      </c>
      <c r="X110" s="30" t="s">
        <v>567</v>
      </c>
      <c r="Y110" s="5">
        <f>VLOOKUP(A110,'[1]Anexo 1 Matriz Inf Gestión'!$B$8:$J$216,9,0)</f>
        <v>2</v>
      </c>
      <c r="Z110" s="5">
        <f>VLOOKUP(A110,'[1]Anexo 1 Matriz Inf Gestión'!$B$8:$N$216,13,0)</f>
        <v>1.5</v>
      </c>
      <c r="AA110" s="3">
        <f>VLOOKUP(A110,'[1]Anexo 1 Matriz Inf Gestión'!$B$8:$U$216,20,0)</f>
        <v>0.75</v>
      </c>
      <c r="AB110" s="15" cm="1">
        <f t="array" ref="AB110:AD110">VLOOKUP(A110,'[1]Anexo 1 Matriz Inf Gestión'!$B$8:$BP$216,TRANSPOSE({65;66;67}),0)</f>
        <v>230356952</v>
      </c>
      <c r="AC110" s="15">
        <v>206592628</v>
      </c>
      <c r="AD110" s="3">
        <v>0.89683695762739557</v>
      </c>
      <c r="AE110" s="33" t="str">
        <f>IFERROR(IF(VLOOKUP(A110,[1]Consolidado!$A$6:$L$215,12,0)="","",VLOOKUP(A110,[1]Consolidado!$A$6:$L$215,12,0)),"")</f>
        <v xml:space="preserve">Subactividad: Acompañamiento a los sectores en la generación de articulaciones sociocultural que permitan consolidar escenarios económicos locales y regionales sostenibles, donde el indicador es el Número de sectores acompañados en la generación de articulaciones socio-cultural, la cual en el siguiente informe se hace un reporte de cumplimiento del 75% a la meta estipulada en el plan de acción 2020 - 2023.
El cumplimiento de este indicador se evidencia en: 
1.	El fortalecimiento de Mercados de verdes, que hace parte la Estrategia de Educación Ambiental, denominada Hogares ecológicos, liderada por la Subdirección de Participación y Cultura Ambiental.
2.	Estrategia de acompañamiento a dos (2) sectores productivos con manejo de unidad productiva como muestra piloto. 
Con el convenio 040-COV2212-136 que se está ejecutando con la universidad de Antioquia se desarrolla el acompañamiento a tres (3) sectores productivos.
Se viene realizando fortalecimiento de tres (3) Sistemas Productivos Comunitarios Sostenibles desde los sectores agrícola y piscícola para aplicación técnica, tecnológica y permitiendo realizar fortalecimiento de las dimensiones social, cultural, ecológica, económica y política, que confluyan en la conservación de la biodiversidad, la calidad del agua y del aire, con el propósito de garantizar la seguridad, autonomía y soberanía alimentaria a pequeños productores con sus familias en una economía sostenible.
Los sectores productivos están ubicados en los municipios de Yondó, propiamente en la vereda Bocas de Barbacoas donde estamos realizando un acompañamiento en el sector agrícola, donde se realiza un policultivo con diferentes especies que benefician a 25 familias como complemento de su canasta familiar, ya que ellos solo viven de la pesca; también en la vereda de La laguna del Miedo, beneficiando a 15 familias en un 70% agrícola y un 30% piscícola; Municipio de El Bagre, propiamente en la vereda los aguacates donde se benefician 35 familias con procesos de Piscicultura, granja integral, agroecología y diversidad de alimentos para el consumo de las familias y comercialización de los excedentes. 
</v>
      </c>
      <c r="AF110" s="5">
        <f>VLOOKUP(A110,'[1]Anexo 1 Matriz Inf Gestión'!$B$8:$AK$216,36,0)</f>
        <v>1</v>
      </c>
      <c r="AG110" s="15" cm="1">
        <f t="array" ref="AG110:AI110">VLOOKUP(A110,'[1]Anexo 1 Matriz Inf Gestión'!$B$8:$BV$216,TRANSPOSE({71;72;73}),0)</f>
        <v>591089391</v>
      </c>
      <c r="AH110" s="15">
        <v>549676907</v>
      </c>
      <c r="AI110" s="3">
        <v>0.92993871209574797</v>
      </c>
      <c r="AJ110" s="40" t="str">
        <f>IF(VLOOKUP(A110,'[1]Anexo 1 Matriz Inf Gestión'!$B$8:$CA$216,75,0)="","",VLOOKUP(A110,'[1]Anexo 1 Matriz Inf Gestión'!$B$8:$CA$216,75,0))</f>
        <v/>
      </c>
      <c r="AK110" s="40" t="str">
        <f>IF(VLOOKUP(A110,'[1]Anexo 1 Matriz Inf Gestión'!$B$8:$CA$216,76,0)="","",VLOOKUP(A110,'[1]Anexo 1 Matriz Inf Gestión'!$B$8:$CA$216,76,0))</f>
        <v/>
      </c>
      <c r="AL110" s="40" t="str">
        <f>IF(VLOOKUP(A110,'[1]Anexo 1 Matriz Inf Gestión'!$B$8:$CA$216,77,0)="","",VLOOKUP(A110,'[1]Anexo 1 Matriz Inf Gestión'!$B$8:$CA$216,77,0))</f>
        <v/>
      </c>
      <c r="AM110" s="40" t="str">
        <f>IF(VLOOKUP(A110,'[1]Anexo 1 Matriz Inf Gestión'!$B$8:$CA$216,78,0)="","",VLOOKUP(A110,'[1]Anexo 1 Matriz Inf Gestión'!$B$8:$CA$216,78,0))</f>
        <v/>
      </c>
    </row>
    <row r="111" spans="1:39" outlineLevel="1" x14ac:dyDescent="0.2">
      <c r="A111" s="1" t="s">
        <v>216</v>
      </c>
      <c r="B111" s="4" t="str">
        <f>VLOOKUP(A111,'[1]Anexo 1 Matriz Inf Gestión'!$B$8:$D$216,3,0)</f>
        <v>Impulsar la transición hacia un consumo sostenible</v>
      </c>
      <c r="C111" s="4" t="str">
        <f>IFERROR(IF(VLOOKUP(A111,'[1]Anexo 1 Matriz Inf Gestión'!$B$8:$E$216,4,0)="","",VLOOKUP(A111,'[1]Anexo 1 Matriz Inf Gestión'!$B$8:$E$216,4,0)),"")</f>
        <v/>
      </c>
      <c r="D111" s="3">
        <f>VLOOKUP(A111,'[1]Anexo 1 Matriz Inf Gestión'!$B$8:$J$216,6,0)</f>
        <v>1</v>
      </c>
      <c r="E111" s="3" cm="1">
        <f t="array" ref="E111:F111">VLOOKUP(A111,'[2]Anexo 1 Matriz Inf Gestión'!$A$7:$H$215,TRANSPOSE({7;8}),0)</f>
        <v>1</v>
      </c>
      <c r="F111" s="3">
        <v>1</v>
      </c>
      <c r="G111" s="15" cm="1">
        <f t="array" ref="G111:I111">VLOOKUP(A111,'[2]Anexo 1 Matriz Inf Gestión'!$A$7:$AF$215,TRANSPOSE({30;31;32}),0)</f>
        <v>0</v>
      </c>
      <c r="H111" s="15">
        <v>0</v>
      </c>
      <c r="I111" s="3">
        <v>0</v>
      </c>
      <c r="J111" s="35" t="s">
        <v>67</v>
      </c>
      <c r="K111" s="3">
        <f>VLOOKUP(A111,'[1]Anexo 1 Matriz Inf Gestión'!$B$8:$J$216,7,0)</f>
        <v>1</v>
      </c>
      <c r="L111" s="3" cm="1">
        <f t="array" ref="L111:M111">VLOOKUP(A111,'[3]Anexo 1 Matriz Inf Gestión'!$A$8:$R$216,TRANSPOSE({11;16}),0)</f>
        <v>0.6</v>
      </c>
      <c r="M111" s="3">
        <v>0.6</v>
      </c>
      <c r="N111" s="15" cm="1">
        <f t="array" ref="N111:P111">VLOOKUP(A111,'[3]Anexo 1 Matriz Inf Gestión'!$A$8:$AU$216,TRANSPOSE({45;46;47}),0)</f>
        <v>600000000</v>
      </c>
      <c r="O111" s="15">
        <v>600000000</v>
      </c>
      <c r="P111" s="3">
        <v>1</v>
      </c>
      <c r="Q111" s="34" t="s">
        <v>67</v>
      </c>
      <c r="R111" s="3">
        <f>VLOOKUP(A111,'[1]Anexo 1 Matriz Inf Gestión'!$B$8:$J$216,8,0)</f>
        <v>1</v>
      </c>
      <c r="S111" s="3" cm="1">
        <f t="array" ref="S111:T111">VLOOKUP(A111,'[4]Anexo 1 Matriz Inf Gestión'!$A$8:$R$216,TRANSPOSE({11;17}),0)</f>
        <v>1</v>
      </c>
      <c r="T111" s="3">
        <v>1</v>
      </c>
      <c r="U111" s="15" cm="1">
        <f t="array" ref="U111:W111">VLOOKUP(A111,'[4]Anexo 1 Matriz Inf Gestión'!$A$8:$BE$216,TRANSPOSE({54;55;56}),0)</f>
        <v>7000000</v>
      </c>
      <c r="V111" s="15">
        <v>0</v>
      </c>
      <c r="W111" s="3">
        <v>0</v>
      </c>
      <c r="X111" s="30" t="s">
        <v>67</v>
      </c>
      <c r="Y111" s="3">
        <f>VLOOKUP(A111,'[1]Anexo 1 Matriz Inf Gestión'!$B$8:$J$216,9,0)</f>
        <v>1</v>
      </c>
      <c r="Z111" s="3">
        <f>VLOOKUP(A111,'[1]Anexo 1 Matriz Inf Gestión'!$B$8:$N$216,13,0)</f>
        <v>1</v>
      </c>
      <c r="AA111" s="3">
        <f>VLOOKUP(A111,'[1]Anexo 1 Matriz Inf Gestión'!$B$8:$U$216,20,0)</f>
        <v>1</v>
      </c>
      <c r="AB111" s="15" cm="1">
        <f t="array" ref="AB111:AD111">VLOOKUP(A111,'[1]Anexo 1 Matriz Inf Gestión'!$B$8:$BP$216,TRANSPOSE({65;66;67}),0)</f>
        <v>0</v>
      </c>
      <c r="AC111" s="15">
        <v>0</v>
      </c>
      <c r="AD111" s="3">
        <v>0</v>
      </c>
      <c r="AE111" s="33" t="str">
        <f>IFERROR(IF(VLOOKUP(A111,[1]Consolidado!$A$6:$L$215,12,0)="","",VLOOKUP(A111,[1]Consolidado!$A$6:$L$215,12,0)),"")</f>
        <v/>
      </c>
      <c r="AF111" s="3">
        <f>VLOOKUP(A111,'[1]Anexo 1 Matriz Inf Gestión'!$B$8:$AK$216,36,0)</f>
        <v>1</v>
      </c>
      <c r="AG111" s="15" cm="1">
        <f t="array" ref="AG111:AI111">VLOOKUP(A111,'[1]Anexo 1 Matriz Inf Gestión'!$B$8:$BV$216,TRANSPOSE({71;72;73}),0)</f>
        <v>607000000</v>
      </c>
      <c r="AH111" s="15">
        <v>600000000</v>
      </c>
      <c r="AI111" s="3">
        <v>0.98846787479406917</v>
      </c>
      <c r="AJ111" s="40" t="str">
        <f>IF(VLOOKUP(A111,'[1]Anexo 1 Matriz Inf Gestión'!$B$8:$CA$216,75,0)="","",VLOOKUP(A111,'[1]Anexo 1 Matriz Inf Gestión'!$B$8:$CA$216,75,0))</f>
        <v/>
      </c>
      <c r="AK111" s="40" t="str">
        <f>IF(VLOOKUP(A111,'[1]Anexo 1 Matriz Inf Gestión'!$B$8:$CA$216,76,0)="","",VLOOKUP(A111,'[1]Anexo 1 Matriz Inf Gestión'!$B$8:$CA$216,76,0))</f>
        <v/>
      </c>
      <c r="AL111" s="40" t="str">
        <f>IF(VLOOKUP(A111,'[1]Anexo 1 Matriz Inf Gestión'!$B$8:$CA$216,77,0)="","",VLOOKUP(A111,'[1]Anexo 1 Matriz Inf Gestión'!$B$8:$CA$216,77,0))</f>
        <v/>
      </c>
      <c r="AM111" s="40" t="str">
        <f>IF(VLOOKUP(A111,'[1]Anexo 1 Matriz Inf Gestión'!$B$8:$CA$216,78,0)="","",VLOOKUP(A111,'[1]Anexo 1 Matriz Inf Gestión'!$B$8:$CA$216,78,0))</f>
        <v/>
      </c>
    </row>
    <row r="112" spans="1:39" ht="216.75" outlineLevel="1" x14ac:dyDescent="0.2">
      <c r="A112" s="1" t="s">
        <v>117</v>
      </c>
      <c r="B112" s="4" t="str">
        <f>VLOOKUP(A112,'[1]Anexo 1 Matriz Inf Gestión'!$B$8:$D$216,3,0)</f>
        <v>Aplicación de criterios de sostenibilidad para bienes y servicios incluidos en el plan anual de adquisiciones (%)</v>
      </c>
      <c r="C112" s="4" t="str">
        <f>IFERROR(IF(VLOOKUP(A112,'[1]Anexo 1 Matriz Inf Gestión'!$B$8:$E$216,4,0)="","",VLOOKUP(A112,'[1]Anexo 1 Matriz Inf Gestión'!$B$8:$E$216,4,0)),"")</f>
        <v>% de aplicación de criterios de sostenibilidad para bienes y servicios incluidos en el plan anual de adquisiciones</v>
      </c>
      <c r="D112" s="3">
        <f>VLOOKUP(A112,'[1]Anexo 1 Matriz Inf Gestión'!$B$8:$J$216,6,0)</f>
        <v>0.08</v>
      </c>
      <c r="E112" s="3" cm="1">
        <f t="array" ref="E112:F112">VLOOKUP(A112,'[2]Anexo 1 Matriz Inf Gestión'!$A$7:$H$215,TRANSPOSE({7;8}),0)</f>
        <v>0.08</v>
      </c>
      <c r="F112" s="3">
        <v>1</v>
      </c>
      <c r="G112" s="15" cm="1">
        <f t="array" ref="G112:I112">VLOOKUP(A112,'[2]Anexo 1 Matriz Inf Gestión'!$A$7:$AF$215,TRANSPOSE({30;31;32}),0)</f>
        <v>0</v>
      </c>
      <c r="H112" s="15">
        <v>0</v>
      </c>
      <c r="I112" s="3">
        <v>0</v>
      </c>
      <c r="J112" s="35" t="s">
        <v>430</v>
      </c>
      <c r="K112" s="3">
        <f>VLOOKUP(A112,'[1]Anexo 1 Matriz Inf Gestión'!$B$8:$J$216,7,0)</f>
        <v>0.17</v>
      </c>
      <c r="L112" s="3" cm="1">
        <f t="array" ref="L112:M112">VLOOKUP(A112,'[3]Anexo 1 Matriz Inf Gestión'!$A$8:$R$216,TRANSPOSE({11;16}),0)</f>
        <v>1</v>
      </c>
      <c r="M112" s="3">
        <v>1</v>
      </c>
      <c r="N112" s="15" cm="1">
        <f t="array" ref="N112:P112">VLOOKUP(A112,'[3]Anexo 1 Matriz Inf Gestión'!$A$8:$AU$216,TRANSPOSE({45;46;47}),0)</f>
        <v>0</v>
      </c>
      <c r="O112" s="15">
        <v>0</v>
      </c>
      <c r="P112" s="3">
        <v>0</v>
      </c>
      <c r="Q112" s="34" t="s">
        <v>309</v>
      </c>
      <c r="R112" s="3">
        <f>VLOOKUP(A112,'[1]Anexo 1 Matriz Inf Gestión'!$B$8:$J$216,8,0)</f>
        <v>0.25</v>
      </c>
      <c r="S112" s="3" cm="1">
        <f t="array" ref="S112:T112">VLOOKUP(A112,'[4]Anexo 1 Matriz Inf Gestión'!$A$8:$R$216,TRANSPOSE({11;17}),0)</f>
        <v>1</v>
      </c>
      <c r="T112" s="3">
        <v>1</v>
      </c>
      <c r="U112" s="15" cm="1">
        <f t="array" ref="U112:W112">VLOOKUP(A112,'[4]Anexo 1 Matriz Inf Gestión'!$A$8:$BE$216,TRANSPOSE({54;55;56}),0)</f>
        <v>7000000</v>
      </c>
      <c r="V112" s="15">
        <v>0</v>
      </c>
      <c r="W112" s="3">
        <v>0</v>
      </c>
      <c r="X112" s="30" t="s">
        <v>568</v>
      </c>
      <c r="Y112" s="3">
        <f>VLOOKUP(A112,'[1]Anexo 1 Matriz Inf Gestión'!$B$8:$J$216,9,0)</f>
        <v>0.33</v>
      </c>
      <c r="Z112" s="3">
        <f>VLOOKUP(A112,'[1]Anexo 1 Matriz Inf Gestión'!$B$8:$N$216,13,0)</f>
        <v>1</v>
      </c>
      <c r="AA112" s="3">
        <f>VLOOKUP(A112,'[1]Anexo 1 Matriz Inf Gestión'!$B$8:$U$216,20,0)</f>
        <v>1</v>
      </c>
      <c r="AB112" s="15" cm="1">
        <f t="array" ref="AB112:AD112">VLOOKUP(A112,'[1]Anexo 1 Matriz Inf Gestión'!$B$8:$BP$216,TRANSPOSE({65;66;67}),0)</f>
        <v>0</v>
      </c>
      <c r="AC112" s="15">
        <v>0</v>
      </c>
      <c r="AD112" s="3">
        <v>0</v>
      </c>
      <c r="AE112" s="33" t="str">
        <f>IFERROR(IF(VLOOKUP(A112,[1]Consolidado!$A$6:$L$215,12,0)="","",VLOOKUP(A112,[1]Consolidado!$A$6:$L$215,12,0)),"")</f>
        <v>Urge un cambio de actitud y, lo más importante para lograrlo, es tener presente que existe la necesidad y el deber, por ello dentro de nuestros procesos se han incorporado una serie de compromisos para nuestros contratistas que le apuntan al cumplimiento de la meta tales como: *Vehículos con tecnologías limpias en Eléctricos, Híbridos o EURO6. *Plantas de tratamiento de aguas, diques para retención de aceites, desarenadores, disposición final de elementos usados. *El papel fabricado con: residuos agroindustriales, papel reciclado, o madera proveniente de fuentes forestales sostenibles. *Café Orgánico. Teniendo en cuenta lo anterior la Corporación actúa en consecuencia, incorporando la aplicación de criterios de sostenibilidad frente a la contratación para la adquisición de algunos bienes y/o servicios.</v>
      </c>
      <c r="AF112" s="3">
        <f>VLOOKUP(A112,'[1]Anexo 1 Matriz Inf Gestión'!$B$8:$AK$216,36,0)</f>
        <v>1</v>
      </c>
      <c r="AG112" s="15" cm="1">
        <f t="array" ref="AG112:AI112">VLOOKUP(A112,'[1]Anexo 1 Matriz Inf Gestión'!$B$8:$BV$216,TRANSPOSE({71;72;73}),0)</f>
        <v>7000000</v>
      </c>
      <c r="AH112" s="15">
        <v>0</v>
      </c>
      <c r="AI112" s="3">
        <v>0</v>
      </c>
      <c r="AJ112" s="40" t="str">
        <f>IF(VLOOKUP(A112,'[1]Anexo 1 Matriz Inf Gestión'!$B$8:$CA$216,75,0)="","",VLOOKUP(A112,'[1]Anexo 1 Matriz Inf Gestión'!$B$8:$CA$216,75,0))</f>
        <v/>
      </c>
      <c r="AK112" s="40" t="str">
        <f>IF(VLOOKUP(A112,'[1]Anexo 1 Matriz Inf Gestión'!$B$8:$CA$216,76,0)="","",VLOOKUP(A112,'[1]Anexo 1 Matriz Inf Gestión'!$B$8:$CA$216,76,0))</f>
        <v/>
      </c>
      <c r="AL112" s="40" t="str">
        <f>IF(VLOOKUP(A112,'[1]Anexo 1 Matriz Inf Gestión'!$B$8:$CA$216,77,0)="","",VLOOKUP(A112,'[1]Anexo 1 Matriz Inf Gestión'!$B$8:$CA$216,77,0))</f>
        <v>RET 16: Transformar los hábitos de consumo, hacia un consumo sostenible</v>
      </c>
      <c r="AM112" s="40" t="str">
        <f>IF(VLOOKUP(A112,'[1]Anexo 1 Matriz Inf Gestión'!$B$8:$CA$216,78,0)="","",VLOOKUP(A112,'[1]Anexo 1 Matriz Inf Gestión'!$B$8:$CA$216,78,0))</f>
        <v/>
      </c>
    </row>
    <row r="113" spans="1:39" ht="114.75" outlineLevel="1" x14ac:dyDescent="0.2">
      <c r="A113" s="1" t="s">
        <v>118</v>
      </c>
      <c r="B113" s="4" t="str">
        <f>VLOOKUP(A113,'[1]Anexo 1 Matriz Inf Gestión'!$B$8:$D$216,3,0)</f>
        <v xml:space="preserve">Acompañamiento en la formalización de acuerdos y/o agendas de relacionamientos comerciales entre productores cero deforestación y compradores
</v>
      </c>
      <c r="C113" s="4" t="str">
        <f>IFERROR(IF(VLOOKUP(A113,'[1]Anexo 1 Matriz Inf Gestión'!$B$8:$E$216,4,0)="","",VLOOKUP(A113,'[1]Anexo 1 Matriz Inf Gestión'!$B$8:$E$216,4,0)),"")</f>
        <v>Número de acuerdos y/o agendas comerciales entre productores cero deforestación y compradores 
Nota: PND 2018-2022. 
*Acuerdos de cero deforestación para las cadenas productivas del sector agropecuario en implementación.
*Acuerdos y agendas interministeriales y productivos implementados</v>
      </c>
      <c r="D113" s="3">
        <f>VLOOKUP(A113,'[1]Anexo 1 Matriz Inf Gestión'!$B$8:$J$216,6,0)</f>
        <v>0</v>
      </c>
      <c r="E113" s="3" cm="1">
        <f t="array" ref="E113:F113">VLOOKUP(A113,'[2]Anexo 1 Matriz Inf Gestión'!$A$7:$H$215,TRANSPOSE({7;8}),0)</f>
        <v>0</v>
      </c>
      <c r="F113" s="3">
        <v>0</v>
      </c>
      <c r="G113" s="15" cm="1">
        <f t="array" ref="G113:I113">VLOOKUP(A113,'[2]Anexo 1 Matriz Inf Gestión'!$A$7:$AF$215,TRANSPOSE({30;31;32}),0)</f>
        <v>0</v>
      </c>
      <c r="H113" s="15">
        <v>0</v>
      </c>
      <c r="I113" s="3">
        <v>0</v>
      </c>
      <c r="J113" s="35" t="s">
        <v>379</v>
      </c>
      <c r="K113" s="3">
        <f>VLOOKUP(A113,'[1]Anexo 1 Matriz Inf Gestión'!$B$8:$J$216,7,0)</f>
        <v>1</v>
      </c>
      <c r="L113" s="3" cm="1">
        <f t="array" ref="L113:M113">VLOOKUP(A113,'[3]Anexo 1 Matriz Inf Gestión'!$A$8:$R$216,TRANSPOSE({11;16}),0)</f>
        <v>0.2</v>
      </c>
      <c r="M113" s="3">
        <v>0.2</v>
      </c>
      <c r="N113" s="15" cm="1">
        <f t="array" ref="N113:P113">VLOOKUP(A113,'[3]Anexo 1 Matriz Inf Gestión'!$A$8:$AU$216,TRANSPOSE({45;46;47}),0)</f>
        <v>600000000</v>
      </c>
      <c r="O113" s="15">
        <v>600000000</v>
      </c>
      <c r="P113" s="3">
        <v>1</v>
      </c>
      <c r="Q113" s="34" t="s">
        <v>310</v>
      </c>
      <c r="R113" s="3">
        <f>VLOOKUP(A113,'[1]Anexo 1 Matriz Inf Gestión'!$B$8:$J$216,8,0)</f>
        <v>0</v>
      </c>
      <c r="S113" s="3" cm="1">
        <f t="array" ref="S113:T113">VLOOKUP(A113,'[4]Anexo 1 Matriz Inf Gestión'!$A$8:$R$216,TRANSPOSE({11;17}),0)</f>
        <v>0</v>
      </c>
      <c r="T113" s="3">
        <v>0</v>
      </c>
      <c r="U113" s="15" cm="1">
        <f t="array" ref="U113:W113">VLOOKUP(A113,'[4]Anexo 1 Matriz Inf Gestión'!$A$8:$BE$216,TRANSPOSE({54;55;56}),0)</f>
        <v>0</v>
      </c>
      <c r="V113" s="15">
        <v>0</v>
      </c>
      <c r="W113" s="3">
        <v>0</v>
      </c>
      <c r="X113" s="30" t="s">
        <v>569</v>
      </c>
      <c r="Y113" s="3">
        <f>VLOOKUP(A113,'[1]Anexo 1 Matriz Inf Gestión'!$B$8:$J$216,9,0)</f>
        <v>1</v>
      </c>
      <c r="Z113" s="3">
        <f>VLOOKUP(A113,'[1]Anexo 1 Matriz Inf Gestión'!$B$8:$N$216,13,0)</f>
        <v>1</v>
      </c>
      <c r="AA113" s="3">
        <f>VLOOKUP(A113,'[1]Anexo 1 Matriz Inf Gestión'!$B$8:$U$216,20,0)</f>
        <v>1</v>
      </c>
      <c r="AB113" s="15" cm="1">
        <f t="array" ref="AB113:AD113">VLOOKUP(A113,'[1]Anexo 1 Matriz Inf Gestión'!$B$8:$BP$216,TRANSPOSE({65;66;67}),0)</f>
        <v>0</v>
      </c>
      <c r="AC113" s="15">
        <v>0</v>
      </c>
      <c r="AD113" s="3">
        <v>0</v>
      </c>
      <c r="AE113" s="33" t="str">
        <f>IFERROR(IF(VLOOKUP(A113,[1]Consolidado!$A$6:$L$215,12,0)="","",VLOOKUP(A113,[1]Consolidado!$A$6:$L$215,12,0)),"")</f>
        <v xml:space="preserve">Indicador cumplido desde el primer trimestre con la firma de los acuerdos con los siguientes sectores:
Sector Panelero, Sector ganadero leche especializada, Sector ganadero de Carne y Sector procesamiento de Lácteo
</v>
      </c>
      <c r="AF113" s="3">
        <f>VLOOKUP(A113,'[1]Anexo 1 Matriz Inf Gestión'!$B$8:$AK$216,36,0)</f>
        <v>1</v>
      </c>
      <c r="AG113" s="15" cm="1">
        <f t="array" ref="AG113:AI113">VLOOKUP(A113,'[1]Anexo 1 Matriz Inf Gestión'!$B$8:$BV$216,TRANSPOSE({71;72;73}),0)</f>
        <v>600000000</v>
      </c>
      <c r="AH113" s="15">
        <v>600000000</v>
      </c>
      <c r="AI113" s="3">
        <v>1</v>
      </c>
      <c r="AJ113" s="40" t="str">
        <f>IF(VLOOKUP(A113,'[1]Anexo 1 Matriz Inf Gestión'!$B$8:$CA$216,75,0)="","",VLOOKUP(A113,'[1]Anexo 1 Matriz Inf Gestión'!$B$8:$CA$216,75,0))</f>
        <v/>
      </c>
      <c r="AK113" s="40" t="str">
        <f>IF(VLOOKUP(A113,'[1]Anexo 1 Matriz Inf Gestión'!$B$8:$CA$216,76,0)="","",VLOOKUP(A113,'[1]Anexo 1 Matriz Inf Gestión'!$B$8:$CA$216,76,0))</f>
        <v/>
      </c>
      <c r="AL113" s="40" t="str">
        <f>IF(VLOOKUP(A113,'[1]Anexo 1 Matriz Inf Gestión'!$B$8:$CA$216,77,0)="","",VLOOKUP(A113,'[1]Anexo 1 Matriz Inf Gestión'!$B$8:$CA$216,77,0))</f>
        <v>RET 12: Lograr cero deforestación en cadenas productivas priorizadas</v>
      </c>
      <c r="AM113" s="40" t="str">
        <f>IF(VLOOKUP(A113,'[1]Anexo 1 Matriz Inf Gestión'!$B$8:$CA$216,78,0)="","",VLOOKUP(A113,'[1]Anexo 1 Matriz Inf Gestión'!$B$8:$CA$216,78,0))</f>
        <v/>
      </c>
    </row>
    <row r="114" spans="1:39" ht="25.5" outlineLevel="1" x14ac:dyDescent="0.2">
      <c r="A114" s="1" t="s">
        <v>217</v>
      </c>
      <c r="B114" s="4" t="str">
        <f>VLOOKUP(A114,'[1]Anexo 1 Matriz Inf Gestión'!$B$8:$D$216,3,0)</f>
        <v>Realizar seguimiento y control a los acuerdos establecidos con los sectores</v>
      </c>
      <c r="C114" s="4" t="str">
        <f>IFERROR(IF(VLOOKUP(A114,'[1]Anexo 1 Matriz Inf Gestión'!$B$8:$E$216,4,0)="","",VLOOKUP(A114,'[1]Anexo 1 Matriz Inf Gestión'!$B$8:$E$216,4,0)),"")</f>
        <v/>
      </c>
      <c r="D114" s="3">
        <f>VLOOKUP(A114,'[1]Anexo 1 Matriz Inf Gestión'!$B$8:$J$216,6,0)</f>
        <v>0</v>
      </c>
      <c r="E114" s="3" cm="1">
        <f t="array" ref="E114:F114">VLOOKUP(A114,'[2]Anexo 1 Matriz Inf Gestión'!$A$7:$H$215,TRANSPOSE({7;8}),0)</f>
        <v>0</v>
      </c>
      <c r="F114" s="3">
        <v>0</v>
      </c>
      <c r="G114" s="15" cm="1">
        <f t="array" ref="G114:I114">VLOOKUP(A114,'[2]Anexo 1 Matriz Inf Gestión'!$A$7:$AF$215,TRANSPOSE({30;31;32}),0)</f>
        <v>0</v>
      </c>
      <c r="H114" s="15">
        <v>0</v>
      </c>
      <c r="I114" s="3">
        <v>0</v>
      </c>
      <c r="J114" s="35" t="s">
        <v>67</v>
      </c>
      <c r="K114" s="3">
        <f>VLOOKUP(A114,'[1]Anexo 1 Matriz Inf Gestión'!$B$8:$J$216,7,0)</f>
        <v>1</v>
      </c>
      <c r="L114" s="3" cm="1">
        <f t="array" ref="L114:M114">VLOOKUP(A114,'[3]Anexo 1 Matriz Inf Gestión'!$A$8:$R$216,TRANSPOSE({11;16}),0)</f>
        <v>1</v>
      </c>
      <c r="M114" s="3">
        <v>1</v>
      </c>
      <c r="N114" s="15" cm="1">
        <f t="array" ref="N114:P114">VLOOKUP(A114,'[3]Anexo 1 Matriz Inf Gestión'!$A$8:$AU$216,TRANSPOSE({45;46;47}),0)</f>
        <v>103500000</v>
      </c>
      <c r="O114" s="15">
        <v>100000000</v>
      </c>
      <c r="P114" s="3">
        <v>0.96618357487922701</v>
      </c>
      <c r="Q114" s="34" t="s">
        <v>67</v>
      </c>
      <c r="R114" s="3">
        <f>VLOOKUP(A114,'[1]Anexo 1 Matriz Inf Gestión'!$B$8:$J$216,8,0)</f>
        <v>1</v>
      </c>
      <c r="S114" s="3" cm="1">
        <f t="array" ref="S114:T114">VLOOKUP(A114,'[4]Anexo 1 Matriz Inf Gestión'!$A$8:$R$216,TRANSPOSE({11;17}),0)</f>
        <v>1</v>
      </c>
      <c r="T114" s="3">
        <v>1</v>
      </c>
      <c r="U114" s="15" cm="1">
        <f t="array" ref="U114:W114">VLOOKUP(A114,'[4]Anexo 1 Matriz Inf Gestión'!$A$8:$BE$216,TRANSPOSE({54;55;56}),0)</f>
        <v>200000000</v>
      </c>
      <c r="V114" s="15">
        <v>200000000</v>
      </c>
      <c r="W114" s="3">
        <v>1</v>
      </c>
      <c r="X114" s="30" t="s">
        <v>67</v>
      </c>
      <c r="Y114" s="3">
        <f>VLOOKUP(A114,'[1]Anexo 1 Matriz Inf Gestión'!$B$8:$J$216,9,0)</f>
        <v>1</v>
      </c>
      <c r="Z114" s="3">
        <f>VLOOKUP(A114,'[1]Anexo 1 Matriz Inf Gestión'!$B$8:$N$216,13,0)</f>
        <v>1</v>
      </c>
      <c r="AA114" s="3">
        <f>VLOOKUP(A114,'[1]Anexo 1 Matriz Inf Gestión'!$B$8:$U$216,20,0)</f>
        <v>1</v>
      </c>
      <c r="AB114" s="15" cm="1">
        <f t="array" ref="AB114:AD114">VLOOKUP(A114,'[1]Anexo 1 Matriz Inf Gestión'!$B$8:$BP$216,TRANSPOSE({65;66;67}),0)</f>
        <v>0</v>
      </c>
      <c r="AC114" s="15">
        <v>0</v>
      </c>
      <c r="AD114" s="3">
        <v>0</v>
      </c>
      <c r="AE114" s="33" t="str">
        <f>IFERROR(IF(VLOOKUP(A114,[1]Consolidado!$A$6:$L$215,12,0)="","",VLOOKUP(A114,[1]Consolidado!$A$6:$L$215,12,0)),"")</f>
        <v/>
      </c>
      <c r="AF114" s="3">
        <f>VLOOKUP(A114,'[1]Anexo 1 Matriz Inf Gestión'!$B$8:$AK$216,36,0)</f>
        <v>1</v>
      </c>
      <c r="AG114" s="15" cm="1">
        <f t="array" ref="AG114:AI114">VLOOKUP(A114,'[1]Anexo 1 Matriz Inf Gestión'!$B$8:$BV$216,TRANSPOSE({71;72;73}),0)</f>
        <v>303500000</v>
      </c>
      <c r="AH114" s="15">
        <v>300000000</v>
      </c>
      <c r="AI114" s="3">
        <v>0.98846787479406917</v>
      </c>
      <c r="AJ114" s="40" t="str">
        <f>IF(VLOOKUP(A114,'[1]Anexo 1 Matriz Inf Gestión'!$B$8:$CA$216,75,0)="","",VLOOKUP(A114,'[1]Anexo 1 Matriz Inf Gestión'!$B$8:$CA$216,75,0))</f>
        <v/>
      </c>
      <c r="AK114" s="40" t="str">
        <f>IF(VLOOKUP(A114,'[1]Anexo 1 Matriz Inf Gestión'!$B$8:$CA$216,76,0)="","",VLOOKUP(A114,'[1]Anexo 1 Matriz Inf Gestión'!$B$8:$CA$216,76,0))</f>
        <v/>
      </c>
      <c r="AL114" s="40" t="str">
        <f>IF(VLOOKUP(A114,'[1]Anexo 1 Matriz Inf Gestión'!$B$8:$CA$216,77,0)="","",VLOOKUP(A114,'[1]Anexo 1 Matriz Inf Gestión'!$B$8:$CA$216,77,0))</f>
        <v/>
      </c>
      <c r="AM114" s="40" t="str">
        <f>IF(VLOOKUP(A114,'[1]Anexo 1 Matriz Inf Gestión'!$B$8:$CA$216,78,0)="","",VLOOKUP(A114,'[1]Anexo 1 Matriz Inf Gestión'!$B$8:$CA$216,78,0))</f>
        <v/>
      </c>
    </row>
    <row r="115" spans="1:39" ht="127.5" outlineLevel="1" x14ac:dyDescent="0.2">
      <c r="A115" s="1" t="s">
        <v>119</v>
      </c>
      <c r="B115" s="4" t="str">
        <f>VLOOKUP(A115,'[1]Anexo 1 Matriz Inf Gestión'!$B$8:$D$216,3,0)</f>
        <v>Definición e implementación de metodología para el seguimiento y monitoreo a los acuerdos establecidos con los sectores</v>
      </c>
      <c r="C115" s="4" t="str">
        <f>IFERROR(IF(VLOOKUP(A115,'[1]Anexo 1 Matriz Inf Gestión'!$B$8:$E$216,4,0)="","",VLOOKUP(A115,'[1]Anexo 1 Matriz Inf Gestión'!$B$8:$E$216,4,0)),"")</f>
        <v>% de definición e implementar metodología para el seguimiento y monitoreo a los acuerdos establecidos con los sectores</v>
      </c>
      <c r="D115" s="3">
        <f>VLOOKUP(A115,'[1]Anexo 1 Matriz Inf Gestión'!$B$8:$J$216,6,0)</f>
        <v>0</v>
      </c>
      <c r="E115" s="3" cm="1">
        <f t="array" ref="E115:F115">VLOOKUP(A115,'[2]Anexo 1 Matriz Inf Gestión'!$A$7:$H$215,TRANSPOSE({7;8}),0)</f>
        <v>0</v>
      </c>
      <c r="F115" s="3">
        <v>0</v>
      </c>
      <c r="G115" s="15" cm="1">
        <f t="array" ref="G115:I115">VLOOKUP(A115,'[2]Anexo 1 Matriz Inf Gestión'!$A$7:$AF$215,TRANSPOSE({30;31;32}),0)</f>
        <v>0</v>
      </c>
      <c r="H115" s="15">
        <v>0</v>
      </c>
      <c r="I115" s="3">
        <v>0</v>
      </c>
      <c r="J115" s="35" t="s">
        <v>379</v>
      </c>
      <c r="K115" s="3">
        <f>VLOOKUP(A115,'[1]Anexo 1 Matriz Inf Gestión'!$B$8:$J$216,7,0)</f>
        <v>0.7</v>
      </c>
      <c r="L115" s="3" cm="1">
        <f t="array" ref="L115:M115">VLOOKUP(A115,'[3]Anexo 1 Matriz Inf Gestión'!$A$8:$R$216,TRANSPOSE({11;16}),0)</f>
        <v>0.77800000000000002</v>
      </c>
      <c r="M115" s="3">
        <v>1</v>
      </c>
      <c r="N115" s="15" cm="1">
        <f t="array" ref="N115:P115">VLOOKUP(A115,'[3]Anexo 1 Matriz Inf Gestión'!$A$8:$AU$216,TRANSPOSE({45;46;47}),0)</f>
        <v>103500000</v>
      </c>
      <c r="O115" s="15">
        <v>100000000</v>
      </c>
      <c r="P115" s="3">
        <v>0.96618357487922701</v>
      </c>
      <c r="Q115" s="34" t="s">
        <v>311</v>
      </c>
      <c r="R115" s="3">
        <f>VLOOKUP(A115,'[1]Anexo 1 Matriz Inf Gestión'!$B$8:$J$216,8,0)</f>
        <v>0.9</v>
      </c>
      <c r="S115" s="3" cm="1">
        <f t="array" ref="S115:T115">VLOOKUP(A115,'[4]Anexo 1 Matriz Inf Gestión'!$A$8:$R$216,TRANSPOSE({11;17}),0)</f>
        <v>0.96721311475409832</v>
      </c>
      <c r="T115" s="3">
        <v>1</v>
      </c>
      <c r="U115" s="15" cm="1">
        <f t="array" ref="U115:W115">VLOOKUP(A115,'[4]Anexo 1 Matriz Inf Gestión'!$A$8:$BE$216,TRANSPOSE({54;55;56}),0)</f>
        <v>200000000</v>
      </c>
      <c r="V115" s="15">
        <v>200000000</v>
      </c>
      <c r="W115" s="3">
        <v>1</v>
      </c>
      <c r="X115" s="30" t="s">
        <v>570</v>
      </c>
      <c r="Y115" s="3">
        <f>VLOOKUP(A115,'[1]Anexo 1 Matriz Inf Gestión'!$B$8:$J$216,9,0)</f>
        <v>1</v>
      </c>
      <c r="Z115" s="3">
        <f>VLOOKUP(A115,'[1]Anexo 1 Matriz Inf Gestión'!$B$8:$N$216,13,0)</f>
        <v>1</v>
      </c>
      <c r="AA115" s="3">
        <f>VLOOKUP(A115,'[1]Anexo 1 Matriz Inf Gestión'!$B$8:$U$216,20,0)</f>
        <v>1</v>
      </c>
      <c r="AB115" s="15" cm="1">
        <f t="array" ref="AB115:AD115">VLOOKUP(A115,'[1]Anexo 1 Matriz Inf Gestión'!$B$8:$BP$216,TRANSPOSE({65;66;67}),0)</f>
        <v>0</v>
      </c>
      <c r="AC115" s="15">
        <v>0</v>
      </c>
      <c r="AD115" s="3">
        <v>0</v>
      </c>
      <c r="AE115" s="33" t="str">
        <f>IFERROR(IF(VLOOKUP(A115,[1]Consolidado!$A$6:$L$215,12,0)="","",VLOOKUP(A115,[1]Consolidado!$A$6:$L$215,12,0)),"")</f>
        <v>Se realizaron acciones de  apropiación de desarrollos tecnológicos generados y/o apropiados para el uso eficiente de los recursos naturales y la agrobiodiversidad, y el fortalecimiento de la agenda cero deforestaciones en la jurisdicción de CORANTIOQUIA. Para la cual fue construida la metodología de seguimiento en concordaría con cada acuerdo realizado</v>
      </c>
      <c r="AF115" s="3">
        <f>VLOOKUP(A115,'[1]Anexo 1 Matriz Inf Gestión'!$B$8:$AK$216,36,0)</f>
        <v>1</v>
      </c>
      <c r="AG115" s="15" cm="1">
        <f t="array" ref="AG115:AI115">VLOOKUP(A115,'[1]Anexo 1 Matriz Inf Gestión'!$B$8:$BV$216,TRANSPOSE({71;72;73}),0)</f>
        <v>303500000</v>
      </c>
      <c r="AH115" s="15">
        <v>300000000</v>
      </c>
      <c r="AI115" s="3">
        <v>0.98846787479406917</v>
      </c>
      <c r="AJ115" s="40" t="str">
        <f>IF(VLOOKUP(A115,'[1]Anexo 1 Matriz Inf Gestión'!$B$8:$CA$216,75,0)="","",VLOOKUP(A115,'[1]Anexo 1 Matriz Inf Gestión'!$B$8:$CA$216,75,0))</f>
        <v/>
      </c>
      <c r="AK115" s="40" t="str">
        <f>IF(VLOOKUP(A115,'[1]Anexo 1 Matriz Inf Gestión'!$B$8:$CA$216,76,0)="","",VLOOKUP(A115,'[1]Anexo 1 Matriz Inf Gestión'!$B$8:$CA$216,76,0))</f>
        <v/>
      </c>
      <c r="AL115" s="40" t="str">
        <f>IF(VLOOKUP(A115,'[1]Anexo 1 Matriz Inf Gestión'!$B$8:$CA$216,77,0)="","",VLOOKUP(A115,'[1]Anexo 1 Matriz Inf Gestión'!$B$8:$CA$216,77,0))</f>
        <v/>
      </c>
      <c r="AM115" s="40" t="str">
        <f>IF(VLOOKUP(A115,'[1]Anexo 1 Matriz Inf Gestión'!$B$8:$CA$216,78,0)="","",VLOOKUP(A115,'[1]Anexo 1 Matriz Inf Gestión'!$B$8:$CA$216,78,0))</f>
        <v/>
      </c>
    </row>
    <row r="116" spans="1:39" ht="38.25" outlineLevel="1" x14ac:dyDescent="0.2">
      <c r="A116" s="1" t="s">
        <v>218</v>
      </c>
      <c r="B116" s="4" t="str">
        <f>VLOOKUP(A116,'[1]Anexo 1 Matriz Inf Gestión'!$B$8:$D$216,3,0)</f>
        <v>Realizar investigación para el uso eficiente de la biodiversidad y disminuir los efectos de la producción en el ambiente (residuos, emisiones)</v>
      </c>
      <c r="C116" s="4" t="str">
        <f>IFERROR(IF(VLOOKUP(A116,'[1]Anexo 1 Matriz Inf Gestión'!$B$8:$E$216,4,0)="","",VLOOKUP(A116,'[1]Anexo 1 Matriz Inf Gestión'!$B$8:$E$216,4,0)),"")</f>
        <v/>
      </c>
      <c r="D116" s="3">
        <f>VLOOKUP(A116,'[1]Anexo 1 Matriz Inf Gestión'!$B$8:$J$216,6,0)</f>
        <v>0</v>
      </c>
      <c r="E116" s="3" cm="1">
        <f t="array" ref="E116:F116">VLOOKUP(A116,'[2]Anexo 1 Matriz Inf Gestión'!$A$7:$H$215,TRANSPOSE({7;8}),0)</f>
        <v>0</v>
      </c>
      <c r="F116" s="3">
        <v>0</v>
      </c>
      <c r="G116" s="15" cm="1">
        <f t="array" ref="G116:I116">VLOOKUP(A116,'[2]Anexo 1 Matriz Inf Gestión'!$A$7:$AF$215,TRANSPOSE({30;31;32}),0)</f>
        <v>0</v>
      </c>
      <c r="H116" s="15">
        <v>0</v>
      </c>
      <c r="I116" s="3">
        <v>0</v>
      </c>
      <c r="J116" s="35" t="s">
        <v>67</v>
      </c>
      <c r="K116" s="3">
        <f>VLOOKUP(A116,'[1]Anexo 1 Matriz Inf Gestión'!$B$8:$J$216,7,0)</f>
        <v>1</v>
      </c>
      <c r="L116" s="3" cm="1">
        <f t="array" ref="L116:M116">VLOOKUP(A116,'[3]Anexo 1 Matriz Inf Gestión'!$A$8:$R$216,TRANSPOSE({11;16}),0)</f>
        <v>1</v>
      </c>
      <c r="M116" s="3">
        <v>1</v>
      </c>
      <c r="N116" s="15" cm="1">
        <f t="array" ref="N116:P116">VLOOKUP(A116,'[3]Anexo 1 Matriz Inf Gestión'!$A$8:$AU$216,TRANSPOSE({45;46;47}),0)</f>
        <v>610000000</v>
      </c>
      <c r="O116" s="15">
        <v>600000000</v>
      </c>
      <c r="P116" s="3">
        <v>0.98360655737704916</v>
      </c>
      <c r="Q116" s="34" t="s">
        <v>67</v>
      </c>
      <c r="R116" s="3">
        <f>VLOOKUP(A116,'[1]Anexo 1 Matriz Inf Gestión'!$B$8:$J$216,8,0)</f>
        <v>1</v>
      </c>
      <c r="S116" s="3" cm="1">
        <f t="array" ref="S116:T116">VLOOKUP(A116,'[4]Anexo 1 Matriz Inf Gestión'!$A$8:$R$216,TRANSPOSE({11;17}),0)</f>
        <v>1</v>
      </c>
      <c r="T116" s="3">
        <v>1</v>
      </c>
      <c r="U116" s="15" cm="1">
        <f t="array" ref="U116:W116">VLOOKUP(A116,'[4]Anexo 1 Matriz Inf Gestión'!$A$8:$BE$216,TRANSPOSE({54;55;56}),0)</f>
        <v>600000000</v>
      </c>
      <c r="V116" s="15">
        <v>600000000</v>
      </c>
      <c r="W116" s="3">
        <v>1</v>
      </c>
      <c r="X116" s="30" t="s">
        <v>67</v>
      </c>
      <c r="Y116" s="3">
        <f>VLOOKUP(A116,'[1]Anexo 1 Matriz Inf Gestión'!$B$8:$J$216,9,0)</f>
        <v>1</v>
      </c>
      <c r="Z116" s="3">
        <f>VLOOKUP(A116,'[1]Anexo 1 Matriz Inf Gestión'!$B$8:$N$216,13,0)</f>
        <v>1</v>
      </c>
      <c r="AA116" s="3">
        <f>VLOOKUP(A116,'[1]Anexo 1 Matriz Inf Gestión'!$B$8:$U$216,20,0)</f>
        <v>1</v>
      </c>
      <c r="AB116" s="15" cm="1">
        <f t="array" ref="AB116:AD116">VLOOKUP(A116,'[1]Anexo 1 Matriz Inf Gestión'!$B$8:$BP$216,TRANSPOSE({65;66;67}),0)</f>
        <v>0</v>
      </c>
      <c r="AC116" s="15">
        <v>0</v>
      </c>
      <c r="AD116" s="3">
        <v>0</v>
      </c>
      <c r="AE116" s="33" t="str">
        <f>IFERROR(IF(VLOOKUP(A116,[1]Consolidado!$A$6:$L$215,12,0)="","",VLOOKUP(A116,[1]Consolidado!$A$6:$L$215,12,0)),"")</f>
        <v/>
      </c>
      <c r="AF116" s="3">
        <f>VLOOKUP(A116,'[1]Anexo 1 Matriz Inf Gestión'!$B$8:$AK$216,36,0)</f>
        <v>1</v>
      </c>
      <c r="AG116" s="15" cm="1">
        <f t="array" ref="AG116:AI116">VLOOKUP(A116,'[1]Anexo 1 Matriz Inf Gestión'!$B$8:$BV$216,TRANSPOSE({71;72;73}),0)</f>
        <v>1210000000</v>
      </c>
      <c r="AH116" s="15">
        <v>1200000000</v>
      </c>
      <c r="AI116" s="3">
        <v>0.99173553719008267</v>
      </c>
      <c r="AJ116" s="40" t="str">
        <f>IF(VLOOKUP(A116,'[1]Anexo 1 Matriz Inf Gestión'!$B$8:$CA$216,75,0)="","",VLOOKUP(A116,'[1]Anexo 1 Matriz Inf Gestión'!$B$8:$CA$216,75,0))</f>
        <v/>
      </c>
      <c r="AK116" s="40" t="str">
        <f>IF(VLOOKUP(A116,'[1]Anexo 1 Matriz Inf Gestión'!$B$8:$CA$216,76,0)="","",VLOOKUP(A116,'[1]Anexo 1 Matriz Inf Gestión'!$B$8:$CA$216,76,0))</f>
        <v/>
      </c>
      <c r="AL116" s="40" t="str">
        <f>IF(VLOOKUP(A116,'[1]Anexo 1 Matriz Inf Gestión'!$B$8:$CA$216,77,0)="","",VLOOKUP(A116,'[1]Anexo 1 Matriz Inf Gestión'!$B$8:$CA$216,77,0))</f>
        <v/>
      </c>
      <c r="AM116" s="40" t="str">
        <f>IF(VLOOKUP(A116,'[1]Anexo 1 Matriz Inf Gestión'!$B$8:$CA$216,78,0)="","",VLOOKUP(A116,'[1]Anexo 1 Matriz Inf Gestión'!$B$8:$CA$216,78,0))</f>
        <v/>
      </c>
    </row>
    <row r="117" spans="1:39" ht="242.25" outlineLevel="1" x14ac:dyDescent="0.2">
      <c r="A117" s="1" t="s">
        <v>120</v>
      </c>
      <c r="B117" s="4" t="str">
        <f>VLOOKUP(A117,'[1]Anexo 1 Matriz Inf Gestión'!$B$8:$D$216,3,0)</f>
        <v>Generación de desarrollos tecnológicos y/o apropiados para el uso eficiente del recurso natural y el uso de la biodiversidad</v>
      </c>
      <c r="C117" s="4" t="str">
        <f>IFERROR(IF(VLOOKUP(A117,'[1]Anexo 1 Matriz Inf Gestión'!$B$8:$E$216,4,0)="","",VLOOKUP(A117,'[1]Anexo 1 Matriz Inf Gestión'!$B$8:$E$216,4,0)),"")</f>
        <v>Número de desarrollos tecnológicos generados y/o apropiados para el uso eficiente del recurso natural y el uso de la biodiversidad</v>
      </c>
      <c r="D117" s="3">
        <f>VLOOKUP(A117,'[1]Anexo 1 Matriz Inf Gestión'!$B$8:$J$216,6,0)</f>
        <v>0</v>
      </c>
      <c r="E117" s="3" cm="1">
        <f t="array" ref="E117:F117">VLOOKUP(A117,'[2]Anexo 1 Matriz Inf Gestión'!$A$7:$H$215,TRANSPOSE({7;8}),0)</f>
        <v>0</v>
      </c>
      <c r="F117" s="3">
        <v>0</v>
      </c>
      <c r="G117" s="15" cm="1">
        <f t="array" ref="G117:I117">VLOOKUP(A117,'[2]Anexo 1 Matriz Inf Gestión'!$A$7:$AF$215,TRANSPOSE({30;31;32}),0)</f>
        <v>0</v>
      </c>
      <c r="H117" s="15">
        <v>0</v>
      </c>
      <c r="I117" s="3">
        <v>0</v>
      </c>
      <c r="J117" s="35" t="s">
        <v>379</v>
      </c>
      <c r="K117" s="3">
        <f>VLOOKUP(A117,'[1]Anexo 1 Matriz Inf Gestión'!$B$8:$J$216,7,0)</f>
        <v>6</v>
      </c>
      <c r="L117" s="3" cm="1">
        <f t="array" ref="L117:M117">VLOOKUP(A117,'[3]Anexo 1 Matriz Inf Gestión'!$A$8:$R$216,TRANSPOSE({11;16}),0)</f>
        <v>6</v>
      </c>
      <c r="M117" s="3">
        <v>1</v>
      </c>
      <c r="N117" s="15" cm="1">
        <f t="array" ref="N117:P117">VLOOKUP(A117,'[3]Anexo 1 Matriz Inf Gestión'!$A$8:$AU$216,TRANSPOSE({45;46;47}),0)</f>
        <v>610000000</v>
      </c>
      <c r="O117" s="15">
        <v>600000000</v>
      </c>
      <c r="P117" s="3">
        <v>0.98360655737704916</v>
      </c>
      <c r="Q117" s="34" t="s">
        <v>312</v>
      </c>
      <c r="R117" s="3">
        <f>VLOOKUP(A117,'[1]Anexo 1 Matriz Inf Gestión'!$B$8:$J$216,8,0)</f>
        <v>12</v>
      </c>
      <c r="S117" s="3" cm="1">
        <f t="array" ref="S117:T117">VLOOKUP(A117,'[4]Anexo 1 Matriz Inf Gestión'!$A$8:$R$216,TRANSPOSE({11;17}),0)</f>
        <v>19</v>
      </c>
      <c r="T117" s="3">
        <v>1</v>
      </c>
      <c r="U117" s="15" cm="1">
        <f t="array" ref="U117:W117">VLOOKUP(A117,'[4]Anexo 1 Matriz Inf Gestión'!$A$8:$BE$216,TRANSPOSE({54;55;56}),0)</f>
        <v>600000000</v>
      </c>
      <c r="V117" s="15">
        <v>600000000</v>
      </c>
      <c r="W117" s="3">
        <v>1</v>
      </c>
      <c r="X117" s="30" t="s">
        <v>571</v>
      </c>
      <c r="Y117" s="3">
        <f>VLOOKUP(A117,'[1]Anexo 1 Matriz Inf Gestión'!$B$8:$J$216,9,0)</f>
        <v>20</v>
      </c>
      <c r="Z117" s="3">
        <f>VLOOKUP(A117,'[1]Anexo 1 Matriz Inf Gestión'!$B$8:$N$216,13,0)</f>
        <v>20</v>
      </c>
      <c r="AA117" s="3">
        <f>VLOOKUP(A117,'[1]Anexo 1 Matriz Inf Gestión'!$B$8:$U$216,20,0)</f>
        <v>1</v>
      </c>
      <c r="AB117" s="15" cm="1">
        <f t="array" ref="AB117:AD117">VLOOKUP(A117,'[1]Anexo 1 Matriz Inf Gestión'!$B$8:$BP$216,TRANSPOSE({65;66;67}),0)</f>
        <v>0</v>
      </c>
      <c r="AC117" s="15">
        <v>0</v>
      </c>
      <c r="AD117" s="3">
        <v>0</v>
      </c>
      <c r="AE117" s="33" t="str">
        <f>IFERROR(IF(VLOOKUP(A117,[1]Consolidado!$A$6:$L$215,12,0)="","",VLOOKUP(A117,[1]Consolidado!$A$6:$L$215,12,0)),"")</f>
        <v xml:space="preserve">Para el cumplimiento del indicador se realizó el apoyo y fortalecimiento en los diferentes sectores entre estos:
Junta de Acción Comunal Llanos de Cuivá municipio de Yarumal  recurso asociado Frailejones (Espeletia sp.), Palma de Cera (Ceroxylon quindiuense) 
Junta de Acción Comunal Corcovado - Yarumal municipio de Yarumal recurso asociado  Orquideas miniatura (Lephantes sp). 
Asociación Agaropecuaria de Campesinos de Gómez Plata recurso asociado Sábila (Aloe vera) 
Asociación de Productores de Aguacate de Jardín Antioquia recurso asociado Abejas Nativas (Varias especies) 
Asociación Para la Conservación de la Biodiversidad (Conservida)  municipio del El Bagre recurso asociado Epífitas (Varias especies) 
Asociación de Campesinos y Agricultores Sabalito Sinaí  municipio de El Bagre recurso asociado Forestales Nativos (Varias Especies) 
Junta de Acción Comunal Quebrada Bonita - Jardín recurso asociado Orquideas, Magnolios y Palmas de Cera. 
Junta de Acción Comunal Barrio Los Libertadores municipio de  Andes recurso asociado Varias especies (Orquidea, Anturio, Roble, Magnolios y Ornamentales) 
</v>
      </c>
      <c r="AF117" s="3">
        <f>VLOOKUP(A117,'[1]Anexo 1 Matriz Inf Gestión'!$B$8:$AK$216,36,0)</f>
        <v>1</v>
      </c>
      <c r="AG117" s="15" cm="1">
        <f t="array" ref="AG117:AI117">VLOOKUP(A117,'[1]Anexo 1 Matriz Inf Gestión'!$B$8:$BV$216,TRANSPOSE({71;72;73}),0)</f>
        <v>1210000000</v>
      </c>
      <c r="AH117" s="15">
        <v>1200000000</v>
      </c>
      <c r="AI117" s="3">
        <v>0.99173553719008267</v>
      </c>
      <c r="AJ117" s="40" t="str">
        <f>IF(VLOOKUP(A117,'[1]Anexo 1 Matriz Inf Gestión'!$B$8:$CA$216,75,0)="","",VLOOKUP(A117,'[1]Anexo 1 Matriz Inf Gestión'!$B$8:$CA$216,75,0))</f>
        <v/>
      </c>
      <c r="AK117" s="40" t="str">
        <f>IF(VLOOKUP(A117,'[1]Anexo 1 Matriz Inf Gestión'!$B$8:$CA$216,76,0)="","",VLOOKUP(A117,'[1]Anexo 1 Matriz Inf Gestión'!$B$8:$CA$216,76,0))</f>
        <v/>
      </c>
      <c r="AL117" s="40" t="str">
        <f>IF(VLOOKUP(A117,'[1]Anexo 1 Matriz Inf Gestión'!$B$8:$CA$216,77,0)="","",VLOOKUP(A117,'[1]Anexo 1 Matriz Inf Gestión'!$B$8:$CA$216,77,0))</f>
        <v>RET 36: Promover la generación y/o apropiación de desarrollos tecnológicos para el uso de la biodiversidad y una mayor eficiencia de uso del patrimonio ambiental</v>
      </c>
      <c r="AM117" s="40" t="str">
        <f>IF(VLOOKUP(A117,'[1]Anexo 1 Matriz Inf Gestión'!$B$8:$CA$216,78,0)="","",VLOOKUP(A117,'[1]Anexo 1 Matriz Inf Gestión'!$B$8:$CA$216,78,0))</f>
        <v/>
      </c>
    </row>
    <row r="118" spans="1:39" ht="76.5" x14ac:dyDescent="0.2">
      <c r="A118" s="20" t="s">
        <v>250</v>
      </c>
      <c r="B118" s="21" t="str">
        <f>VLOOKUP(A118,'[1]Anexo 1 Matriz Inf Gestión'!$B$8:$D$216,3,0)</f>
        <v>Proyecto 8. Consolidando hábitat y hábitos sostenibles</v>
      </c>
      <c r="C118" s="21" t="str">
        <f>IFERROR(IF(VLOOKUP(A118,'[1]Anexo 1 Matriz Inf Gestión'!$B$8:$E$216,4,0)="","",VLOOKUP(A118,'[1]Anexo 1 Matriz Inf Gestión'!$B$8:$E$216,4,0)),"")</f>
        <v/>
      </c>
      <c r="D118" s="22">
        <f>VLOOKUP(A118,'[1]Anexo 1 Matriz Inf Gestión'!$B$8:$J$216,6,0)</f>
        <v>1</v>
      </c>
      <c r="E118" s="22" cm="1">
        <f t="array" ref="E118:F118">VLOOKUP(A118,'[2]Anexo 1 Matriz Inf Gestión'!$A$7:$H$215,TRANSPOSE({7;8}),0)</f>
        <v>0.79246488414221306</v>
      </c>
      <c r="F118" s="22">
        <v>0.79246488414221306</v>
      </c>
      <c r="G118" s="23" cm="1">
        <f t="array" ref="G118:I118">VLOOKUP(A118,'[2]Anexo 1 Matriz Inf Gestión'!$A$7:$AF$215,TRANSPOSE({30;31;32}),0)</f>
        <v>5796473727</v>
      </c>
      <c r="H118" s="23">
        <v>4906914975</v>
      </c>
      <c r="I118" s="22">
        <v>0.84653449771428591</v>
      </c>
      <c r="J118" s="32" t="s">
        <v>67</v>
      </c>
      <c r="K118" s="22">
        <f>VLOOKUP(A118,'[1]Anexo 1 Matriz Inf Gestión'!$B$8:$J$216,7,0)</f>
        <v>1</v>
      </c>
      <c r="L118" s="22" cm="1">
        <f t="array" ref="L118:M118">VLOOKUP(A118,'[3]Anexo 1 Matriz Inf Gestión'!$A$8:$R$216,TRANSPOSE({11;16}),0)</f>
        <v>0.83333333333333337</v>
      </c>
      <c r="M118" s="22">
        <v>0.83333333333333337</v>
      </c>
      <c r="N118" s="23" cm="1">
        <f t="array" ref="N118:P118">VLOOKUP(A118,'[3]Anexo 1 Matriz Inf Gestión'!$A$8:$AU$216,TRANSPOSE({45;46;47}),0)</f>
        <v>10562615401</v>
      </c>
      <c r="O118" s="23">
        <v>6566145618</v>
      </c>
      <c r="P118" s="22">
        <v>0.6216401306610444</v>
      </c>
      <c r="Q118" s="21" t="s">
        <v>67</v>
      </c>
      <c r="R118" s="22">
        <f>VLOOKUP(A118,'[1]Anexo 1 Matriz Inf Gestión'!$B$8:$J$216,8,0)</f>
        <v>1</v>
      </c>
      <c r="S118" s="22" cm="1">
        <f t="array" ref="S118:T118">VLOOKUP(A118,'[4]Anexo 1 Matriz Inf Gestión'!$A$8:$R$216,TRANSPOSE({11;17}),0)</f>
        <v>0.83333333333333337</v>
      </c>
      <c r="T118" s="22">
        <v>0.83333333333333337</v>
      </c>
      <c r="U118" s="23" cm="1">
        <f t="array" ref="U118:W118">VLOOKUP(A118,'[4]Anexo 1 Matriz Inf Gestión'!$A$8:$BE$216,TRANSPOSE({54;55;56}),0)</f>
        <v>10702999997</v>
      </c>
      <c r="V118" s="23">
        <v>7461087960</v>
      </c>
      <c r="W118" s="22">
        <v>0.69710249108579903</v>
      </c>
      <c r="X118" s="28" t="s">
        <v>67</v>
      </c>
      <c r="Y118" s="22">
        <f>VLOOKUP(A118,'[1]Anexo 1 Matriz Inf Gestión'!$B$8:$J$216,9,0)</f>
        <v>1</v>
      </c>
      <c r="Z118" s="22">
        <f>VLOOKUP(A118,'[1]Anexo 1 Matriz Inf Gestión'!$B$8:$N$216,13,0)</f>
        <v>0.62584273304810056</v>
      </c>
      <c r="AA118" s="22">
        <f>VLOOKUP(A118,'[1]Anexo 1 Matriz Inf Gestión'!$B$8:$U$216,20,0)</f>
        <v>0.62584273304810056</v>
      </c>
      <c r="AB118" s="23" cm="1">
        <f t="array" ref="AB118:AD118">VLOOKUP(A118,'[1]Anexo 1 Matriz Inf Gestión'!$B$8:$BP$216,TRANSPOSE({65;66;67}),0)</f>
        <v>8957438610</v>
      </c>
      <c r="AC118" s="23">
        <v>7717143819</v>
      </c>
      <c r="AD118" s="22">
        <v>0.86153465906924032</v>
      </c>
      <c r="AE118" s="32" t="str">
        <f>IFERROR(IF(VLOOKUP(A118,[1]Consolidado!$A$6:$L$215,12,0)="","",VLOOKUP(A118,[1]Consolidado!$A$6:$L$215,12,0)),"")</f>
        <v/>
      </c>
      <c r="AF118" s="22">
        <f>VLOOKUP(A118,'[1]Anexo 1 Matriz Inf Gestión'!$B$8:$AK$216,36,0)</f>
        <v>0.88387079173689453</v>
      </c>
      <c r="AG118" s="23" cm="1">
        <f t="array" ref="AG118:AI118">VLOOKUP(A118,'[1]Anexo 1 Matriz Inf Gestión'!$B$8:$BV$216,TRANSPOSE({71;72;73}),0)</f>
        <v>36019527735</v>
      </c>
      <c r="AH118" s="23">
        <v>26651292372</v>
      </c>
      <c r="AI118" s="22">
        <v>0.73991232111861005</v>
      </c>
      <c r="AJ118" s="41" t="str">
        <f>IF(VLOOKUP(A118,'[1]Anexo 1 Matriz Inf Gestión'!$B$8:$CA$216,75,0)="","",VLOOKUP(A118,'[1]Anexo 1 Matriz Inf Gestión'!$B$8:$CA$216,75,0))</f>
        <v>3201 – Fortalecimiento del desempeño ambiental de los sectores productivos.</v>
      </c>
      <c r="AK118" s="41" t="str">
        <f>IF(VLOOKUP(A118,'[1]Anexo 1 Matriz Inf Gestión'!$B$8:$CA$216,76,0)="","",VLOOKUP(A118,'[1]Anexo 1 Matriz Inf Gestión'!$B$8:$CA$216,76,0))</f>
        <v/>
      </c>
      <c r="AL118" s="41" t="str">
        <f>IF(VLOOKUP(A118,'[1]Anexo 1 Matriz Inf Gestión'!$B$8:$CA$216,77,0)="","",VLOOKUP(A118,'[1]Anexo 1 Matriz Inf Gestión'!$B$8:$CA$216,77,0))</f>
        <v/>
      </c>
      <c r="AM118" s="41" t="str">
        <f>IF(VLOOKUP(A118,'[1]Anexo 1 Matriz Inf Gestión'!$B$8:$CA$216,78,0)="","",VLOOKUP(A118,'[1]Anexo 1 Matriz Inf Gestión'!$B$8:$CA$216,78,0))</f>
        <v>2- Hambre cero
3 - Salud y Bienestar_x000D_
12 - Producción y Consumo Responsable</v>
      </c>
    </row>
    <row r="119" spans="1:39" ht="25.5" outlineLevel="1" x14ac:dyDescent="0.2">
      <c r="A119" s="1" t="s">
        <v>219</v>
      </c>
      <c r="B119" s="4" t="str">
        <f>VLOOKUP(A119,'[1]Anexo 1 Matriz Inf Gestión'!$B$8:$D$216,3,0)</f>
        <v>Ejecutar acciones de intervención del espacio público verde</v>
      </c>
      <c r="C119" s="4" t="str">
        <f>IFERROR(IF(VLOOKUP(A119,'[1]Anexo 1 Matriz Inf Gestión'!$B$8:$E$216,4,0)="","",VLOOKUP(A119,'[1]Anexo 1 Matriz Inf Gestión'!$B$8:$E$216,4,0)),"")</f>
        <v/>
      </c>
      <c r="D119" s="3">
        <f>VLOOKUP(A119,'[1]Anexo 1 Matriz Inf Gestión'!$B$8:$J$216,6,0)</f>
        <v>1</v>
      </c>
      <c r="E119" s="3" cm="1">
        <f t="array" ref="E119:F119">VLOOKUP(A119,'[2]Anexo 1 Matriz Inf Gestión'!$A$7:$H$215,TRANSPOSE({7;8}),0)</f>
        <v>0.30805134189031508</v>
      </c>
      <c r="F119" s="3">
        <v>0.30805134189031508</v>
      </c>
      <c r="G119" s="15" cm="1">
        <f t="array" ref="G119:I119">VLOOKUP(A119,'[2]Anexo 1 Matriz Inf Gestión'!$A$7:$AF$215,TRANSPOSE({30;31;32}),0)</f>
        <v>2251201687</v>
      </c>
      <c r="H119" s="15">
        <v>1614982497</v>
      </c>
      <c r="I119" s="3">
        <v>0.71738685446356454</v>
      </c>
      <c r="J119" s="35" t="s">
        <v>67</v>
      </c>
      <c r="K119" s="3">
        <f>VLOOKUP(A119,'[1]Anexo 1 Matriz Inf Gestión'!$B$8:$J$216,7,0)</f>
        <v>1</v>
      </c>
      <c r="L119" s="3" cm="1">
        <f t="array" ref="L119:M119">VLOOKUP(A119,'[3]Anexo 1 Matriz Inf Gestión'!$A$8:$R$216,TRANSPOSE({11;16}),0)</f>
        <v>0</v>
      </c>
      <c r="M119" s="3">
        <v>0</v>
      </c>
      <c r="N119" s="15" cm="1">
        <f t="array" ref="N119:P119">VLOOKUP(A119,'[3]Anexo 1 Matriz Inf Gestión'!$A$8:$AU$216,TRANSPOSE({45;46;47}),0)</f>
        <v>5256814592</v>
      </c>
      <c r="O119" s="15">
        <v>1394674394</v>
      </c>
      <c r="P119" s="3">
        <v>0.26530789123178572</v>
      </c>
      <c r="Q119" s="34" t="s">
        <v>67</v>
      </c>
      <c r="R119" s="3">
        <f>VLOOKUP(A119,'[1]Anexo 1 Matriz Inf Gestión'!$B$8:$J$216,8,0)</f>
        <v>1</v>
      </c>
      <c r="S119" s="3" cm="1">
        <f t="array" ref="S119:T119">VLOOKUP(A119,'[4]Anexo 1 Matriz Inf Gestión'!$A$8:$R$216,TRANSPOSE({11;17}),0)</f>
        <v>0</v>
      </c>
      <c r="T119" s="3">
        <v>0</v>
      </c>
      <c r="U119" s="15" cm="1">
        <f t="array" ref="U119:W119">VLOOKUP(A119,'[4]Anexo 1 Matriz Inf Gestión'!$A$8:$BE$216,TRANSPOSE({54;55;56}),0)</f>
        <v>3695000000</v>
      </c>
      <c r="V119" s="15">
        <v>699679446</v>
      </c>
      <c r="W119" s="3">
        <v>0.18935844276048713</v>
      </c>
      <c r="X119" s="30" t="s">
        <v>67</v>
      </c>
      <c r="Y119" s="3">
        <f>VLOOKUP(A119,'[1]Anexo 1 Matriz Inf Gestión'!$B$8:$J$216,9,0)</f>
        <v>1</v>
      </c>
      <c r="Z119" s="3">
        <f>VLOOKUP(A119,'[1]Anexo 1 Matriz Inf Gestión'!$B$8:$N$216,13,0)</f>
        <v>0.33838973162193697</v>
      </c>
      <c r="AA119" s="3">
        <f>VLOOKUP(A119,'[1]Anexo 1 Matriz Inf Gestión'!$B$8:$U$216,20,0)</f>
        <v>0.33838973162193697</v>
      </c>
      <c r="AB119" s="15" cm="1">
        <f t="array" ref="AB119:AD119">VLOOKUP(A119,'[1]Anexo 1 Matriz Inf Gestión'!$B$8:$BP$216,TRANSPOSE({65;66;67}),0)</f>
        <v>3160759062</v>
      </c>
      <c r="AC119" s="15">
        <v>2219641068</v>
      </c>
      <c r="AD119" s="3">
        <v>0.70224937252746533</v>
      </c>
      <c r="AE119" s="33" t="str">
        <f>IFERROR(IF(VLOOKUP(A119,[1]Consolidado!$A$6:$L$215,12,0)="","",VLOOKUP(A119,[1]Consolidado!$A$6:$L$215,12,0)),"")</f>
        <v/>
      </c>
      <c r="AF119" s="3">
        <f>VLOOKUP(A119,'[1]Anexo 1 Matriz Inf Gestión'!$B$8:$AK$216,36,0)</f>
        <v>0.71516919486581099</v>
      </c>
      <c r="AG119" s="15" cm="1">
        <f t="array" ref="AG119:AI119">VLOOKUP(A119,'[1]Anexo 1 Matriz Inf Gestión'!$B$8:$BV$216,TRANSPOSE({71;72;73}),0)</f>
        <v>14363775341</v>
      </c>
      <c r="AH119" s="15">
        <v>5928977405</v>
      </c>
      <c r="AI119" s="3">
        <v>0.4127729141012329</v>
      </c>
      <c r="AJ119" s="40" t="str">
        <f>IF(VLOOKUP(A119,'[1]Anexo 1 Matriz Inf Gestión'!$B$8:$CA$216,75,0)="","",VLOOKUP(A119,'[1]Anexo 1 Matriz Inf Gestión'!$B$8:$CA$216,75,0))</f>
        <v/>
      </c>
      <c r="AK119" s="40" t="str">
        <f>IF(VLOOKUP(A119,'[1]Anexo 1 Matriz Inf Gestión'!$B$8:$CA$216,76,0)="","",VLOOKUP(A119,'[1]Anexo 1 Matriz Inf Gestión'!$B$8:$CA$216,76,0))</f>
        <v/>
      </c>
      <c r="AL119" s="40" t="str">
        <f>IF(VLOOKUP(A119,'[1]Anexo 1 Matriz Inf Gestión'!$B$8:$CA$216,77,0)="","",VLOOKUP(A119,'[1]Anexo 1 Matriz Inf Gestión'!$B$8:$CA$216,77,0))</f>
        <v/>
      </c>
      <c r="AM119" s="40" t="str">
        <f>IF(VLOOKUP(A119,'[1]Anexo 1 Matriz Inf Gestión'!$B$8:$CA$216,78,0)="","",VLOOKUP(A119,'[1]Anexo 1 Matriz Inf Gestión'!$B$8:$CA$216,78,0))</f>
        <v/>
      </c>
    </row>
    <row r="120" spans="1:39" ht="140.25" outlineLevel="1" x14ac:dyDescent="0.2">
      <c r="A120" s="1" t="s">
        <v>32</v>
      </c>
      <c r="B120" s="4" t="str">
        <f>VLOOKUP(A120,'[1]Anexo 1 Matriz Inf Gestión'!$B$8:$D$216,3,0)</f>
        <v>Intervención de las entidades territoriales del orden municipal con elementos naturales del espacio público verde</v>
      </c>
      <c r="C120" s="4" t="str">
        <f>IFERROR(IF(VLOOKUP(A120,'[1]Anexo 1 Matriz Inf Gestión'!$B$8:$E$216,4,0)="","",VLOOKUP(A120,'[1]Anexo 1 Matriz Inf Gestión'!$B$8:$E$216,4,0)),"")</f>
        <v>m2 generados de espacio público asociado a elementos naturales</v>
      </c>
      <c r="D120" s="5">
        <f>VLOOKUP(A120,'[1]Anexo 1 Matriz Inf Gestión'!$B$8:$J$216,6,0)</f>
        <v>4285</v>
      </c>
      <c r="E120" s="5" cm="1">
        <f t="array" ref="E120:F120">VLOOKUP(A120,'[2]Anexo 1 Matriz Inf Gestión'!$A$7:$H$215,TRANSPOSE({7;8}),0)</f>
        <v>1320</v>
      </c>
      <c r="F120" s="5">
        <v>0.30805134189031508</v>
      </c>
      <c r="G120" s="15" cm="1">
        <f t="array" ref="G120:I120">VLOOKUP(A120,'[2]Anexo 1 Matriz Inf Gestión'!$A$7:$AF$215,TRANSPOSE({30;31;32}),0)</f>
        <v>2251201687</v>
      </c>
      <c r="H120" s="15">
        <v>1614982497</v>
      </c>
      <c r="I120" s="3">
        <v>0.71738685446356454</v>
      </c>
      <c r="J120" s="35" t="s">
        <v>431</v>
      </c>
      <c r="K120" s="5">
        <f>VLOOKUP(A120,'[1]Anexo 1 Matriz Inf Gestión'!$B$8:$J$216,7,0)</f>
        <v>4285</v>
      </c>
      <c r="L120" s="5" cm="1">
        <f t="array" ref="L120:M120">VLOOKUP(A120,'[3]Anexo 1 Matriz Inf Gestión'!$A$8:$R$216,TRANSPOSE({11;16}),0)</f>
        <v>0</v>
      </c>
      <c r="M120" s="5">
        <v>0</v>
      </c>
      <c r="N120" s="15" cm="1">
        <f t="array" ref="N120:P120">VLOOKUP(A120,'[3]Anexo 1 Matriz Inf Gestión'!$A$8:$AU$216,TRANSPOSE({45;46;47}),0)</f>
        <v>5256814592</v>
      </c>
      <c r="O120" s="15">
        <v>1394674394</v>
      </c>
      <c r="P120" s="3">
        <v>0.26530789123178572</v>
      </c>
      <c r="Q120" s="34" t="s">
        <v>60</v>
      </c>
      <c r="R120" s="5">
        <f>VLOOKUP(A120,'[1]Anexo 1 Matriz Inf Gestión'!$B$8:$J$216,8,0)</f>
        <v>4285</v>
      </c>
      <c r="S120" s="5" cm="1">
        <f t="array" ref="S120:T120">VLOOKUP(A120,'[4]Anexo 1 Matriz Inf Gestión'!$A$8:$R$216,TRANSPOSE({11;17}),0)</f>
        <v>0</v>
      </c>
      <c r="T120" s="5">
        <v>0</v>
      </c>
      <c r="U120" s="15" cm="1">
        <f t="array" ref="U120:W120">VLOOKUP(A120,'[4]Anexo 1 Matriz Inf Gestión'!$A$8:$BE$216,TRANSPOSE({54;55;56}),0)</f>
        <v>3695000000</v>
      </c>
      <c r="V120" s="15">
        <v>699679446</v>
      </c>
      <c r="W120" s="3">
        <v>0.18935844276048713</v>
      </c>
      <c r="X120" s="30" t="s">
        <v>572</v>
      </c>
      <c r="Y120" s="5">
        <f>VLOOKUP(A120,'[1]Anexo 1 Matriz Inf Gestión'!$B$8:$J$216,9,0)</f>
        <v>4285</v>
      </c>
      <c r="Z120" s="5">
        <f>VLOOKUP(A120,'[1]Anexo 1 Matriz Inf Gestión'!$B$8:$N$216,13,0)</f>
        <v>1450</v>
      </c>
      <c r="AA120" s="3">
        <f>VLOOKUP(A120,'[1]Anexo 1 Matriz Inf Gestión'!$B$8:$U$216,20,0)</f>
        <v>0.33838973162193697</v>
      </c>
      <c r="AB120" s="15" cm="1">
        <f t="array" ref="AB120:AD120">VLOOKUP(A120,'[1]Anexo 1 Matriz Inf Gestión'!$B$8:$BP$216,TRANSPOSE({65;66;67}),0)</f>
        <v>3160759062</v>
      </c>
      <c r="AC120" s="15">
        <v>2219641068</v>
      </c>
      <c r="AD120" s="3">
        <v>0.70224937252746533</v>
      </c>
      <c r="AE120" s="33" t="str">
        <f>IFERROR(IF(VLOOKUP(A120,[1]Consolidado!$A$6:$L$215,12,0)="","",VLOOKUP(A120,[1]Consolidado!$A$6:$L$215,12,0)),"")</f>
        <v xml:space="preserve">En la presente vigencia con corte a 31 de docoembre de 2023, con metas proyectadas de proyectos en ejecución, se reporta como rezago 2660 m2 del espacio publcio verde en Salgar. Igualmente se reporta de al vigencia 2023 el avance del espacio publico verde en Yali con 1.450 m2. El Bagre Parque lineal La Floresta-Poza Maranata; Zaragoza Las Tecas; Liborina Cerro La Cruz; Aulas ambientales proyectos Ecoescuelass; Aula ambiental y epiritual Maloca Tascón.  Se espera llegar a un acumulado de 17.758 m2 superando el indicador de plan.  Igualmente se encuentran en contratación publica dos proyectos,  en Yolombó y Támesis, que aportarína al indicador 1.400 m2. </v>
      </c>
      <c r="AF120" s="5">
        <f>VLOOKUP(A120,'[1]Anexo 1 Matriz Inf Gestión'!$B$8:$AK$216,36,0)</f>
        <v>0.71516919486581099</v>
      </c>
      <c r="AG120" s="15" cm="1">
        <f t="array" ref="AG120:AI120">VLOOKUP(A120,'[1]Anexo 1 Matriz Inf Gestión'!$B$8:$BV$216,TRANSPOSE({71;72;73}),0)</f>
        <v>14363775341</v>
      </c>
      <c r="AH120" s="15">
        <v>5928977405</v>
      </c>
      <c r="AI120" s="3">
        <v>0.4127729141012329</v>
      </c>
      <c r="AJ120" s="40" t="str">
        <f>IF(VLOOKUP(A120,'[1]Anexo 1 Matriz Inf Gestión'!$B$8:$CA$216,75,0)="","",VLOOKUP(A120,'[1]Anexo 1 Matriz Inf Gestión'!$B$8:$CA$216,75,0))</f>
        <v/>
      </c>
      <c r="AK120" s="40" t="str">
        <f>IF(VLOOKUP(A120,'[1]Anexo 1 Matriz Inf Gestión'!$B$8:$CA$216,76,0)="","",VLOOKUP(A120,'[1]Anexo 1 Matriz Inf Gestión'!$B$8:$CA$216,76,0))</f>
        <v/>
      </c>
      <c r="AL120" s="40" t="str">
        <f>IF(VLOOKUP(A120,'[1]Anexo 1 Matriz Inf Gestión'!$B$8:$CA$216,77,0)="","",VLOOKUP(A120,'[1]Anexo 1 Matriz Inf Gestión'!$B$8:$CA$216,77,0))</f>
        <v/>
      </c>
      <c r="AM120" s="40" t="str">
        <f>IF(VLOOKUP(A120,'[1]Anexo 1 Matriz Inf Gestión'!$B$8:$CA$216,78,0)="","",VLOOKUP(A120,'[1]Anexo 1 Matriz Inf Gestión'!$B$8:$CA$216,78,0))</f>
        <v/>
      </c>
    </row>
    <row r="121" spans="1:39" outlineLevel="1" x14ac:dyDescent="0.2">
      <c r="A121" s="1" t="s">
        <v>220</v>
      </c>
      <c r="B121" s="4" t="str">
        <f>VLOOKUP(A121,'[1]Anexo 1 Matriz Inf Gestión'!$B$8:$D$216,3,0)</f>
        <v xml:space="preserve">Implementar el "Plan + aire puro" </v>
      </c>
      <c r="C121" s="4" t="str">
        <f>IFERROR(IF(VLOOKUP(A121,'[1]Anexo 1 Matriz Inf Gestión'!$B$8:$E$216,4,0)="","",VLOOKUP(A121,'[1]Anexo 1 Matriz Inf Gestión'!$B$8:$E$216,4,0)),"")</f>
        <v/>
      </c>
      <c r="D121" s="3">
        <f>VLOOKUP(A121,'[1]Anexo 1 Matriz Inf Gestión'!$B$8:$J$216,6,0)</f>
        <v>1</v>
      </c>
      <c r="E121" s="3" cm="1">
        <f t="array" ref="E121:F121">VLOOKUP(A121,'[2]Anexo 1 Matriz Inf Gestión'!$A$7:$H$215,TRANSPOSE({7;8}),0)</f>
        <v>0.98377500000000007</v>
      </c>
      <c r="F121" s="3">
        <v>0.98377500000000007</v>
      </c>
      <c r="G121" s="15" cm="1">
        <f t="array" ref="G121:I121">VLOOKUP(A121,'[2]Anexo 1 Matriz Inf Gestión'!$A$7:$AF$215,TRANSPOSE({30;31;32}),0)</f>
        <v>383537080</v>
      </c>
      <c r="H121" s="15">
        <v>368828652</v>
      </c>
      <c r="I121" s="3">
        <v>0.96165057104778495</v>
      </c>
      <c r="J121" s="35" t="s">
        <v>67</v>
      </c>
      <c r="K121" s="3">
        <f>VLOOKUP(A121,'[1]Anexo 1 Matriz Inf Gestión'!$B$8:$J$216,7,0)</f>
        <v>1</v>
      </c>
      <c r="L121" s="3" cm="1">
        <f t="array" ref="L121:M121">VLOOKUP(A121,'[3]Anexo 1 Matriz Inf Gestión'!$A$8:$R$216,TRANSPOSE({11;16}),0)</f>
        <v>1</v>
      </c>
      <c r="M121" s="3">
        <v>1</v>
      </c>
      <c r="N121" s="15" cm="1">
        <f t="array" ref="N121:P121">VLOOKUP(A121,'[3]Anexo 1 Matriz Inf Gestión'!$A$8:$AU$216,TRANSPOSE({45;46;47}),0)</f>
        <v>2522357211</v>
      </c>
      <c r="O121" s="15">
        <v>2443076432</v>
      </c>
      <c r="P121" s="3">
        <v>0.96856877421871235</v>
      </c>
      <c r="Q121" s="34" t="s">
        <v>67</v>
      </c>
      <c r="R121" s="3">
        <f>VLOOKUP(A121,'[1]Anexo 1 Matriz Inf Gestión'!$B$8:$J$216,8,0)</f>
        <v>1</v>
      </c>
      <c r="S121" s="3" cm="1">
        <f t="array" ref="S121:T121">VLOOKUP(A121,'[4]Anexo 1 Matriz Inf Gestión'!$A$8:$R$216,TRANSPOSE({11;17}),0)</f>
        <v>1</v>
      </c>
      <c r="T121" s="3">
        <v>1</v>
      </c>
      <c r="U121" s="15" cm="1">
        <f t="array" ref="U121:W121">VLOOKUP(A121,'[4]Anexo 1 Matriz Inf Gestión'!$A$8:$BE$216,TRANSPOSE({54;55;56}),0)</f>
        <v>1423141100</v>
      </c>
      <c r="V121" s="15">
        <v>1400119522</v>
      </c>
      <c r="W121" s="3">
        <v>0.98382340443965821</v>
      </c>
      <c r="X121" s="30" t="s">
        <v>67</v>
      </c>
      <c r="Y121" s="3">
        <f>VLOOKUP(A121,'[1]Anexo 1 Matriz Inf Gestión'!$B$8:$J$216,9,0)</f>
        <v>1</v>
      </c>
      <c r="Z121" s="3">
        <f>VLOOKUP(A121,'[1]Anexo 1 Matriz Inf Gestión'!$B$8:$N$216,13,0)</f>
        <v>1</v>
      </c>
      <c r="AA121" s="3">
        <f>VLOOKUP(A121,'[1]Anexo 1 Matriz Inf Gestión'!$B$8:$U$216,20,0)</f>
        <v>1</v>
      </c>
      <c r="AB121" s="15" cm="1">
        <f t="array" ref="AB121:AD121">VLOOKUP(A121,'[1]Anexo 1 Matriz Inf Gestión'!$B$8:$BP$216,TRANSPOSE({65;66;67}),0)</f>
        <v>1114005925</v>
      </c>
      <c r="AC121" s="15">
        <v>1014872911</v>
      </c>
      <c r="AD121" s="3">
        <v>0.9110121303888038</v>
      </c>
      <c r="AE121" s="33" t="str">
        <f>IFERROR(IF(VLOOKUP(A121,[1]Consolidado!$A$6:$L$215,12,0)="","",VLOOKUP(A121,[1]Consolidado!$A$6:$L$215,12,0)),"")</f>
        <v/>
      </c>
      <c r="AF121" s="3">
        <f>VLOOKUP(A121,'[1]Anexo 1 Matriz Inf Gestión'!$B$8:$AK$216,36,0)</f>
        <v>1</v>
      </c>
      <c r="AG121" s="15" cm="1">
        <f t="array" ref="AG121:AI121">VLOOKUP(A121,'[1]Anexo 1 Matriz Inf Gestión'!$B$8:$BV$216,TRANSPOSE({71;72;73}),0)</f>
        <v>5443041316</v>
      </c>
      <c r="AH121" s="15">
        <v>5226897517</v>
      </c>
      <c r="AI121" s="3">
        <v>0.9602898845605603</v>
      </c>
      <c r="AJ121" s="40" t="str">
        <f>IF(VLOOKUP(A121,'[1]Anexo 1 Matriz Inf Gestión'!$B$8:$CA$216,75,0)="","",VLOOKUP(A121,'[1]Anexo 1 Matriz Inf Gestión'!$B$8:$CA$216,75,0))</f>
        <v/>
      </c>
      <c r="AK121" s="40" t="str">
        <f>IF(VLOOKUP(A121,'[1]Anexo 1 Matriz Inf Gestión'!$B$8:$CA$216,76,0)="","",VLOOKUP(A121,'[1]Anexo 1 Matriz Inf Gestión'!$B$8:$CA$216,76,0))</f>
        <v/>
      </c>
      <c r="AL121" s="40" t="str">
        <f>IF(VLOOKUP(A121,'[1]Anexo 1 Matriz Inf Gestión'!$B$8:$CA$216,77,0)="","",VLOOKUP(A121,'[1]Anexo 1 Matriz Inf Gestión'!$B$8:$CA$216,77,0))</f>
        <v/>
      </c>
      <c r="AM121" s="40" t="str">
        <f>IF(VLOOKUP(A121,'[1]Anexo 1 Matriz Inf Gestión'!$B$8:$CA$216,78,0)="","",VLOOKUP(A121,'[1]Anexo 1 Matriz Inf Gestión'!$B$8:$CA$216,78,0))</f>
        <v/>
      </c>
    </row>
    <row r="122" spans="1:39" ht="409.5" outlineLevel="1" x14ac:dyDescent="0.2">
      <c r="A122" s="1" t="s">
        <v>121</v>
      </c>
      <c r="B122" s="4" t="str">
        <f>VLOOKUP(A122,'[1]Anexo 1 Matriz Inf Gestión'!$B$8:$D$216,3,0)</f>
        <v>Implementación del "Plan + aire puro"</v>
      </c>
      <c r="C122" s="4" t="str">
        <f>IFERROR(IF(VLOOKUP(A122,'[1]Anexo 1 Matriz Inf Gestión'!$B$8:$E$216,4,0)="","",VLOOKUP(A122,'[1]Anexo 1 Matriz Inf Gestión'!$B$8:$E$216,4,0)),"")</f>
        <v>% de implementación del "Plan + aire puro"</v>
      </c>
      <c r="D122" s="3">
        <f>VLOOKUP(A122,'[1]Anexo 1 Matriz Inf Gestión'!$B$8:$J$216,6,0)</f>
        <v>0.4</v>
      </c>
      <c r="E122" s="3" cm="1">
        <f t="array" ref="E122:F122">VLOOKUP(A122,'[2]Anexo 1 Matriz Inf Gestión'!$A$7:$H$215,TRANSPOSE({7;8}),0)</f>
        <v>0.38702000000000009</v>
      </c>
      <c r="F122" s="3">
        <v>0.96755000000000013</v>
      </c>
      <c r="G122" s="15" cm="1">
        <f t="array" ref="G122:I122">VLOOKUP(A122,'[2]Anexo 1 Matriz Inf Gestión'!$A$7:$AF$215,TRANSPOSE({30;31;32}),0)</f>
        <v>383537080</v>
      </c>
      <c r="H122" s="15">
        <v>368828652</v>
      </c>
      <c r="I122" s="3">
        <v>0.96165057104778495</v>
      </c>
      <c r="J122" s="35" t="s">
        <v>432</v>
      </c>
      <c r="K122" s="3">
        <f>VLOOKUP(A122,'[1]Anexo 1 Matriz Inf Gestión'!$B$8:$J$216,7,0)</f>
        <v>1</v>
      </c>
      <c r="L122" s="3" cm="1">
        <f t="array" ref="L122:M122">VLOOKUP(A122,'[3]Anexo 1 Matriz Inf Gestión'!$A$8:$R$216,TRANSPOSE({11;16}),0)</f>
        <v>1.0020000000000002</v>
      </c>
      <c r="M122" s="3">
        <v>1</v>
      </c>
      <c r="N122" s="15" cm="1">
        <f t="array" ref="N122:P122">VLOOKUP(A122,'[3]Anexo 1 Matriz Inf Gestión'!$A$8:$AU$216,TRANSPOSE({45;46;47}),0)</f>
        <v>2522357211</v>
      </c>
      <c r="O122" s="15">
        <v>2443076432</v>
      </c>
      <c r="P122" s="3">
        <v>0.96856877421871235</v>
      </c>
      <c r="Q122" s="34" t="s">
        <v>313</v>
      </c>
      <c r="R122" s="3">
        <f>VLOOKUP(A122,'[1]Anexo 1 Matriz Inf Gestión'!$B$8:$J$216,8,0)</f>
        <v>1</v>
      </c>
      <c r="S122" s="3" cm="1">
        <f t="array" ref="S122:T122">VLOOKUP(A122,'[4]Anexo 1 Matriz Inf Gestión'!$A$8:$R$216,TRANSPOSE({11;17}),0)</f>
        <v>1</v>
      </c>
      <c r="T122" s="3">
        <v>1</v>
      </c>
      <c r="U122" s="15" cm="1">
        <f t="array" ref="U122:W122">VLOOKUP(A122,'[4]Anexo 1 Matriz Inf Gestión'!$A$8:$BE$216,TRANSPOSE({54;55;56}),0)</f>
        <v>1423141100</v>
      </c>
      <c r="V122" s="15">
        <v>1400119522</v>
      </c>
      <c r="W122" s="3">
        <v>0.98382340443965821</v>
      </c>
      <c r="X122" s="30" t="s">
        <v>573</v>
      </c>
      <c r="Y122" s="3">
        <f>VLOOKUP(A122,'[1]Anexo 1 Matriz Inf Gestión'!$B$8:$J$216,9,0)</f>
        <v>1</v>
      </c>
      <c r="Z122" s="3">
        <f>VLOOKUP(A122,'[1]Anexo 1 Matriz Inf Gestión'!$B$8:$N$216,13,0)</f>
        <v>1</v>
      </c>
      <c r="AA122" s="3">
        <f>VLOOKUP(A122,'[1]Anexo 1 Matriz Inf Gestión'!$B$8:$U$216,20,0)</f>
        <v>1</v>
      </c>
      <c r="AB122" s="15" cm="1">
        <f t="array" ref="AB122:AD122">VLOOKUP(A122,'[1]Anexo 1 Matriz Inf Gestión'!$B$8:$BP$216,TRANSPOSE({65;66;67}),0)</f>
        <v>1114005925</v>
      </c>
      <c r="AC122" s="15">
        <v>1014872911</v>
      </c>
      <c r="AD122" s="3">
        <v>0.9110121303888038</v>
      </c>
      <c r="AE122" s="33" t="str">
        <f>IFERROR(IF(VLOOKUP(A122,[1]Consolidado!$A$6:$L$215,12,0)="","",VLOOKUP(A122,[1]Consolidado!$A$6:$L$215,12,0)),"")</f>
        <v>El lineamiento de Planes y Organización del Territorio se considera que se cumple en un 100% dado que su ejecución depende de las solicitudes que lleguen por parte de los municipios de la jurisdicción, y a la fecha se han atendido todas las solicitudes que han llegado.</v>
      </c>
      <c r="AF122" s="3">
        <f>VLOOKUP(A122,'[1]Anexo 1 Matriz Inf Gestión'!$B$8:$AK$216,36,0)</f>
        <v>1</v>
      </c>
      <c r="AG122" s="15" cm="1">
        <f t="array" ref="AG122:AI122">VLOOKUP(A122,'[1]Anexo 1 Matriz Inf Gestión'!$B$8:$BV$216,TRANSPOSE({71;72;73}),0)</f>
        <v>5443041316</v>
      </c>
      <c r="AH122" s="15">
        <v>5226897517</v>
      </c>
      <c r="AI122" s="3">
        <v>0.9602898845605603</v>
      </c>
      <c r="AJ122" s="40" t="str">
        <f>IF(VLOOKUP(A122,'[1]Anexo 1 Matriz Inf Gestión'!$B$8:$CA$216,75,0)="","",VLOOKUP(A122,'[1]Anexo 1 Matriz Inf Gestión'!$B$8:$CA$216,75,0))</f>
        <v/>
      </c>
      <c r="AK122" s="40" t="str">
        <f>IF(VLOOKUP(A122,'[1]Anexo 1 Matriz Inf Gestión'!$B$8:$CA$216,76,0)="","",VLOOKUP(A122,'[1]Anexo 1 Matriz Inf Gestión'!$B$8:$CA$216,76,0))</f>
        <v/>
      </c>
      <c r="AL122" s="40" t="str">
        <f>IF(VLOOKUP(A122,'[1]Anexo 1 Matriz Inf Gestión'!$B$8:$CA$216,77,0)="","",VLOOKUP(A122,'[1]Anexo 1 Matriz Inf Gestión'!$B$8:$CA$216,77,0))</f>
        <v/>
      </c>
      <c r="AM122" s="40" t="str">
        <f>IF(VLOOKUP(A122,'[1]Anexo 1 Matriz Inf Gestión'!$B$8:$CA$216,78,0)="","",VLOOKUP(A122,'[1]Anexo 1 Matriz Inf Gestión'!$B$8:$CA$216,78,0))</f>
        <v/>
      </c>
    </row>
    <row r="123" spans="1:39" ht="229.5" outlineLevel="1" x14ac:dyDescent="0.2">
      <c r="A123" s="1" t="s">
        <v>122</v>
      </c>
      <c r="B123" s="4" t="str">
        <f>VLOOKUP(A123,'[1]Anexo 1 Matriz Inf Gestión'!$B$8:$D$216,3,0)</f>
        <v>Formulación e implementación del Plan de movilidad empresarial sostenible-Plan MES</v>
      </c>
      <c r="C123" s="4" t="str">
        <f>IFERROR(IF(VLOOKUP(A123,'[1]Anexo 1 Matriz Inf Gestión'!$B$8:$E$216,4,0)="","",VLOOKUP(A123,'[1]Anexo 1 Matriz Inf Gestión'!$B$8:$E$216,4,0)),"")</f>
        <v>% de formulación e implementación del Plan de movilidad empresarial sostenible-Plan MES, de Corantioquia</v>
      </c>
      <c r="D123" s="3">
        <f>VLOOKUP(A123,'[1]Anexo 1 Matriz Inf Gestión'!$B$8:$J$216,6,0)</f>
        <v>0.53</v>
      </c>
      <c r="E123" s="3" cm="1">
        <f t="array" ref="E123:F123">VLOOKUP(A123,'[2]Anexo 1 Matriz Inf Gestión'!$A$7:$H$215,TRANSPOSE({7;8}),0)</f>
        <v>0.63636363636363635</v>
      </c>
      <c r="F123" s="3">
        <v>1</v>
      </c>
      <c r="G123" s="15" cm="1">
        <f t="array" ref="G123:I123">VLOOKUP(A123,'[2]Anexo 1 Matriz Inf Gestión'!$A$7:$AF$215,TRANSPOSE({30;31;32}),0)</f>
        <v>0</v>
      </c>
      <c r="H123" s="15">
        <v>0</v>
      </c>
      <c r="I123" s="3">
        <v>0</v>
      </c>
      <c r="J123" s="35" t="s">
        <v>433</v>
      </c>
      <c r="K123" s="3">
        <f>VLOOKUP(A123,'[1]Anexo 1 Matriz Inf Gestión'!$B$8:$J$216,7,0)</f>
        <v>0.55000000000000004</v>
      </c>
      <c r="L123" s="3" cm="1">
        <f t="array" ref="L123:M123">VLOOKUP(A123,'[3]Anexo 1 Matriz Inf Gestión'!$A$8:$R$216,TRANSPOSE({11;16}),0)</f>
        <v>1</v>
      </c>
      <c r="M123" s="3">
        <v>1</v>
      </c>
      <c r="N123" s="15" cm="1">
        <f t="array" ref="N123:P123">VLOOKUP(A123,'[3]Anexo 1 Matriz Inf Gestión'!$A$8:$AU$216,TRANSPOSE({45;46;47}),0)</f>
        <v>0</v>
      </c>
      <c r="O123" s="15">
        <v>0</v>
      </c>
      <c r="P123" s="3">
        <v>0</v>
      </c>
      <c r="Q123" s="34" t="s">
        <v>314</v>
      </c>
      <c r="R123" s="3">
        <f>VLOOKUP(A123,'[1]Anexo 1 Matriz Inf Gestión'!$B$8:$J$216,8,0)</f>
        <v>0.57999999999999996</v>
      </c>
      <c r="S123" s="3" cm="1">
        <f t="array" ref="S123:T123">VLOOKUP(A123,'[4]Anexo 1 Matriz Inf Gestión'!$A$8:$R$216,TRANSPOSE({11;17}),0)</f>
        <v>0.90909090909090917</v>
      </c>
      <c r="T123" s="3">
        <v>1</v>
      </c>
      <c r="U123" s="15" cm="1">
        <f t="array" ref="U123:W123">VLOOKUP(A123,'[4]Anexo 1 Matriz Inf Gestión'!$A$8:$BE$216,TRANSPOSE({54;55;56}),0)</f>
        <v>0</v>
      </c>
      <c r="V123" s="15">
        <v>0</v>
      </c>
      <c r="W123" s="3">
        <v>0</v>
      </c>
      <c r="X123" s="30" t="s">
        <v>574</v>
      </c>
      <c r="Y123" s="3">
        <f>VLOOKUP(A123,'[1]Anexo 1 Matriz Inf Gestión'!$B$8:$J$216,9,0)</f>
        <v>0.6</v>
      </c>
      <c r="Z123" s="3">
        <f>VLOOKUP(A123,'[1]Anexo 1 Matriz Inf Gestión'!$B$8:$N$216,13,0)</f>
        <v>1</v>
      </c>
      <c r="AA123" s="3">
        <f>VLOOKUP(A123,'[1]Anexo 1 Matriz Inf Gestión'!$B$8:$U$216,20,0)</f>
        <v>1</v>
      </c>
      <c r="AB123" s="15" cm="1">
        <f t="array" ref="AB123:AD123">VLOOKUP(A123,'[1]Anexo 1 Matriz Inf Gestión'!$B$8:$BP$216,TRANSPOSE({65;66;67}),0)</f>
        <v>0</v>
      </c>
      <c r="AC123" s="15">
        <v>0</v>
      </c>
      <c r="AD123" s="3">
        <v>0</v>
      </c>
      <c r="AE123" s="33" t="str">
        <f>IFERROR(IF(VLOOKUP(A123,[1]Consolidado!$A$6:$L$215,12,0)="","",VLOOKUP(A123,[1]Consolidado!$A$6:$L$215,12,0)),"")</f>
        <v xml:space="preserve">El Plan de Movilidad Empresarial Sostenible, Plan MES, ha sido adaptado por la Corporación en búsqueda de contribuir al mejoramiento de la movilidad, la calidad del aire, la salud y la calidad de vida de los habitantes del territorio metropolitano, en este sentido la Entidad formulo una serie de estrategias y acciones que permitieron favorecer el plan de una manera asertiva. Entre ellas:
Estas estrategias pretenden racionalizar el uso del Vehículo Particular. 
Acción: Vehículo compartido o Carpooling. 
Acción: Regulación de espacios de estacionamiento,
Acción: Flexibilidad horaria.
Acción: Almorzar en oficina. 
Estrategias para Fomentar la Cultura de la Movilidad Sostenible. 
Acción: Campañas educativas y de concientización (correo institucional, circulares, otros).
A través de la Implementación Ley 1811 de 2016, la corporación ha otorgado un número considerable de beneficios para los funcionarios que se desplazan desde sus lugares de vivienda hasta la Entidad por medio de bicicleta. 
</v>
      </c>
      <c r="AF123" s="3">
        <f>VLOOKUP(A123,'[1]Anexo 1 Matriz Inf Gestión'!$B$8:$AK$216,36,0)</f>
        <v>1</v>
      </c>
      <c r="AG123" s="15" cm="1">
        <f t="array" ref="AG123:AI123">VLOOKUP(A123,'[1]Anexo 1 Matriz Inf Gestión'!$B$8:$BV$216,TRANSPOSE({71;72;73}),0)</f>
        <v>0</v>
      </c>
      <c r="AH123" s="15">
        <v>0</v>
      </c>
      <c r="AI123" s="3">
        <v>0</v>
      </c>
      <c r="AJ123" s="40" t="str">
        <f>IF(VLOOKUP(A123,'[1]Anexo 1 Matriz Inf Gestión'!$B$8:$CA$216,75,0)="","",VLOOKUP(A123,'[1]Anexo 1 Matriz Inf Gestión'!$B$8:$CA$216,75,0))</f>
        <v/>
      </c>
      <c r="AK123" s="40" t="str">
        <f>IF(VLOOKUP(A123,'[1]Anexo 1 Matriz Inf Gestión'!$B$8:$CA$216,76,0)="","",VLOOKUP(A123,'[1]Anexo 1 Matriz Inf Gestión'!$B$8:$CA$216,76,0))</f>
        <v/>
      </c>
      <c r="AL123" s="40" t="str">
        <f>IF(VLOOKUP(A123,'[1]Anexo 1 Matriz Inf Gestión'!$B$8:$CA$216,77,0)="","",VLOOKUP(A123,'[1]Anexo 1 Matriz Inf Gestión'!$B$8:$CA$216,77,0))</f>
        <v/>
      </c>
      <c r="AM123" s="40" t="str">
        <f>IF(VLOOKUP(A123,'[1]Anexo 1 Matriz Inf Gestión'!$B$8:$CA$216,78,0)="","",VLOOKUP(A123,'[1]Anexo 1 Matriz Inf Gestión'!$B$8:$CA$216,78,0))</f>
        <v/>
      </c>
    </row>
    <row r="124" spans="1:39" ht="25.5" outlineLevel="1" x14ac:dyDescent="0.2">
      <c r="A124" s="1" t="s">
        <v>221</v>
      </c>
      <c r="B124" s="4" t="str">
        <f>VLOOKUP(A124,'[1]Anexo 1 Matriz Inf Gestión'!$B$8:$D$216,3,0)</f>
        <v>Mejorar el modelo de implementación de gestión integral de residuos</v>
      </c>
      <c r="C124" s="4" t="str">
        <f>IFERROR(IF(VLOOKUP(A124,'[1]Anexo 1 Matriz Inf Gestión'!$B$8:$E$216,4,0)="","",VLOOKUP(A124,'[1]Anexo 1 Matriz Inf Gestión'!$B$8:$E$216,4,0)),"")</f>
        <v/>
      </c>
      <c r="D124" s="3">
        <f>VLOOKUP(A124,'[1]Anexo 1 Matriz Inf Gestión'!$B$8:$J$216,6,0)</f>
        <v>1</v>
      </c>
      <c r="E124" s="3" cm="1">
        <f t="array" ref="E124:F124">VLOOKUP(A124,'[2]Anexo 1 Matriz Inf Gestión'!$A$7:$H$215,TRANSPOSE({7;8}),0)</f>
        <v>1</v>
      </c>
      <c r="F124" s="3">
        <v>1</v>
      </c>
      <c r="G124" s="15" cm="1">
        <f t="array" ref="G124:I124">VLOOKUP(A124,'[2]Anexo 1 Matriz Inf Gestión'!$A$7:$AF$215,TRANSPOSE({30;31;32}),0)</f>
        <v>1517727258</v>
      </c>
      <c r="H124" s="15">
        <v>1479654046</v>
      </c>
      <c r="I124" s="3">
        <v>0.9749143254828464</v>
      </c>
      <c r="J124" s="35" t="s">
        <v>67</v>
      </c>
      <c r="K124" s="3">
        <f>VLOOKUP(A124,'[1]Anexo 1 Matriz Inf Gestión'!$B$8:$J$216,7,0)</f>
        <v>1</v>
      </c>
      <c r="L124" s="3" cm="1">
        <f t="array" ref="L124:M124">VLOOKUP(A124,'[3]Anexo 1 Matriz Inf Gestión'!$A$8:$R$216,TRANSPOSE({11;16}),0)</f>
        <v>1</v>
      </c>
      <c r="M124" s="3">
        <v>1</v>
      </c>
      <c r="N124" s="15" cm="1">
        <f t="array" ref="N124:P124">VLOOKUP(A124,'[3]Anexo 1 Matriz Inf Gestión'!$A$8:$AU$216,TRANSPOSE({45;46;47}),0)</f>
        <v>1521481821</v>
      </c>
      <c r="O124" s="15">
        <v>1471893701</v>
      </c>
      <c r="P124" s="3">
        <v>0.96740801019403044</v>
      </c>
      <c r="Q124" s="34" t="s">
        <v>67</v>
      </c>
      <c r="R124" s="3">
        <f>VLOOKUP(A124,'[1]Anexo 1 Matriz Inf Gestión'!$B$8:$J$216,8,0)</f>
        <v>1</v>
      </c>
      <c r="S124" s="3" cm="1">
        <f t="array" ref="S124:T124">VLOOKUP(A124,'[4]Anexo 1 Matriz Inf Gestión'!$A$8:$R$216,TRANSPOSE({11;17}),0)</f>
        <v>1</v>
      </c>
      <c r="T124" s="3">
        <v>1</v>
      </c>
      <c r="U124" s="15" cm="1">
        <f t="array" ref="U124:W124">VLOOKUP(A124,'[4]Anexo 1 Matriz Inf Gestión'!$A$8:$BE$216,TRANSPOSE({54;55;56}),0)</f>
        <v>2142034243</v>
      </c>
      <c r="V124" s="15">
        <v>1977151199</v>
      </c>
      <c r="W124" s="3">
        <v>0.92302501953980198</v>
      </c>
      <c r="X124" s="30" t="s">
        <v>67</v>
      </c>
      <c r="Y124" s="3">
        <f>VLOOKUP(A124,'[1]Anexo 1 Matriz Inf Gestión'!$B$8:$J$216,9,0)</f>
        <v>1</v>
      </c>
      <c r="Z124" s="3">
        <f>VLOOKUP(A124,'[1]Anexo 1 Matriz Inf Gestión'!$B$8:$N$216,13,0)</f>
        <v>1</v>
      </c>
      <c r="AA124" s="3">
        <f>VLOOKUP(A124,'[1]Anexo 1 Matriz Inf Gestión'!$B$8:$U$216,20,0)</f>
        <v>1</v>
      </c>
      <c r="AB124" s="15" cm="1">
        <f t="array" ref="AB124:AD124">VLOOKUP(A124,'[1]Anexo 1 Matriz Inf Gestión'!$B$8:$BP$216,TRANSPOSE({65;66;67}),0)</f>
        <v>1607058784</v>
      </c>
      <c r="AC124" s="15">
        <v>1411314588</v>
      </c>
      <c r="AD124" s="3">
        <v>0.87819723961012242</v>
      </c>
      <c r="AE124" s="33" t="str">
        <f>IFERROR(IF(VLOOKUP(A124,[1]Consolidado!$A$6:$L$215,12,0)="","",VLOOKUP(A124,[1]Consolidado!$A$6:$L$215,12,0)),"")</f>
        <v/>
      </c>
      <c r="AF124" s="3">
        <f>VLOOKUP(A124,'[1]Anexo 1 Matriz Inf Gestión'!$B$8:$AK$216,36,0)</f>
        <v>1</v>
      </c>
      <c r="AG124" s="15" cm="1">
        <f t="array" ref="AG124:AI124">VLOOKUP(A124,'[1]Anexo 1 Matriz Inf Gestión'!$B$8:$BV$216,TRANSPOSE({71;72;73}),0)</f>
        <v>6788302106</v>
      </c>
      <c r="AH124" s="15">
        <v>6340013534</v>
      </c>
      <c r="AI124" s="3">
        <v>0.93396160556794172</v>
      </c>
      <c r="AJ124" s="40" t="str">
        <f>IF(VLOOKUP(A124,'[1]Anexo 1 Matriz Inf Gestión'!$B$8:$CA$216,75,0)="","",VLOOKUP(A124,'[1]Anexo 1 Matriz Inf Gestión'!$B$8:$CA$216,75,0))</f>
        <v/>
      </c>
      <c r="AK124" s="40" t="str">
        <f>IF(VLOOKUP(A124,'[1]Anexo 1 Matriz Inf Gestión'!$B$8:$CA$216,76,0)="","",VLOOKUP(A124,'[1]Anexo 1 Matriz Inf Gestión'!$B$8:$CA$216,76,0))</f>
        <v/>
      </c>
      <c r="AL124" s="40" t="str">
        <f>IF(VLOOKUP(A124,'[1]Anexo 1 Matriz Inf Gestión'!$B$8:$CA$216,77,0)="","",VLOOKUP(A124,'[1]Anexo 1 Matriz Inf Gestión'!$B$8:$CA$216,77,0))</f>
        <v/>
      </c>
      <c r="AM124" s="40" t="str">
        <f>IF(VLOOKUP(A124,'[1]Anexo 1 Matriz Inf Gestión'!$B$8:$CA$216,78,0)="","",VLOOKUP(A124,'[1]Anexo 1 Matriz Inf Gestión'!$B$8:$CA$216,78,0))</f>
        <v/>
      </c>
    </row>
    <row r="125" spans="1:39" ht="127.5" outlineLevel="1" x14ac:dyDescent="0.2">
      <c r="A125" s="1" t="s">
        <v>37</v>
      </c>
      <c r="B125" s="4" t="str">
        <f>VLOOKUP(A125,'[1]Anexo 1 Matriz Inf Gestión'!$B$8:$D$216,3,0)</f>
        <v>Seguimiento a los Planes de Gestión Integral de Residuos Sólidos (PGIRS) con metas de aprovechamiento</v>
      </c>
      <c r="C125" s="4" t="str">
        <f>IFERROR(IF(VLOOKUP(A125,'[1]Anexo 1 Matriz Inf Gestión'!$B$8:$E$216,4,0)="","",VLOOKUP(A125,'[1]Anexo 1 Matriz Inf Gestión'!$B$8:$E$216,4,0)),"")</f>
        <v>% de Planes de Gestión Integral de Residuos Sólidos (PGIRS) con seguimiento a metas de aprovechamiento</v>
      </c>
      <c r="D125" s="3">
        <f>VLOOKUP(A125,'[1]Anexo 1 Matriz Inf Gestión'!$B$8:$J$216,6,0)</f>
        <v>0.5</v>
      </c>
      <c r="E125" s="3" cm="1">
        <f t="array" ref="E125:F125">VLOOKUP(A125,'[2]Anexo 1 Matriz Inf Gestión'!$A$7:$H$215,TRANSPOSE({7;8}),0)</f>
        <v>1</v>
      </c>
      <c r="F125" s="3">
        <v>1</v>
      </c>
      <c r="G125" s="15" cm="1">
        <f t="array" ref="G125:I125">VLOOKUP(A125,'[2]Anexo 1 Matriz Inf Gestión'!$A$7:$AF$215,TRANSPOSE({30;31;32}),0)</f>
        <v>698850777</v>
      </c>
      <c r="H125" s="15">
        <v>670070039</v>
      </c>
      <c r="I125" s="3">
        <v>0.9588170480062298</v>
      </c>
      <c r="J125" s="35" t="s">
        <v>434</v>
      </c>
      <c r="K125" s="3">
        <f>VLOOKUP(A125,'[1]Anexo 1 Matriz Inf Gestión'!$B$8:$J$216,7,0)</f>
        <v>1</v>
      </c>
      <c r="L125" s="3" cm="1">
        <f t="array" ref="L125:M125">VLOOKUP(A125,'[3]Anexo 1 Matriz Inf Gestión'!$A$8:$R$216,TRANSPOSE({11;16}),0)</f>
        <v>1</v>
      </c>
      <c r="M125" s="3">
        <v>1</v>
      </c>
      <c r="N125" s="15" cm="1">
        <f t="array" ref="N125:P125">VLOOKUP(A125,'[3]Anexo 1 Matriz Inf Gestión'!$A$8:$AU$216,TRANSPOSE({45;46;47}),0)</f>
        <v>721481821</v>
      </c>
      <c r="O125" s="15">
        <v>671893701</v>
      </c>
      <c r="P125" s="3">
        <v>0.93126906519797126</v>
      </c>
      <c r="Q125" s="34" t="s">
        <v>65</v>
      </c>
      <c r="R125" s="3">
        <f>VLOOKUP(A125,'[1]Anexo 1 Matriz Inf Gestión'!$B$8:$J$216,8,0)</f>
        <v>1</v>
      </c>
      <c r="S125" s="3" cm="1">
        <f t="array" ref="S125:T125">VLOOKUP(A125,'[4]Anexo 1 Matriz Inf Gestión'!$A$8:$R$216,TRANSPOSE({11;17}),0)</f>
        <v>1</v>
      </c>
      <c r="T125" s="3">
        <v>1</v>
      </c>
      <c r="U125" s="15" cm="1">
        <f t="array" ref="U125:W125">VLOOKUP(A125,'[4]Anexo 1 Matriz Inf Gestión'!$A$8:$BE$216,TRANSPOSE({54;55;56}),0)</f>
        <v>334156055</v>
      </c>
      <c r="V125" s="15">
        <v>324960717</v>
      </c>
      <c r="W125" s="3">
        <v>0.9724819051984559</v>
      </c>
      <c r="X125" s="30" t="s">
        <v>575</v>
      </c>
      <c r="Y125" s="3">
        <f>VLOOKUP(A125,'[1]Anexo 1 Matriz Inf Gestión'!$B$8:$J$216,9,0)</f>
        <v>1</v>
      </c>
      <c r="Z125" s="3">
        <f>VLOOKUP(A125,'[1]Anexo 1 Matriz Inf Gestión'!$B$8:$N$216,13,0)</f>
        <v>1</v>
      </c>
      <c r="AA125" s="3">
        <f>VLOOKUP(A125,'[1]Anexo 1 Matriz Inf Gestión'!$B$8:$U$216,20,0)</f>
        <v>1</v>
      </c>
      <c r="AB125" s="15" cm="1">
        <f t="array" ref="AB125:AD125">VLOOKUP(A125,'[1]Anexo 1 Matriz Inf Gestión'!$B$8:$BP$216,TRANSPOSE({65;66;67}),0)</f>
        <v>0</v>
      </c>
      <c r="AC125" s="15">
        <v>0</v>
      </c>
      <c r="AD125" s="3">
        <v>0</v>
      </c>
      <c r="AE125" s="33" t="str">
        <f>IFERROR(IF(VLOOKUP(A125,[1]Consolidado!$A$6:$L$215,12,0)="","",VLOOKUP(A125,[1]Consolidado!$A$6:$L$215,12,0)),"")</f>
        <v>Se realizaron las tres mesas PGIRS planteadas para 2023, la última en el marco de la Semana ambiental de economia circular; a la par se han brindado asesorías personalizadas a los municipios (encargados de servicios públicos y del PGIRs), cabe mencionar que estas asesorías se priorizan con municipios que no son participantes recurrentes o activos en las mesas territoriales PGIRS.</v>
      </c>
      <c r="AF125" s="3">
        <f>VLOOKUP(A125,'[1]Anexo 1 Matriz Inf Gestión'!$B$8:$AK$216,36,0)</f>
        <v>1</v>
      </c>
      <c r="AG125" s="15" cm="1">
        <f t="array" ref="AG125:AI125">VLOOKUP(A125,'[1]Anexo 1 Matriz Inf Gestión'!$B$8:$BV$216,TRANSPOSE({71;72;73}),0)</f>
        <v>1754488653</v>
      </c>
      <c r="AH125" s="15">
        <v>1666924457</v>
      </c>
      <c r="AI125" s="3">
        <v>0.95009132954477993</v>
      </c>
      <c r="AJ125" s="40" t="str">
        <f>IF(VLOOKUP(A125,'[1]Anexo 1 Matriz Inf Gestión'!$B$8:$CA$216,75,0)="","",VLOOKUP(A125,'[1]Anexo 1 Matriz Inf Gestión'!$B$8:$CA$216,75,0))</f>
        <v/>
      </c>
      <c r="AK125" s="40" t="str">
        <f>IF(VLOOKUP(A125,'[1]Anexo 1 Matriz Inf Gestión'!$B$8:$CA$216,76,0)="","",VLOOKUP(A125,'[1]Anexo 1 Matriz Inf Gestión'!$B$8:$CA$216,76,0))</f>
        <v>% de Planes de Gestión Integral de Residuos Sólidos (PGIRS) con seguimiento a metas de aprovechamiento</v>
      </c>
      <c r="AL125" s="40" t="str">
        <f>IF(VLOOKUP(A125,'[1]Anexo 1 Matriz Inf Gestión'!$B$8:$CA$216,77,0)="","",VLOOKUP(A125,'[1]Anexo 1 Matriz Inf Gestión'!$B$8:$CA$216,77,0))</f>
        <v/>
      </c>
      <c r="AM125" s="40" t="str">
        <f>IF(VLOOKUP(A125,'[1]Anexo 1 Matriz Inf Gestión'!$B$8:$CA$216,78,0)="","",VLOOKUP(A125,'[1]Anexo 1 Matriz Inf Gestión'!$B$8:$CA$216,78,0))</f>
        <v/>
      </c>
    </row>
    <row r="126" spans="1:39" ht="102" outlineLevel="1" x14ac:dyDescent="0.2">
      <c r="A126" s="1" t="s">
        <v>38</v>
      </c>
      <c r="B126" s="4" t="str">
        <f>VLOOKUP(A126,'[1]Anexo 1 Matriz Inf Gestión'!$B$8:$D$216,3,0)</f>
        <v>Seguimiento a las metas de aprovechamiento contempladas en los PGIRS</v>
      </c>
      <c r="C126" s="4" t="str">
        <f>IFERROR(IF(VLOOKUP(A126,'[1]Anexo 1 Matriz Inf Gestión'!$B$8:$E$216,4,0)="","",VLOOKUP(A126,'[1]Anexo 1 Matriz Inf Gestión'!$B$8:$E$216,4,0)),"")</f>
        <v>% de seguimiento a las metas de aprovechamiento contempladas en los PGIRS</v>
      </c>
      <c r="D126" s="3">
        <f>VLOOKUP(A126,'[1]Anexo 1 Matriz Inf Gestión'!$B$8:$J$216,6,0)</f>
        <v>0.7</v>
      </c>
      <c r="E126" s="3" cm="1">
        <f t="array" ref="E126:F126">VLOOKUP(A126,'[2]Anexo 1 Matriz Inf Gestión'!$A$7:$H$215,TRANSPOSE({7;8}),0)</f>
        <v>1</v>
      </c>
      <c r="F126" s="3">
        <v>1</v>
      </c>
      <c r="G126" s="15" cm="1">
        <f t="array" ref="G126:I126">VLOOKUP(A126,'[2]Anexo 1 Matriz Inf Gestión'!$A$7:$AF$215,TRANSPOSE({30;31;32}),0)</f>
        <v>563672300</v>
      </c>
      <c r="H126" s="15">
        <v>554379826</v>
      </c>
      <c r="I126" s="3">
        <v>0.98351440367035958</v>
      </c>
      <c r="J126" s="35" t="s">
        <v>435</v>
      </c>
      <c r="K126" s="3">
        <f>VLOOKUP(A126,'[1]Anexo 1 Matriz Inf Gestión'!$B$8:$J$216,7,0)</f>
        <v>1</v>
      </c>
      <c r="L126" s="3" cm="1">
        <f t="array" ref="L126:M126">VLOOKUP(A126,'[3]Anexo 1 Matriz Inf Gestión'!$A$8:$R$216,TRANSPOSE({11;16}),0)</f>
        <v>1</v>
      </c>
      <c r="M126" s="3">
        <v>1</v>
      </c>
      <c r="N126" s="15" cm="1">
        <f t="array" ref="N126:P126">VLOOKUP(A126,'[3]Anexo 1 Matriz Inf Gestión'!$A$8:$AU$216,TRANSPOSE({45;46;47}),0)</f>
        <v>400000000</v>
      </c>
      <c r="O126" s="15">
        <v>400000000</v>
      </c>
      <c r="P126" s="3">
        <v>1</v>
      </c>
      <c r="Q126" s="34" t="s">
        <v>65</v>
      </c>
      <c r="R126" s="3">
        <f>VLOOKUP(A126,'[1]Anexo 1 Matriz Inf Gestión'!$B$8:$J$216,8,0)</f>
        <v>1</v>
      </c>
      <c r="S126" s="3" cm="1">
        <f t="array" ref="S126:T126">VLOOKUP(A126,'[4]Anexo 1 Matriz Inf Gestión'!$A$8:$R$216,TRANSPOSE({11;17}),0)</f>
        <v>1</v>
      </c>
      <c r="T126" s="3">
        <v>1</v>
      </c>
      <c r="U126" s="15" cm="1">
        <f t="array" ref="U126:W126">VLOOKUP(A126,'[4]Anexo 1 Matriz Inf Gestión'!$A$8:$BE$216,TRANSPOSE({54;55;56}),0)</f>
        <v>0</v>
      </c>
      <c r="V126" s="15">
        <v>0</v>
      </c>
      <c r="W126" s="3">
        <v>0</v>
      </c>
      <c r="X126" s="30" t="s">
        <v>576</v>
      </c>
      <c r="Y126" s="3">
        <f>VLOOKUP(A126,'[1]Anexo 1 Matriz Inf Gestión'!$B$8:$J$216,9,0)</f>
        <v>1</v>
      </c>
      <c r="Z126" s="3">
        <f>VLOOKUP(A126,'[1]Anexo 1 Matriz Inf Gestión'!$B$8:$N$216,13,0)</f>
        <v>1</v>
      </c>
      <c r="AA126" s="3">
        <f>VLOOKUP(A126,'[1]Anexo 1 Matriz Inf Gestión'!$B$8:$U$216,20,0)</f>
        <v>1</v>
      </c>
      <c r="AB126" s="15" cm="1">
        <f t="array" ref="AB126:AD126">VLOOKUP(A126,'[1]Anexo 1 Matriz Inf Gestión'!$B$8:$BP$216,TRANSPOSE({65;66;67}),0)</f>
        <v>0</v>
      </c>
      <c r="AC126" s="15">
        <v>0</v>
      </c>
      <c r="AD126" s="3">
        <v>0</v>
      </c>
      <c r="AE126" s="33" t="str">
        <f>IFERROR(IF(VLOOKUP(A126,[1]Consolidado!$A$6:$L$215,12,0)="","",VLOOKUP(A126,[1]Consolidado!$A$6:$L$215,12,0)),"")</f>
        <v>Se realizaron las tres mesas PGIRS planteadas para 2023, la última en el marco de la Semana ambiental de economia circular; a la par se han brindado asesorías personalizadas a los municipios (encargados de servicios públicos y del PGIRs), cabe mencionar que estas asesorías se priorizan con municipios que no son participantes recurrentes o activos en las mesas territoriales PGIRS.</v>
      </c>
      <c r="AF126" s="3">
        <f>VLOOKUP(A126,'[1]Anexo 1 Matriz Inf Gestión'!$B$8:$AK$216,36,0)</f>
        <v>1</v>
      </c>
      <c r="AG126" s="15" cm="1">
        <f t="array" ref="AG126:AI126">VLOOKUP(A126,'[1]Anexo 1 Matriz Inf Gestión'!$B$8:$BV$216,TRANSPOSE({71;72;73}),0)</f>
        <v>963672300</v>
      </c>
      <c r="AH126" s="15">
        <v>954379826</v>
      </c>
      <c r="AI126" s="3">
        <v>0.99035722620646038</v>
      </c>
      <c r="AJ126" s="40" t="str">
        <f>IF(VLOOKUP(A126,'[1]Anexo 1 Matriz Inf Gestión'!$B$8:$CA$216,75,0)="","",VLOOKUP(A126,'[1]Anexo 1 Matriz Inf Gestión'!$B$8:$CA$216,75,0))</f>
        <v/>
      </c>
      <c r="AK126" s="40" t="str">
        <f>IF(VLOOKUP(A126,'[1]Anexo 1 Matriz Inf Gestión'!$B$8:$CA$216,76,0)="","",VLOOKUP(A126,'[1]Anexo 1 Matriz Inf Gestión'!$B$8:$CA$216,76,0))</f>
        <v/>
      </c>
      <c r="AL126" s="40" t="str">
        <f>IF(VLOOKUP(A126,'[1]Anexo 1 Matriz Inf Gestión'!$B$8:$CA$216,77,0)="","",VLOOKUP(A126,'[1]Anexo 1 Matriz Inf Gestión'!$B$8:$CA$216,77,0))</f>
        <v/>
      </c>
      <c r="AM126" s="40" t="str">
        <f>IF(VLOOKUP(A126,'[1]Anexo 1 Matriz Inf Gestión'!$B$8:$CA$216,78,0)="","",VLOOKUP(A126,'[1]Anexo 1 Matriz Inf Gestión'!$B$8:$CA$216,78,0))</f>
        <v/>
      </c>
    </row>
    <row r="127" spans="1:39" ht="191.25" outlineLevel="1" x14ac:dyDescent="0.2">
      <c r="A127" s="1" t="s">
        <v>39</v>
      </c>
      <c r="B127" s="4" t="str">
        <f>VLOOKUP(A127,'[1]Anexo 1 Matriz Inf Gestión'!$B$8:$D$216,3,0)</f>
        <v>Implementación de campañas para la disminución en la generación de residuos</v>
      </c>
      <c r="C127" s="4" t="str">
        <f>IFERROR(IF(VLOOKUP(A127,'[1]Anexo 1 Matriz Inf Gestión'!$B$8:$E$216,4,0)="","",VLOOKUP(A127,'[1]Anexo 1 Matriz Inf Gestión'!$B$8:$E$216,4,0)),"")</f>
        <v>% de implementación de campañas para la disminución en la generación de residuos</v>
      </c>
      <c r="D127" s="3">
        <f>VLOOKUP(A127,'[1]Anexo 1 Matriz Inf Gestión'!$B$8:$J$216,6,0)</f>
        <v>0.5</v>
      </c>
      <c r="E127" s="3" cm="1">
        <f t="array" ref="E127:F127">VLOOKUP(A127,'[2]Anexo 1 Matriz Inf Gestión'!$A$7:$H$215,TRANSPOSE({7;8}),0)</f>
        <v>1</v>
      </c>
      <c r="F127" s="3">
        <v>1</v>
      </c>
      <c r="G127" s="15" cm="1">
        <f t="array" ref="G127:I127">VLOOKUP(A127,'[2]Anexo 1 Matriz Inf Gestión'!$A$7:$AF$215,TRANSPOSE({30;31;32}),0)</f>
        <v>255204181</v>
      </c>
      <c r="H127" s="15">
        <v>255204181</v>
      </c>
      <c r="I127" s="3">
        <v>1</v>
      </c>
      <c r="J127" s="35" t="s">
        <v>436</v>
      </c>
      <c r="K127" s="3">
        <f>VLOOKUP(A127,'[1]Anexo 1 Matriz Inf Gestión'!$B$8:$J$216,7,0)</f>
        <v>1</v>
      </c>
      <c r="L127" s="3" cm="1">
        <f t="array" ref="L127:M127">VLOOKUP(A127,'[3]Anexo 1 Matriz Inf Gestión'!$A$8:$R$216,TRANSPOSE({11;16}),0)</f>
        <v>1</v>
      </c>
      <c r="M127" s="3">
        <v>1</v>
      </c>
      <c r="N127" s="15" cm="1">
        <f t="array" ref="N127:P127">VLOOKUP(A127,'[3]Anexo 1 Matriz Inf Gestión'!$A$8:$AU$216,TRANSPOSE({45;46;47}),0)</f>
        <v>400000000</v>
      </c>
      <c r="O127" s="15">
        <v>400000000</v>
      </c>
      <c r="P127" s="3">
        <v>1</v>
      </c>
      <c r="Q127" s="34" t="s">
        <v>66</v>
      </c>
      <c r="R127" s="3">
        <f>VLOOKUP(A127,'[1]Anexo 1 Matriz Inf Gestión'!$B$8:$J$216,8,0)</f>
        <v>1</v>
      </c>
      <c r="S127" s="3" cm="1">
        <f t="array" ref="S127:T127">VLOOKUP(A127,'[4]Anexo 1 Matriz Inf Gestión'!$A$8:$R$216,TRANSPOSE({11;17}),0)</f>
        <v>1</v>
      </c>
      <c r="T127" s="3">
        <v>1</v>
      </c>
      <c r="U127" s="15" cm="1">
        <f t="array" ref="U127:W127">VLOOKUP(A127,'[4]Anexo 1 Matriz Inf Gestión'!$A$8:$BE$216,TRANSPOSE({54;55;56}),0)</f>
        <v>1807878188</v>
      </c>
      <c r="V127" s="15">
        <v>1652190482</v>
      </c>
      <c r="W127" s="3">
        <v>0.91388374115391446</v>
      </c>
      <c r="X127" s="30" t="s">
        <v>577</v>
      </c>
      <c r="Y127" s="3">
        <f>VLOOKUP(A127,'[1]Anexo 1 Matriz Inf Gestión'!$B$8:$J$216,9,0)</f>
        <v>1</v>
      </c>
      <c r="Z127" s="3">
        <f>VLOOKUP(A127,'[1]Anexo 1 Matriz Inf Gestión'!$B$8:$N$216,13,0)</f>
        <v>1</v>
      </c>
      <c r="AA127" s="3">
        <f>VLOOKUP(A127,'[1]Anexo 1 Matriz Inf Gestión'!$B$8:$U$216,20,0)</f>
        <v>1</v>
      </c>
      <c r="AB127" s="15" cm="1">
        <f t="array" ref="AB127:AD127">VLOOKUP(A127,'[1]Anexo 1 Matriz Inf Gestión'!$B$8:$BP$216,TRANSPOSE({65;66;67}),0)</f>
        <v>1607058784</v>
      </c>
      <c r="AC127" s="15">
        <v>1411314588</v>
      </c>
      <c r="AD127" s="3">
        <v>0.87819723961012242</v>
      </c>
      <c r="AE127" s="33" t="str">
        <f>IFERROR(IF(VLOOKUP(A127,[1]Consolidado!$A$6:$L$215,12,0)="","",VLOOKUP(A127,[1]Consolidado!$A$6:$L$215,12,0)),"")</f>
        <v>Se planteó para el presente año una sola campaña, conformadas por acciones independientes (tomas a municipios, acompañamiento unidad móvil, etc), como en el marco de los diferentes convenios realizados a nivel regional o municipal, donde se incluyen componente educomunicativas; así mismo se tiene recursos destinados a la Oficina de comunicaciones, para elaboración de piezas (infográficos, cuñas y e-cards) para promover la separación y disminución en la fuente, participación en ferias ambientales y eventos de promoción corporativos y donde se promueva la reducción en la generación; se tiene de acciones: la realización de una rueda de prensa y microprograma de televisión enfocado en el estado de los rellenos sanitarios de la jurisdicción y promover la disminución en la generación para optimizar la vida útil de los mismo; se han realizado además 7 eventos educomunicacionales con el fin de promover la gestión integral de los residuos y la disminución de los mismos en los municipios de El Bagre, Tarazá, Puerto Valdivia, Ciudad Bolívar, Santafé de Antioquia, Puerto Nare y Yolombó.
Finalmente en la semana del 25-29 de septiembre se realizó la semana de la economia circular con público interno y externo donde se tuvieron talleres sobre mercurio, mesa PGIRS y de residuos hospitalarios, mesa de RCD´s, foros sobre el tema y actividades ludico pedagogicas al interior de la Corporación.</v>
      </c>
      <c r="AF127" s="3">
        <f>VLOOKUP(A127,'[1]Anexo 1 Matriz Inf Gestión'!$B$8:$AK$216,36,0)</f>
        <v>1</v>
      </c>
      <c r="AG127" s="15" cm="1">
        <f t="array" ref="AG127:AI127">VLOOKUP(A127,'[1]Anexo 1 Matriz Inf Gestión'!$B$8:$BV$216,TRANSPOSE({71;72;73}),0)</f>
        <v>4070141153</v>
      </c>
      <c r="AH127" s="15">
        <v>3718709251</v>
      </c>
      <c r="AI127" s="3">
        <v>0.91365608985305868</v>
      </c>
      <c r="AJ127" s="40" t="str">
        <f>IF(VLOOKUP(A127,'[1]Anexo 1 Matriz Inf Gestión'!$B$8:$CA$216,75,0)="","",VLOOKUP(A127,'[1]Anexo 1 Matriz Inf Gestión'!$B$8:$CA$216,75,0))</f>
        <v/>
      </c>
      <c r="AK127" s="40" t="str">
        <f>IF(VLOOKUP(A127,'[1]Anexo 1 Matriz Inf Gestión'!$B$8:$CA$216,76,0)="","",VLOOKUP(A127,'[1]Anexo 1 Matriz Inf Gestión'!$B$8:$CA$216,76,0))</f>
        <v/>
      </c>
      <c r="AL127" s="40" t="str">
        <f>IF(VLOOKUP(A127,'[1]Anexo 1 Matriz Inf Gestión'!$B$8:$CA$216,77,0)="","",VLOOKUP(A127,'[1]Anexo 1 Matriz Inf Gestión'!$B$8:$CA$216,77,0))</f>
        <v/>
      </c>
      <c r="AM127" s="40" t="str">
        <f>IF(VLOOKUP(A127,'[1]Anexo 1 Matriz Inf Gestión'!$B$8:$CA$216,78,0)="","",VLOOKUP(A127,'[1]Anexo 1 Matriz Inf Gestión'!$B$8:$CA$216,78,0))</f>
        <v/>
      </c>
    </row>
    <row r="128" spans="1:39" ht="25.5" outlineLevel="1" x14ac:dyDescent="0.2">
      <c r="A128" s="1" t="s">
        <v>222</v>
      </c>
      <c r="B128" s="4" t="str">
        <f>VLOOKUP(A128,'[1]Anexo 1 Matriz Inf Gestión'!$B$8:$D$216,3,0)</f>
        <v>Fomentar hábitos ciudadanos sostenibles, con enfoque diferencial</v>
      </c>
      <c r="C128" s="4" t="str">
        <f>IFERROR(IF(VLOOKUP(A128,'[1]Anexo 1 Matriz Inf Gestión'!$B$8:$E$216,4,0)="","",VLOOKUP(A128,'[1]Anexo 1 Matriz Inf Gestión'!$B$8:$E$216,4,0)),"")</f>
        <v/>
      </c>
      <c r="D128" s="3">
        <f>VLOOKUP(A128,'[1]Anexo 1 Matriz Inf Gestión'!$B$8:$J$216,6,0)</f>
        <v>1</v>
      </c>
      <c r="E128" s="3" cm="1">
        <f t="array" ref="E128:F128">VLOOKUP(A128,'[2]Anexo 1 Matriz Inf Gestión'!$A$7:$H$215,TRANSPOSE({7;8}),0)</f>
        <v>1</v>
      </c>
      <c r="F128" s="3">
        <v>1</v>
      </c>
      <c r="G128" s="15" cm="1">
        <f t="array" ref="G128:I128">VLOOKUP(A128,'[2]Anexo 1 Matriz Inf Gestión'!$A$7:$AF$215,TRANSPOSE({30;31;32}),0)</f>
        <v>4472906</v>
      </c>
      <c r="H128" s="15">
        <v>0</v>
      </c>
      <c r="I128" s="3">
        <v>0</v>
      </c>
      <c r="J128" s="35" t="s">
        <v>67</v>
      </c>
      <c r="K128" s="3">
        <f>VLOOKUP(A128,'[1]Anexo 1 Matriz Inf Gestión'!$B$8:$J$216,7,0)</f>
        <v>1</v>
      </c>
      <c r="L128" s="3" cm="1">
        <f t="array" ref="L128:M128">VLOOKUP(A128,'[3]Anexo 1 Matriz Inf Gestión'!$A$8:$R$216,TRANSPOSE({11;16}),0)</f>
        <v>1</v>
      </c>
      <c r="M128" s="3">
        <v>1</v>
      </c>
      <c r="N128" s="15" cm="1">
        <f t="array" ref="N128:P128">VLOOKUP(A128,'[3]Anexo 1 Matriz Inf Gestión'!$A$8:$AU$216,TRANSPOSE({45;46;47}),0)</f>
        <v>4200000</v>
      </c>
      <c r="O128" s="15">
        <v>4047000</v>
      </c>
      <c r="P128" s="3">
        <v>0.96357142857142852</v>
      </c>
      <c r="Q128" s="34" t="s">
        <v>67</v>
      </c>
      <c r="R128" s="3">
        <f>VLOOKUP(A128,'[1]Anexo 1 Matriz Inf Gestión'!$B$8:$J$216,8,0)</f>
        <v>1</v>
      </c>
      <c r="S128" s="3" cm="1">
        <f t="array" ref="S128:T128">VLOOKUP(A128,'[4]Anexo 1 Matriz Inf Gestión'!$A$8:$R$216,TRANSPOSE({11;17}),0)</f>
        <v>1</v>
      </c>
      <c r="T128" s="3">
        <v>1</v>
      </c>
      <c r="U128" s="15" cm="1">
        <f t="array" ref="U128:W128">VLOOKUP(A128,'[4]Anexo 1 Matriz Inf Gestión'!$A$8:$BE$216,TRANSPOSE({54;55;56}),0)</f>
        <v>65000000</v>
      </c>
      <c r="V128" s="15">
        <v>64484000</v>
      </c>
      <c r="W128" s="3">
        <v>0.99206153846153844</v>
      </c>
      <c r="X128" s="30" t="s">
        <v>67</v>
      </c>
      <c r="Y128" s="3">
        <f>VLOOKUP(A128,'[1]Anexo 1 Matriz Inf Gestión'!$B$8:$J$216,9,0)</f>
        <v>1</v>
      </c>
      <c r="Z128" s="3">
        <f>VLOOKUP(A128,'[1]Anexo 1 Matriz Inf Gestión'!$B$8:$N$216,13,0)</f>
        <v>0.66666666666666663</v>
      </c>
      <c r="AA128" s="3">
        <f>VLOOKUP(A128,'[1]Anexo 1 Matriz Inf Gestión'!$B$8:$U$216,20,0)</f>
        <v>0.66666666666666663</v>
      </c>
      <c r="AB128" s="15" cm="1">
        <f t="array" ref="AB128:AD128">VLOOKUP(A128,'[1]Anexo 1 Matriz Inf Gestión'!$B$8:$BP$216,TRANSPOSE({65;66;67}),0)</f>
        <v>80000000</v>
      </c>
      <c r="AC128" s="15">
        <v>79680000</v>
      </c>
      <c r="AD128" s="3">
        <v>0.996</v>
      </c>
      <c r="AE128" s="33" t="str">
        <f>IFERROR(IF(VLOOKUP(A128,[1]Consolidado!$A$6:$L$215,12,0)="","",VLOOKUP(A128,[1]Consolidado!$A$6:$L$215,12,0)),"")</f>
        <v/>
      </c>
      <c r="AF128" s="3">
        <f>VLOOKUP(A128,'[1]Anexo 1 Matriz Inf Gestión'!$B$8:$AK$216,36,0)</f>
        <v>0.91666666666666663</v>
      </c>
      <c r="AG128" s="15" cm="1">
        <f t="array" ref="AG128:AI128">VLOOKUP(A128,'[1]Anexo 1 Matriz Inf Gestión'!$B$8:$BV$216,TRANSPOSE({71;72;73}),0)</f>
        <v>153672906</v>
      </c>
      <c r="AH128" s="15">
        <v>148211000</v>
      </c>
      <c r="AI128" s="3">
        <v>0.96445758629696243</v>
      </c>
      <c r="AJ128" s="40" t="str">
        <f>IF(VLOOKUP(A128,'[1]Anexo 1 Matriz Inf Gestión'!$B$8:$CA$216,75,0)="","",VLOOKUP(A128,'[1]Anexo 1 Matriz Inf Gestión'!$B$8:$CA$216,75,0))</f>
        <v/>
      </c>
      <c r="AK128" s="40" t="str">
        <f>IF(VLOOKUP(A128,'[1]Anexo 1 Matriz Inf Gestión'!$B$8:$CA$216,76,0)="","",VLOOKUP(A128,'[1]Anexo 1 Matriz Inf Gestión'!$B$8:$CA$216,76,0))</f>
        <v/>
      </c>
      <c r="AL128" s="40" t="str">
        <f>IF(VLOOKUP(A128,'[1]Anexo 1 Matriz Inf Gestión'!$B$8:$CA$216,77,0)="","",VLOOKUP(A128,'[1]Anexo 1 Matriz Inf Gestión'!$B$8:$CA$216,77,0))</f>
        <v/>
      </c>
      <c r="AM128" s="40" t="str">
        <f>IF(VLOOKUP(A128,'[1]Anexo 1 Matriz Inf Gestión'!$B$8:$CA$216,78,0)="","",VLOOKUP(A128,'[1]Anexo 1 Matriz Inf Gestión'!$B$8:$CA$216,78,0))</f>
        <v/>
      </c>
    </row>
    <row r="129" spans="1:39" ht="127.5" outlineLevel="1" x14ac:dyDescent="0.2">
      <c r="A129" s="1" t="s">
        <v>123</v>
      </c>
      <c r="B129" s="4" t="str">
        <f>VLOOKUP(A129,'[1]Anexo 1 Matriz Inf Gestión'!$B$8:$D$216,3,0)</f>
        <v>Implementación de prácticas ambientales sostenibles desde el reconocimiento de sus derechos, deberes y el fortalecimiento de lo cultural</v>
      </c>
      <c r="C129" s="4" t="str">
        <f>IFERROR(IF(VLOOKUP(A129,'[1]Anexo 1 Matriz Inf Gestión'!$B$8:$E$216,4,0)="","",VLOOKUP(A129,'[1]Anexo 1 Matriz Inf Gestión'!$B$8:$E$216,4,0)),"")</f>
        <v>Número de prácticas ambientales sostenibles implementadas desde el reconocimiento de sus derechos, deberes y el fortalecimiento de lo cultural</v>
      </c>
      <c r="D129" s="5">
        <f>VLOOKUP(A129,'[1]Anexo 1 Matriz Inf Gestión'!$B$8:$J$216,6,0)</f>
        <v>3</v>
      </c>
      <c r="E129" s="5" cm="1">
        <f t="array" ref="E129:F129">VLOOKUP(A129,'[2]Anexo 1 Matriz Inf Gestión'!$A$7:$H$215,TRANSPOSE({7;8}),0)</f>
        <v>3</v>
      </c>
      <c r="F129" s="5">
        <v>1</v>
      </c>
      <c r="G129" s="15" cm="1">
        <f t="array" ref="G129:I129">VLOOKUP(A129,'[2]Anexo 1 Matriz Inf Gestión'!$A$7:$AF$215,TRANSPOSE({30;31;32}),0)</f>
        <v>4472906</v>
      </c>
      <c r="H129" s="15">
        <v>0</v>
      </c>
      <c r="I129" s="3">
        <v>0</v>
      </c>
      <c r="J129" s="35" t="s">
        <v>437</v>
      </c>
      <c r="K129" s="5">
        <f>VLOOKUP(A129,'[1]Anexo 1 Matriz Inf Gestión'!$B$8:$J$216,7,0)</f>
        <v>3</v>
      </c>
      <c r="L129" s="5" cm="1">
        <f t="array" ref="L129:M129">VLOOKUP(A129,'[3]Anexo 1 Matriz Inf Gestión'!$A$8:$R$216,TRANSPOSE({11;16}),0)</f>
        <v>3</v>
      </c>
      <c r="M129" s="5">
        <v>1</v>
      </c>
      <c r="N129" s="15" cm="1">
        <f t="array" ref="N129:P129">VLOOKUP(A129,'[3]Anexo 1 Matriz Inf Gestión'!$A$8:$AU$216,TRANSPOSE({45;46;47}),0)</f>
        <v>4200000</v>
      </c>
      <c r="O129" s="15">
        <v>4047000</v>
      </c>
      <c r="P129" s="3">
        <v>0.96357142857142852</v>
      </c>
      <c r="Q129" s="34" t="s">
        <v>315</v>
      </c>
      <c r="R129" s="5">
        <f>VLOOKUP(A129,'[1]Anexo 1 Matriz Inf Gestión'!$B$8:$J$216,8,0)</f>
        <v>3</v>
      </c>
      <c r="S129" s="5" cm="1">
        <f t="array" ref="S129:T129">VLOOKUP(A129,'[4]Anexo 1 Matriz Inf Gestión'!$A$8:$R$216,TRANSPOSE({11;17}),0)</f>
        <v>3</v>
      </c>
      <c r="T129" s="5">
        <v>1</v>
      </c>
      <c r="U129" s="15" cm="1">
        <f t="array" ref="U129:W129">VLOOKUP(A129,'[4]Anexo 1 Matriz Inf Gestión'!$A$8:$BE$216,TRANSPOSE({54;55;56}),0)</f>
        <v>65000000</v>
      </c>
      <c r="V129" s="15">
        <v>64484000</v>
      </c>
      <c r="W129" s="3">
        <v>0.99206153846153844</v>
      </c>
      <c r="X129" s="30" t="s">
        <v>578</v>
      </c>
      <c r="Y129" s="5">
        <f>VLOOKUP(A129,'[1]Anexo 1 Matriz Inf Gestión'!$B$8:$J$216,9,0)</f>
        <v>3</v>
      </c>
      <c r="Z129" s="5">
        <f>VLOOKUP(A129,'[1]Anexo 1 Matriz Inf Gestión'!$B$8:$N$216,13,0)</f>
        <v>2</v>
      </c>
      <c r="AA129" s="3">
        <f>VLOOKUP(A129,'[1]Anexo 1 Matriz Inf Gestión'!$B$8:$U$216,20,0)</f>
        <v>0.66666666666666663</v>
      </c>
      <c r="AB129" s="15" cm="1">
        <f t="array" ref="AB129:AD129">VLOOKUP(A129,'[1]Anexo 1 Matriz Inf Gestión'!$B$8:$BP$216,TRANSPOSE({65;66;67}),0)</f>
        <v>80000000</v>
      </c>
      <c r="AC129" s="15">
        <v>79680000</v>
      </c>
      <c r="AD129" s="3">
        <v>0.996</v>
      </c>
      <c r="AE129" s="33" t="str">
        <f>IFERROR(IF(VLOOKUP(A129,[1]Consolidado!$A$6:$L$215,12,0)="","",VLOOKUP(A129,[1]Consolidado!$A$6:$L$215,12,0)),"")</f>
        <v>En este indicador se ha avanzado con la Estrategia Itinerante en el trimestre: treinta y seis (36) jornadas municipales en las diferentes territoriales de la jurisdicción y una (1) jornada de articulación institucional con Cornare con su programa Masbosques y la secretaria de Medio Ambiente del municipio de Medellín.</v>
      </c>
      <c r="AF129" s="5">
        <f>VLOOKUP(A129,'[1]Anexo 1 Matriz Inf Gestión'!$B$8:$AK$216,36,0)</f>
        <v>0.91666666666666663</v>
      </c>
      <c r="AG129" s="15" cm="1">
        <f t="array" ref="AG129:AI129">VLOOKUP(A129,'[1]Anexo 1 Matriz Inf Gestión'!$B$8:$BV$216,TRANSPOSE({71;72;73}),0)</f>
        <v>153672906</v>
      </c>
      <c r="AH129" s="15">
        <v>148211000</v>
      </c>
      <c r="AI129" s="3">
        <v>0.96445758629696243</v>
      </c>
      <c r="AJ129" s="40" t="str">
        <f>IF(VLOOKUP(A129,'[1]Anexo 1 Matriz Inf Gestión'!$B$8:$CA$216,75,0)="","",VLOOKUP(A129,'[1]Anexo 1 Matriz Inf Gestión'!$B$8:$CA$216,75,0))</f>
        <v/>
      </c>
      <c r="AK129" s="40" t="str">
        <f>IF(VLOOKUP(A129,'[1]Anexo 1 Matriz Inf Gestión'!$B$8:$CA$216,76,0)="","",VLOOKUP(A129,'[1]Anexo 1 Matriz Inf Gestión'!$B$8:$CA$216,76,0))</f>
        <v/>
      </c>
      <c r="AL129" s="40" t="str">
        <f>IF(VLOOKUP(A129,'[1]Anexo 1 Matriz Inf Gestión'!$B$8:$CA$216,77,0)="","",VLOOKUP(A129,'[1]Anexo 1 Matriz Inf Gestión'!$B$8:$CA$216,77,0))</f>
        <v>RET 34: Apropiar a los actores de su territorio desde la comunicación, el reconocimiento y fortalecimiento en lo cultural</v>
      </c>
      <c r="AM129" s="40" t="str">
        <f>IF(VLOOKUP(A129,'[1]Anexo 1 Matriz Inf Gestión'!$B$8:$CA$216,78,0)="","",VLOOKUP(A129,'[1]Anexo 1 Matriz Inf Gestión'!$B$8:$CA$216,78,0))</f>
        <v/>
      </c>
    </row>
    <row r="130" spans="1:39" ht="25.5" outlineLevel="1" x14ac:dyDescent="0.2">
      <c r="A130" s="1" t="s">
        <v>223</v>
      </c>
      <c r="B130" s="4" t="str">
        <f>VLOOKUP(A130,'[1]Anexo 1 Matriz Inf Gestión'!$B$8:$D$216,3,0)</f>
        <v>Promover prácticas ciudadanas de consumo sostenibles</v>
      </c>
      <c r="C130" s="4" t="str">
        <f>IFERROR(IF(VLOOKUP(A130,'[1]Anexo 1 Matriz Inf Gestión'!$B$8:$E$216,4,0)="","",VLOOKUP(A130,'[1]Anexo 1 Matriz Inf Gestión'!$B$8:$E$216,4,0)),"")</f>
        <v/>
      </c>
      <c r="D130" s="3">
        <f>VLOOKUP(A130,'[1]Anexo 1 Matriz Inf Gestión'!$B$8:$J$216,6,0)</f>
        <v>1</v>
      </c>
      <c r="E130" s="3" cm="1">
        <f t="array" ref="E130:F130">VLOOKUP(A130,'[2]Anexo 1 Matriz Inf Gestión'!$A$7:$H$215,TRANSPOSE({7;8}),0)</f>
        <v>1</v>
      </c>
      <c r="F130" s="3">
        <v>1</v>
      </c>
      <c r="G130" s="15" cm="1">
        <f t="array" ref="G130:I130">VLOOKUP(A130,'[2]Anexo 1 Matriz Inf Gestión'!$A$7:$AF$215,TRANSPOSE({30;31;32}),0)</f>
        <v>485107989</v>
      </c>
      <c r="H130" s="15">
        <v>466875108</v>
      </c>
      <c r="I130" s="3">
        <v>0.96241479956331955</v>
      </c>
      <c r="J130" s="35" t="s">
        <v>67</v>
      </c>
      <c r="K130" s="3">
        <f>VLOOKUP(A130,'[1]Anexo 1 Matriz Inf Gestión'!$B$8:$J$216,7,0)</f>
        <v>1</v>
      </c>
      <c r="L130" s="3" cm="1">
        <f t="array" ref="L130:M130">VLOOKUP(A130,'[3]Anexo 1 Matriz Inf Gestión'!$A$8:$R$216,TRANSPOSE({11;16}),0)</f>
        <v>1</v>
      </c>
      <c r="M130" s="3">
        <v>1</v>
      </c>
      <c r="N130" s="15" cm="1">
        <f t="array" ref="N130:P130">VLOOKUP(A130,'[3]Anexo 1 Matriz Inf Gestión'!$A$8:$AU$216,TRANSPOSE({45;46;47}),0)</f>
        <v>786390600</v>
      </c>
      <c r="O130" s="15">
        <v>785861562</v>
      </c>
      <c r="P130" s="3">
        <v>0.99932725798095756</v>
      </c>
      <c r="Q130" s="34" t="s">
        <v>67</v>
      </c>
      <c r="R130" s="3">
        <f>VLOOKUP(A130,'[1]Anexo 1 Matriz Inf Gestión'!$B$8:$J$216,8,0)</f>
        <v>1</v>
      </c>
      <c r="S130" s="3" cm="1">
        <f t="array" ref="S130:T130">VLOOKUP(A130,'[4]Anexo 1 Matriz Inf Gestión'!$A$8:$R$216,TRANSPOSE({11;17}),0)</f>
        <v>1</v>
      </c>
      <c r="T130" s="3">
        <v>1</v>
      </c>
      <c r="U130" s="15" cm="1">
        <f t="array" ref="U130:W130">VLOOKUP(A130,'[4]Anexo 1 Matriz Inf Gestión'!$A$8:$BE$216,TRANSPOSE({54;55;56}),0)</f>
        <v>1574000000</v>
      </c>
      <c r="V130" s="15">
        <v>1518017135</v>
      </c>
      <c r="W130" s="3">
        <v>0.96443274142312574</v>
      </c>
      <c r="X130" s="30" t="s">
        <v>67</v>
      </c>
      <c r="Y130" s="3">
        <f>VLOOKUP(A130,'[1]Anexo 1 Matriz Inf Gestión'!$B$8:$J$216,9,0)</f>
        <v>1</v>
      </c>
      <c r="Z130" s="3">
        <f>VLOOKUP(A130,'[1]Anexo 1 Matriz Inf Gestión'!$B$8:$N$216,13,0)</f>
        <v>0.75</v>
      </c>
      <c r="AA130" s="3">
        <f>VLOOKUP(A130,'[1]Anexo 1 Matriz Inf Gestión'!$B$8:$U$216,20,0)</f>
        <v>0.75</v>
      </c>
      <c r="AB130" s="15" cm="1">
        <f t="array" ref="AB130:AD130">VLOOKUP(A130,'[1]Anexo 1 Matriz Inf Gestión'!$B$8:$BP$216,TRANSPOSE({65;66;67}),0)</f>
        <v>994212100</v>
      </c>
      <c r="AC130" s="15">
        <v>991635252</v>
      </c>
      <c r="AD130" s="3">
        <v>0.99740815063506072</v>
      </c>
      <c r="AE130" s="33" t="str">
        <f>IFERROR(IF(VLOOKUP(A130,[1]Consolidado!$A$6:$L$215,12,0)="","",VLOOKUP(A130,[1]Consolidado!$A$6:$L$215,12,0)),"")</f>
        <v/>
      </c>
      <c r="AF130" s="3">
        <f>VLOOKUP(A130,'[1]Anexo 1 Matriz Inf Gestión'!$B$8:$AK$216,36,0)</f>
        <v>1</v>
      </c>
      <c r="AG130" s="15" cm="1">
        <f t="array" ref="AG130:AI130">VLOOKUP(A130,'[1]Anexo 1 Matriz Inf Gestión'!$B$8:$BV$216,TRANSPOSE({71;72;73}),0)</f>
        <v>3839710689</v>
      </c>
      <c r="AH130" s="15">
        <v>3762389057</v>
      </c>
      <c r="AI130" s="3">
        <v>0.97986264115639987</v>
      </c>
      <c r="AJ130" s="40" t="str">
        <f>IF(VLOOKUP(A130,'[1]Anexo 1 Matriz Inf Gestión'!$B$8:$CA$216,75,0)="","",VLOOKUP(A130,'[1]Anexo 1 Matriz Inf Gestión'!$B$8:$CA$216,75,0))</f>
        <v/>
      </c>
      <c r="AK130" s="40" t="str">
        <f>IF(VLOOKUP(A130,'[1]Anexo 1 Matriz Inf Gestión'!$B$8:$CA$216,76,0)="","",VLOOKUP(A130,'[1]Anexo 1 Matriz Inf Gestión'!$B$8:$CA$216,76,0))</f>
        <v/>
      </c>
      <c r="AL130" s="40" t="str">
        <f>IF(VLOOKUP(A130,'[1]Anexo 1 Matriz Inf Gestión'!$B$8:$CA$216,77,0)="","",VLOOKUP(A130,'[1]Anexo 1 Matriz Inf Gestión'!$B$8:$CA$216,77,0))</f>
        <v/>
      </c>
      <c r="AM130" s="40" t="str">
        <f>IF(VLOOKUP(A130,'[1]Anexo 1 Matriz Inf Gestión'!$B$8:$CA$216,78,0)="","",VLOOKUP(A130,'[1]Anexo 1 Matriz Inf Gestión'!$B$8:$CA$216,78,0))</f>
        <v/>
      </c>
    </row>
    <row r="131" spans="1:39" ht="409.5" outlineLevel="1" x14ac:dyDescent="0.2">
      <c r="A131" s="1" t="s">
        <v>124</v>
      </c>
      <c r="B131" s="4" t="str">
        <f>VLOOKUP(A131,'[1]Anexo 1 Matriz Inf Gestión'!$B$8:$D$216,3,0)</f>
        <v>Fortalecimiento de hogares ecológicos</v>
      </c>
      <c r="C131" s="4" t="str">
        <f>IFERROR(IF(VLOOKUP(A131,'[1]Anexo 1 Matriz Inf Gestión'!$B$8:$E$216,4,0)="","",VLOOKUP(A131,'[1]Anexo 1 Matriz Inf Gestión'!$B$8:$E$216,4,0)),"")</f>
        <v>Número de hogares ecológicos fortalecidos</v>
      </c>
      <c r="D131" s="5">
        <f>VLOOKUP(A131,'[1]Anexo 1 Matriz Inf Gestión'!$B$8:$J$216,6,0)</f>
        <v>400</v>
      </c>
      <c r="E131" s="5" cm="1">
        <f t="array" ref="E131:F131">VLOOKUP(A131,'[2]Anexo 1 Matriz Inf Gestión'!$A$7:$H$215,TRANSPOSE({7;8}),0)</f>
        <v>1057</v>
      </c>
      <c r="F131" s="5">
        <v>1</v>
      </c>
      <c r="G131" s="15" cm="1">
        <f t="array" ref="G131:I131">VLOOKUP(A131,'[2]Anexo 1 Matriz Inf Gestión'!$A$7:$AF$215,TRANSPOSE({30;31;32}),0)</f>
        <v>485107989</v>
      </c>
      <c r="H131" s="15">
        <v>466875108</v>
      </c>
      <c r="I131" s="3">
        <v>0.96241479956331955</v>
      </c>
      <c r="J131" s="35" t="s">
        <v>438</v>
      </c>
      <c r="K131" s="5">
        <f>VLOOKUP(A131,'[1]Anexo 1 Matriz Inf Gestión'!$B$8:$J$216,7,0)</f>
        <v>400</v>
      </c>
      <c r="L131" s="5" cm="1">
        <f t="array" ref="L131:M131">VLOOKUP(A131,'[3]Anexo 1 Matriz Inf Gestión'!$A$8:$R$216,TRANSPOSE({11;16}),0)</f>
        <v>809</v>
      </c>
      <c r="M131" s="5">
        <v>1</v>
      </c>
      <c r="N131" s="15" cm="1">
        <f t="array" ref="N131:P131">VLOOKUP(A131,'[3]Anexo 1 Matriz Inf Gestión'!$A$8:$AU$216,TRANSPOSE({45;46;47}),0)</f>
        <v>786390600</v>
      </c>
      <c r="O131" s="15">
        <v>785861562</v>
      </c>
      <c r="P131" s="3">
        <v>0.99932725798095756</v>
      </c>
      <c r="Q131" s="34" t="s">
        <v>316</v>
      </c>
      <c r="R131" s="5">
        <f>VLOOKUP(A131,'[1]Anexo 1 Matriz Inf Gestión'!$B$8:$J$216,8,0)</f>
        <v>400</v>
      </c>
      <c r="S131" s="5" cm="1">
        <f t="array" ref="S131:T131">VLOOKUP(A131,'[4]Anexo 1 Matriz Inf Gestión'!$A$8:$R$216,TRANSPOSE({11;17}),0)</f>
        <v>400</v>
      </c>
      <c r="T131" s="5">
        <v>1</v>
      </c>
      <c r="U131" s="15" cm="1">
        <f t="array" ref="U131:W131">VLOOKUP(A131,'[4]Anexo 1 Matriz Inf Gestión'!$A$8:$BE$216,TRANSPOSE({54;55;56}),0)</f>
        <v>1574000000</v>
      </c>
      <c r="V131" s="15">
        <v>1518017135</v>
      </c>
      <c r="W131" s="3">
        <v>0.96443274142312574</v>
      </c>
      <c r="X131" s="30" t="s">
        <v>579</v>
      </c>
      <c r="Y131" s="5">
        <f>VLOOKUP(A131,'[1]Anexo 1 Matriz Inf Gestión'!$B$8:$J$216,9,0)</f>
        <v>400</v>
      </c>
      <c r="Z131" s="5">
        <f>VLOOKUP(A131,'[1]Anexo 1 Matriz Inf Gestión'!$B$8:$N$216,13,0)</f>
        <v>300</v>
      </c>
      <c r="AA131" s="3">
        <f>VLOOKUP(A131,'[1]Anexo 1 Matriz Inf Gestión'!$B$8:$U$216,20,0)</f>
        <v>0.75</v>
      </c>
      <c r="AB131" s="15" cm="1">
        <f t="array" ref="AB131:AD131">VLOOKUP(A131,'[1]Anexo 1 Matriz Inf Gestión'!$B$8:$BP$216,TRANSPOSE({65;66;67}),0)</f>
        <v>994212100</v>
      </c>
      <c r="AC131" s="15">
        <v>991635252</v>
      </c>
      <c r="AD131" s="3">
        <v>0.99740815063506072</v>
      </c>
      <c r="AE131" s="33" t="str">
        <f>IFERROR(IF(VLOOKUP(A131,[1]Consolidado!$A$6:$L$215,12,0)="","",VLOOKUP(A131,[1]Consolidado!$A$6:$L$215,12,0)),"")</f>
        <v xml:space="preserve">Subactividad: Fortalecimiento de hogares ecológicos: que tiene como objetivo Contribuir a la construcción de territorios sostenibles con comunidades campesinas, étnicas, rurales y urbanas, para el cuidado del patrimonio ambiental mediante el proceso de hogares ecológicos., la cual en el siguiente informe se hace un reporte de cumplimiento del 75% a la meta estipulada en el plan de acción 2020 – 2023, para este segundo trimestre del año 2023.
El cumplimiento de este indicador se evidencia en: 
1.	Mediante el convenio 040-COV2212-136 que se viene desarrollando con La Universidad de Antioquia (UdeA). 
2.	Proyección metodológica y coordinación que se realiza desde la capacidad instalada de la Subdireccion de participación y cultura ambiental.
3.	Apoyo a la coordinación mediante el contrato de prestación de servicios No 140-CNT2301-33 para el accionar de los hogares ecológicos en los 80 municipios de la jurisdicción de CORANTIOQUIA. 
1.	La Universidad de Antioquia (UdeA) y CORANTIOQUIA en este trimestre vienen desarrollando el convenio que tuvo como objetivo los procesos productivos y el relacionamiento con el Patrimonio Ambiental, dentro del convenio “No 040-COV2212-136 que tiene como objeto: “Aunar esfuerzos para contribuir a la construcción de territorios sostenibles desde la promoción de prácticas de producción y consumo responsables ambientalmente desde el proceso de Hogares Ecológicos”.
Con este proceso de educación ambiental la Corporación realizó fortalecimiento de la cultura ambiental y de las capacidades de los actores para la gestión conjunta y el logro de los resultados” con el objetivo de generar gobernanza para la consolidación de un escenario de sostenibilidad ambiental”, cuyo indicador es “Prácticas ambientales sostenibles implementadas desde el reconocimiento de sus derechos, deberes y el fortalecimiento de lo cultural.
Para este trimestre se realizo fortalecimiento de 75 núcleos en 60 municipios de la jurisdicción, se aperturaron 150 hogares ecológicos nuevos en 9 municipios de la jurisdicción de CORANTIOQUIA, se realizo fortalecimiento de 250 promotores en los diferentes eventos zonales y territoriales realizados en la red de promotores; también se realizo 20 mercados veredes en los diferentes municipios de la Jurisdicción. 
Se han realizado medidas de adaptación al cambio climático como son: ABONOS ORGÁNICOS, ACONDICIONAMIENTO DE SUELOS, AGRICULTURA DE CONSERVACIÓN, AGRICULTURA ECOLÓGICA, AGRICULTURA ORGÁNICA, APICULTURA, BANCO DE SEMILLAS, BIODIGESTORES, DESHIDREATADORES SOLARES, DIVERSIFICACIÓN DE CULTIVOS, DRENAJE AGRÍCOLA, HIDROPONÍA SOLAR, HUERTOS FAMILIARES, INVERNADEROS, LOMBRICOMPOSTA, MANEJO FORESTAL SOSTENIBLE. TERRAZAS AGRÍCOLAS, RESERVORIOS PARA AGUA DE LLUVIA, PISCICULTURA, MANEJO INTEGRADO DE PLAGAS.
Para este trimestre se ha trabajado 2,5 toneladas de abono orgánico en 60 municipios de la jurisdicción, se han instalado 5 Biodigestores, 10 unidades de Lombricomposta, 30 convites de reforestación sembrando 1500 árboles, 3 sistemas de cosecha de agua y 10 sistemas de drenaje agrícola con curvas a nivel.
2.	En el Apoyo a la coordinación mediante el contrato de prestación de servicios No 140-CNT2301-33 para el accionar de los hogares ecológicos en los 80 municipios de la jurisdicción de CORANTIOQUIA, se realizó visitas a los núcleos de hogares ecológicos nuevos y los que se están desarrollando en fortalecimiento en las etapas 2 y 3, apoyando el fortalecimiento de la red de promotores y los mercados verdes realizados en el Área Metropolitana, en las instalaciones de la sede central de CORANTIOQUUIA y los diferentes municipios de la Jurisdicción.
3.	Hogares Ecológicos se viene desarrollando como una estrategia de educación ambiental con familias campesinas, étnicas, rurales y urbanas donde se desarrollan acciones enfocadas a los procesos alimentario, organizativo, territorial, tecnológico, energético y ecosistémico. 
</v>
      </c>
      <c r="AF131" s="5">
        <f>VLOOKUP(A131,'[1]Anexo 1 Matriz Inf Gestión'!$B$8:$AK$216,36,0)</f>
        <v>1</v>
      </c>
      <c r="AG131" s="15" cm="1">
        <f t="array" ref="AG131:AI131">VLOOKUP(A131,'[1]Anexo 1 Matriz Inf Gestión'!$B$8:$BV$216,TRANSPOSE({71;72;73}),0)</f>
        <v>3839710689</v>
      </c>
      <c r="AH131" s="15">
        <v>3762389057</v>
      </c>
      <c r="AI131" s="3">
        <v>0.97986264115639987</v>
      </c>
      <c r="AJ131" s="40" t="str">
        <f>IF(VLOOKUP(A131,'[1]Anexo 1 Matriz Inf Gestión'!$B$8:$CA$216,75,0)="","",VLOOKUP(A131,'[1]Anexo 1 Matriz Inf Gestión'!$B$8:$CA$216,75,0))</f>
        <v/>
      </c>
      <c r="AK131" s="40" t="str">
        <f>IF(VLOOKUP(A131,'[1]Anexo 1 Matriz Inf Gestión'!$B$8:$CA$216,76,0)="","",VLOOKUP(A131,'[1]Anexo 1 Matriz Inf Gestión'!$B$8:$CA$216,76,0))</f>
        <v/>
      </c>
      <c r="AL131" s="40" t="str">
        <f>IF(VLOOKUP(A131,'[1]Anexo 1 Matriz Inf Gestión'!$B$8:$CA$216,77,0)="","",VLOOKUP(A131,'[1]Anexo 1 Matriz Inf Gestión'!$B$8:$CA$216,77,0))</f>
        <v/>
      </c>
      <c r="AM131" s="40" t="str">
        <f>IF(VLOOKUP(A131,'[1]Anexo 1 Matriz Inf Gestión'!$B$8:$CA$216,78,0)="","",VLOOKUP(A131,'[1]Anexo 1 Matriz Inf Gestión'!$B$8:$CA$216,78,0))</f>
        <v/>
      </c>
    </row>
    <row r="132" spans="1:39" ht="38.25" outlineLevel="1" x14ac:dyDescent="0.2">
      <c r="A132" s="1" t="s">
        <v>224</v>
      </c>
      <c r="B132" s="4" t="str">
        <f>VLOOKUP(A132,'[1]Anexo 1 Matriz Inf Gestión'!$B$8:$D$216,3,0)</f>
        <v>Realizar control y seguimiento a aspectos que afecten el hábitat sostenible (calidad del aire, suelos y residuos)</v>
      </c>
      <c r="C132" s="4" t="str">
        <f>IFERROR(IF(VLOOKUP(A132,'[1]Anexo 1 Matriz Inf Gestión'!$B$8:$E$216,4,0)="","",VLOOKUP(A132,'[1]Anexo 1 Matriz Inf Gestión'!$B$8:$E$216,4,0)),"")</f>
        <v/>
      </c>
      <c r="D132" s="3">
        <f>VLOOKUP(A132,'[1]Anexo 1 Matriz Inf Gestión'!$B$8:$J$216,6,0)</f>
        <v>1</v>
      </c>
      <c r="E132" s="3" cm="1">
        <f t="array" ref="E132:F132">VLOOKUP(A132,'[2]Anexo 1 Matriz Inf Gestión'!$A$7:$H$215,TRANSPOSE({7;8}),0)</f>
        <v>0.46296296296296291</v>
      </c>
      <c r="F132" s="3">
        <v>0.46296296296296291</v>
      </c>
      <c r="G132" s="15" cm="1">
        <f t="array" ref="G132:I132">VLOOKUP(A132,'[2]Anexo 1 Matriz Inf Gestión'!$A$7:$AF$215,TRANSPOSE({30;31;32}),0)</f>
        <v>1154426807</v>
      </c>
      <c r="H132" s="15">
        <v>976574672</v>
      </c>
      <c r="I132" s="3">
        <v>0.84593901153232665</v>
      </c>
      <c r="J132" s="35" t="s">
        <v>67</v>
      </c>
      <c r="K132" s="3">
        <f>VLOOKUP(A132,'[1]Anexo 1 Matriz Inf Gestión'!$B$8:$J$216,7,0)</f>
        <v>1</v>
      </c>
      <c r="L132" s="3" cm="1">
        <f t="array" ref="L132:M132">VLOOKUP(A132,'[3]Anexo 1 Matriz Inf Gestión'!$A$8:$R$216,TRANSPOSE({11;16}),0)</f>
        <v>1</v>
      </c>
      <c r="M132" s="3">
        <v>1</v>
      </c>
      <c r="N132" s="15" cm="1">
        <f t="array" ref="N132:P132">VLOOKUP(A132,'[3]Anexo 1 Matriz Inf Gestión'!$A$8:$AU$216,TRANSPOSE({45;46;47}),0)</f>
        <v>471371177</v>
      </c>
      <c r="O132" s="15">
        <v>466592529</v>
      </c>
      <c r="P132" s="3">
        <v>0.98986223971008735</v>
      </c>
      <c r="Q132" s="34" t="s">
        <v>67</v>
      </c>
      <c r="R132" s="3">
        <f>VLOOKUP(A132,'[1]Anexo 1 Matriz Inf Gestión'!$B$8:$J$216,8,0)</f>
        <v>1</v>
      </c>
      <c r="S132" s="3" cm="1">
        <f t="array" ref="S132:T132">VLOOKUP(A132,'[4]Anexo 1 Matriz Inf Gestión'!$A$8:$R$216,TRANSPOSE({11;17}),0)</f>
        <v>1</v>
      </c>
      <c r="T132" s="3">
        <v>1</v>
      </c>
      <c r="U132" s="15" cm="1">
        <f t="array" ref="U132:W132">VLOOKUP(A132,'[4]Anexo 1 Matriz Inf Gestión'!$A$8:$BE$216,TRANSPOSE({54;55;56}),0)</f>
        <v>1803824654</v>
      </c>
      <c r="V132" s="15">
        <v>1801636658</v>
      </c>
      <c r="W132" s="3">
        <v>0.99878702400748987</v>
      </c>
      <c r="X132" s="30" t="s">
        <v>67</v>
      </c>
      <c r="Y132" s="3">
        <f>VLOOKUP(A132,'[1]Anexo 1 Matriz Inf Gestión'!$B$8:$J$216,9,0)</f>
        <v>1</v>
      </c>
      <c r="Z132" s="3">
        <f>VLOOKUP(A132,'[1]Anexo 1 Matriz Inf Gestión'!$B$8:$N$216,13,0)</f>
        <v>0</v>
      </c>
      <c r="AA132" s="3">
        <f>VLOOKUP(A132,'[1]Anexo 1 Matriz Inf Gestión'!$B$8:$U$216,20,0)</f>
        <v>0</v>
      </c>
      <c r="AB132" s="15" cm="1">
        <f t="array" ref="AB132:AD132">VLOOKUP(A132,'[1]Anexo 1 Matriz Inf Gestión'!$B$8:$BP$216,TRANSPOSE({65;66;67}),0)</f>
        <v>2001402739</v>
      </c>
      <c r="AC132" s="15">
        <v>2000000000</v>
      </c>
      <c r="AD132" s="3">
        <v>0.99929912207440019</v>
      </c>
      <c r="AE132" s="33" t="str">
        <f>IFERROR(IF(VLOOKUP(A132,[1]Consolidado!$A$6:$L$215,12,0)="","",VLOOKUP(A132,[1]Consolidado!$A$6:$L$215,12,0)),"")</f>
        <v/>
      </c>
      <c r="AF132" s="3">
        <f>VLOOKUP(A132,'[1]Anexo 1 Matriz Inf Gestión'!$B$8:$AK$216,36,0)</f>
        <v>0.67138888888888881</v>
      </c>
      <c r="AG132" s="15" cm="1">
        <f t="array" ref="AG132:AI132">VLOOKUP(A132,'[1]Anexo 1 Matriz Inf Gestión'!$B$8:$BV$216,TRANSPOSE({71;72;73}),0)</f>
        <v>5431025377</v>
      </c>
      <c r="AH132" s="15">
        <v>5244803859</v>
      </c>
      <c r="AI132" s="3">
        <v>0.96571153602252813</v>
      </c>
      <c r="AJ132" s="40" t="str">
        <f>IF(VLOOKUP(A132,'[1]Anexo 1 Matriz Inf Gestión'!$B$8:$CA$216,75,0)="","",VLOOKUP(A132,'[1]Anexo 1 Matriz Inf Gestión'!$B$8:$CA$216,75,0))</f>
        <v/>
      </c>
      <c r="AK132" s="40" t="str">
        <f>IF(VLOOKUP(A132,'[1]Anexo 1 Matriz Inf Gestión'!$B$8:$CA$216,76,0)="","",VLOOKUP(A132,'[1]Anexo 1 Matriz Inf Gestión'!$B$8:$CA$216,76,0))</f>
        <v/>
      </c>
      <c r="AL132" s="40" t="str">
        <f>IF(VLOOKUP(A132,'[1]Anexo 1 Matriz Inf Gestión'!$B$8:$CA$216,77,0)="","",VLOOKUP(A132,'[1]Anexo 1 Matriz Inf Gestión'!$B$8:$CA$216,77,0))</f>
        <v/>
      </c>
      <c r="AM132" s="40" t="str">
        <f>IF(VLOOKUP(A132,'[1]Anexo 1 Matriz Inf Gestión'!$B$8:$CA$216,78,0)="","",VLOOKUP(A132,'[1]Anexo 1 Matriz Inf Gestión'!$B$8:$CA$216,78,0))</f>
        <v/>
      </c>
    </row>
    <row r="133" spans="1:39" ht="204" outlineLevel="1" x14ac:dyDescent="0.2">
      <c r="A133" s="1" t="s">
        <v>31</v>
      </c>
      <c r="B133" s="4" t="str">
        <f>VLOOKUP(A133,'[1]Anexo 1 Matriz Inf Gestión'!$B$8:$D$216,3,0)</f>
        <v>Operación de redes y estaciones de monitoreo</v>
      </c>
      <c r="C133" s="4" t="str">
        <f>IFERROR(IF(VLOOKUP(A133,'[1]Anexo 1 Matriz Inf Gestión'!$B$8:$E$216,4,0)="","",VLOOKUP(A133,'[1]Anexo 1 Matriz Inf Gestión'!$B$8:$E$216,4,0)),"")</f>
        <v>% de redes y estaciones de monitoreo en operación (recurso aire)
Nota: Resolución 667 de 2016</v>
      </c>
      <c r="D133" s="3">
        <f>VLOOKUP(A133,'[1]Anexo 1 Matriz Inf Gestión'!$B$8:$J$216,6,0)</f>
        <v>0.9</v>
      </c>
      <c r="E133" s="3" cm="1">
        <f t="array" ref="E133:F133">VLOOKUP(A133,'[2]Anexo 1 Matriz Inf Gestión'!$A$7:$H$215,TRANSPOSE({7;8}),0)</f>
        <v>0.41666666666666663</v>
      </c>
      <c r="F133" s="3">
        <v>0.46296296296296291</v>
      </c>
      <c r="G133" s="15" cm="1">
        <f t="array" ref="G133:I133">VLOOKUP(A133,'[2]Anexo 1 Matriz Inf Gestión'!$A$7:$AF$215,TRANSPOSE({30;31;32}),0)</f>
        <v>1154426807</v>
      </c>
      <c r="H133" s="15">
        <v>976574672</v>
      </c>
      <c r="I133" s="3">
        <v>0.84593901153232665</v>
      </c>
      <c r="J133" s="35" t="s">
        <v>439</v>
      </c>
      <c r="K133" s="3">
        <f>VLOOKUP(A133,'[1]Anexo 1 Matriz Inf Gestión'!$B$8:$J$216,7,0)</f>
        <v>0.9</v>
      </c>
      <c r="L133" s="3" cm="1">
        <f t="array" ref="L133:M133">VLOOKUP(A133,'[3]Anexo 1 Matriz Inf Gestión'!$A$8:$R$216,TRANSPOSE({11;16}),0)</f>
        <v>1</v>
      </c>
      <c r="M133" s="3">
        <v>1</v>
      </c>
      <c r="N133" s="15" cm="1">
        <f t="array" ref="N133:P133">VLOOKUP(A133,'[3]Anexo 1 Matriz Inf Gestión'!$A$8:$AU$216,TRANSPOSE({45;46;47}),0)</f>
        <v>471371177</v>
      </c>
      <c r="O133" s="15">
        <v>466592529</v>
      </c>
      <c r="P133" s="3">
        <v>0.98986223971008735</v>
      </c>
      <c r="Q133" s="34" t="s">
        <v>59</v>
      </c>
      <c r="R133" s="3">
        <f>VLOOKUP(A133,'[1]Anexo 1 Matriz Inf Gestión'!$B$8:$J$216,8,0)</f>
        <v>0.9</v>
      </c>
      <c r="S133" s="3" cm="1">
        <f t="array" ref="S133:T133">VLOOKUP(A133,'[4]Anexo 1 Matriz Inf Gestión'!$A$8:$R$216,TRANSPOSE({11;17}),0)</f>
        <v>1</v>
      </c>
      <c r="T133" s="3">
        <v>1</v>
      </c>
      <c r="U133" s="15" cm="1">
        <f t="array" ref="U133:W133">VLOOKUP(A133,'[4]Anexo 1 Matriz Inf Gestión'!$A$8:$BE$216,TRANSPOSE({54;55;56}),0)</f>
        <v>1803824654</v>
      </c>
      <c r="V133" s="15">
        <v>1801636658</v>
      </c>
      <c r="W133" s="3">
        <v>0.99878702400748987</v>
      </c>
      <c r="X133" s="30" t="s">
        <v>580</v>
      </c>
      <c r="Y133" s="3">
        <f>VLOOKUP(A133,'[1]Anexo 1 Matriz Inf Gestión'!$B$8:$J$216,9,0)</f>
        <v>0.9</v>
      </c>
      <c r="Z133" s="3">
        <f>VLOOKUP(A133,'[1]Anexo 1 Matriz Inf Gestión'!$B$8:$N$216,13,0)</f>
        <v>0</v>
      </c>
      <c r="AA133" s="3">
        <f>VLOOKUP(A133,'[1]Anexo 1 Matriz Inf Gestión'!$B$8:$U$216,20,0)</f>
        <v>0</v>
      </c>
      <c r="AB133" s="15" cm="1">
        <f t="array" ref="AB133:AD133">VLOOKUP(A133,'[1]Anexo 1 Matriz Inf Gestión'!$B$8:$BP$216,TRANSPOSE({65;66;67}),0)</f>
        <v>2001402739</v>
      </c>
      <c r="AC133" s="15">
        <v>2000000000</v>
      </c>
      <c r="AD133" s="3">
        <v>0.99929912207440019</v>
      </c>
      <c r="AE133" s="33" t="str">
        <f>IFERROR(IF(VLOOKUP(A133,[1]Consolidado!$A$6:$L$215,12,0)="","",VLOOKUP(A133,[1]Consolidado!$A$6:$L$215,12,0)),"")</f>
        <v>Durante el año 2023, estuvieron en operación las estaciones fijas o permanentes de monitoreo de calidad del aire de la Corporación, ubicadas en: Corregimiento de Altavista en Medellín (MED-ALTA2), Envigado (ENV-EIA), Itagüí (ITA-LGO), Girardota (2 estaciones: GIR-SCLA y GIR-TOT), Caucasia (CAU-ALC), Amagá (AMA-FER) y Yondó (YON-PARQ). 
Por otro lado, se dio continuidad a dos (2) campañas cortas de monitoreo de calidad del aire en el municipio de Medellín en la vereda Aguas Frías, sector Las Violetas (MED-AGFS), y en el municipio Puerto Nare (NARE-SRRA), y se realizaron campañas de monitoreo en los municipios de Andes (AND-PARQ) y Puerto Berrio (BERR-PARQ).</v>
      </c>
      <c r="AF133" s="3">
        <f>VLOOKUP(A133,'[1]Anexo 1 Matriz Inf Gestión'!$B$8:$AK$216,36,0)</f>
        <v>0.67138888888888881</v>
      </c>
      <c r="AG133" s="15" cm="1">
        <f t="array" ref="AG133:AI133">VLOOKUP(A133,'[1]Anexo 1 Matriz Inf Gestión'!$B$8:$BV$216,TRANSPOSE({71;72;73}),0)</f>
        <v>5431025377</v>
      </c>
      <c r="AH133" s="15">
        <v>5244803859</v>
      </c>
      <c r="AI133" s="3">
        <v>0.96571153602252813</v>
      </c>
      <c r="AJ133" s="40" t="str">
        <f>IF(VLOOKUP(A133,'[1]Anexo 1 Matriz Inf Gestión'!$B$8:$CA$216,75,0)="","",VLOOKUP(A133,'[1]Anexo 1 Matriz Inf Gestión'!$B$8:$CA$216,75,0))</f>
        <v/>
      </c>
      <c r="AK133" s="40" t="str">
        <f>IF(VLOOKUP(A133,'[1]Anexo 1 Matriz Inf Gestión'!$B$8:$CA$216,76,0)="","",VLOOKUP(A133,'[1]Anexo 1 Matriz Inf Gestión'!$B$8:$CA$216,76,0))</f>
        <v>Porcentaje de redes y estaciones de monitoreo en operación</v>
      </c>
      <c r="AL133" s="40" t="str">
        <f>IF(VLOOKUP(A133,'[1]Anexo 1 Matriz Inf Gestión'!$B$8:$CA$216,77,0)="","",VLOOKUP(A133,'[1]Anexo 1 Matriz Inf Gestión'!$B$8:$CA$216,77,0))</f>
        <v/>
      </c>
      <c r="AM133" s="40" t="str">
        <f>IF(VLOOKUP(A133,'[1]Anexo 1 Matriz Inf Gestión'!$B$8:$CA$216,78,0)="","",VLOOKUP(A133,'[1]Anexo 1 Matriz Inf Gestión'!$B$8:$CA$216,78,0))</f>
        <v/>
      </c>
    </row>
    <row r="134" spans="1:39" x14ac:dyDescent="0.2">
      <c r="A134" s="16" t="s">
        <v>242</v>
      </c>
      <c r="B134" s="17" t="str">
        <f>VLOOKUP(A134,'[1]Anexo 1 Matriz Inf Gestión'!$B$8:$D$216,3,0)</f>
        <v xml:space="preserve">Programa V. Conectados por el ambiente </v>
      </c>
      <c r="C134" s="17" t="str">
        <f>IFERROR(IF(VLOOKUP(A134,'[1]Anexo 1 Matriz Inf Gestión'!$B$8:$E$216,4,0)="","",VLOOKUP(A134,'[1]Anexo 1 Matriz Inf Gestión'!$B$8:$E$216,4,0)),"")</f>
        <v/>
      </c>
      <c r="D134" s="18">
        <f>VLOOKUP(A134,'[1]Anexo 1 Matriz Inf Gestión'!$B$8:$J$216,6,0)</f>
        <v>1</v>
      </c>
      <c r="E134" s="18" cm="1">
        <f t="array" ref="E134:F134">VLOOKUP(A134,'[2]Anexo 1 Matriz Inf Gestión'!$A$7:$H$215,TRANSPOSE({7;8}),0)</f>
        <v>0.90632480927858416</v>
      </c>
      <c r="F134" s="18">
        <v>0.90632480927858416</v>
      </c>
      <c r="G134" s="19" cm="1">
        <f t="array" ref="G134:I134">VLOOKUP(A134,'[2]Anexo 1 Matriz Inf Gestión'!$A$7:$AF$215,TRANSPOSE({30;31;32}),0)</f>
        <v>45777188898</v>
      </c>
      <c r="H134" s="19">
        <v>40419164413</v>
      </c>
      <c r="I134" s="18">
        <v>0.88295427015104255</v>
      </c>
      <c r="J134" s="31" t="s">
        <v>67</v>
      </c>
      <c r="K134" s="18">
        <f>VLOOKUP(A134,'[1]Anexo 1 Matriz Inf Gestión'!$B$8:$J$216,7,0)</f>
        <v>1</v>
      </c>
      <c r="L134" s="18" cm="1">
        <f t="array" ref="L134:M134">VLOOKUP(A134,'[3]Anexo 1 Matriz Inf Gestión'!$A$8:$R$216,TRANSPOSE({11;16}),0)</f>
        <v>0.96867799032563828</v>
      </c>
      <c r="M134" s="18">
        <v>0.96867799032563828</v>
      </c>
      <c r="N134" s="19" cm="1">
        <f t="array" ref="N134:P134">VLOOKUP(A134,'[3]Anexo 1 Matriz Inf Gestión'!$A$8:$AU$216,TRANSPOSE({45;46;47}),0)</f>
        <v>49115850154</v>
      </c>
      <c r="O134" s="19">
        <v>44346542449.300003</v>
      </c>
      <c r="P134" s="18">
        <v>0.90289676978518951</v>
      </c>
      <c r="Q134" s="17" t="s">
        <v>67</v>
      </c>
      <c r="R134" s="18">
        <f>VLOOKUP(A134,'[1]Anexo 1 Matriz Inf Gestión'!$B$8:$J$216,8,0)</f>
        <v>1</v>
      </c>
      <c r="S134" s="18" cm="1">
        <f t="array" ref="S134:T134">VLOOKUP(A134,'[4]Anexo 1 Matriz Inf Gestión'!$A$8:$R$216,TRANSPOSE({11;17}),0)</f>
        <v>0.97519325474738106</v>
      </c>
      <c r="T134" s="18">
        <v>0.97519325474738106</v>
      </c>
      <c r="U134" s="19" cm="1">
        <f t="array" ref="U134:W134">VLOOKUP(A134,'[4]Anexo 1 Matriz Inf Gestión'!$A$8:$BE$216,TRANSPOSE({54;55;56}),0)</f>
        <v>58876997335</v>
      </c>
      <c r="V134" s="19">
        <v>54123477552</v>
      </c>
      <c r="W134" s="18">
        <v>0.91926354946477162</v>
      </c>
      <c r="X134" s="27" t="s">
        <v>67</v>
      </c>
      <c r="Y134" s="18">
        <f>VLOOKUP(A134,'[1]Anexo 1 Matriz Inf Gestión'!$B$8:$J$216,9,0)</f>
        <v>1</v>
      </c>
      <c r="Z134" s="18">
        <f>VLOOKUP(A134,'[1]Anexo 1 Matriz Inf Gestión'!$B$8:$N$216,13,0)</f>
        <v>0.97084369178925467</v>
      </c>
      <c r="AA134" s="18">
        <f>VLOOKUP(A134,'[1]Anexo 1 Matriz Inf Gestión'!$B$8:$U$216,20,0)</f>
        <v>0.97084369178925467</v>
      </c>
      <c r="AB134" s="19" cm="1">
        <f t="array" ref="AB134:AD134">VLOOKUP(A134,'[1]Anexo 1 Matriz Inf Gestión'!$B$8:$BP$216,TRANSPOSE({65;66;67}),0)</f>
        <v>67156450157</v>
      </c>
      <c r="AC134" s="19">
        <v>54292228353</v>
      </c>
      <c r="AD134" s="18">
        <v>0.80844398752575952</v>
      </c>
      <c r="AE134" s="31" t="str">
        <f>IFERROR(IF(VLOOKUP(A134,[1]Consolidado!$A$6:$L$215,12,0)="","",VLOOKUP(A134,[1]Consolidado!$A$6:$L$215,12,0)),"")</f>
        <v/>
      </c>
      <c r="AF134" s="18">
        <f>VLOOKUP(A134,'[1]Anexo 1 Matriz Inf Gestión'!$B$8:$AK$216,36,0)</f>
        <v>0.96082236647790165</v>
      </c>
      <c r="AG134" s="19" cm="1">
        <f t="array" ref="AG134:AI134">VLOOKUP(A134,'[1]Anexo 1 Matriz Inf Gestión'!$B$8:$BV$216,TRANSPOSE({71;72;73}),0)</f>
        <v>220926486544</v>
      </c>
      <c r="AH134" s="19">
        <v>193181412767.29999</v>
      </c>
      <c r="AI134" s="18">
        <v>0.87441490510838193</v>
      </c>
      <c r="AJ134" s="39" t="str">
        <f>IF(VLOOKUP(A134,'[1]Anexo 1 Matriz Inf Gestión'!$B$8:$CA$216,75,0)="","",VLOOKUP(A134,'[1]Anexo 1 Matriz Inf Gestión'!$B$8:$CA$216,75,0))</f>
        <v/>
      </c>
      <c r="AK134" s="39" t="str">
        <f>IF(VLOOKUP(A134,'[1]Anexo 1 Matriz Inf Gestión'!$B$8:$CA$216,76,0)="","",VLOOKUP(A134,'[1]Anexo 1 Matriz Inf Gestión'!$B$8:$CA$216,76,0))</f>
        <v/>
      </c>
      <c r="AL134" s="39" t="str">
        <f>IF(VLOOKUP(A134,'[1]Anexo 1 Matriz Inf Gestión'!$B$8:$CA$216,77,0)="","",VLOOKUP(A134,'[1]Anexo 1 Matriz Inf Gestión'!$B$8:$CA$216,77,0))</f>
        <v/>
      </c>
      <c r="AM134" s="39" t="str">
        <f>IF(VLOOKUP(A134,'[1]Anexo 1 Matriz Inf Gestión'!$B$8:$CA$216,78,0)="","",VLOOKUP(A134,'[1]Anexo 1 Matriz Inf Gestión'!$B$8:$CA$216,78,0))</f>
        <v/>
      </c>
    </row>
    <row r="135" spans="1:39" ht="51" x14ac:dyDescent="0.2">
      <c r="A135" s="20" t="s">
        <v>251</v>
      </c>
      <c r="B135" s="21" t="str">
        <f>VLOOKUP(A135,'[1]Anexo 1 Matriz Inf Gestión'!$B$8:$D$216,3,0)</f>
        <v>Proyecto 9. Promoviendo la legalidad ambiental</v>
      </c>
      <c r="C135" s="21" t="str">
        <f>IFERROR(IF(VLOOKUP(A135,'[1]Anexo 1 Matriz Inf Gestión'!$B$8:$E$216,4,0)="","",VLOOKUP(A135,'[1]Anexo 1 Matriz Inf Gestión'!$B$8:$E$216,4,0)),"")</f>
        <v/>
      </c>
      <c r="D135" s="22">
        <f>VLOOKUP(A135,'[1]Anexo 1 Matriz Inf Gestión'!$B$8:$J$216,6,0)</f>
        <v>1</v>
      </c>
      <c r="E135" s="22" cm="1">
        <f t="array" ref="E135:F135">VLOOKUP(A135,'[2]Anexo 1 Matriz Inf Gestión'!$A$7:$H$215,TRANSPOSE({7;8}),0)</f>
        <v>0.834890256733547</v>
      </c>
      <c r="F135" s="22">
        <v>0.834890256733547</v>
      </c>
      <c r="G135" s="23" cm="1">
        <f t="array" ref="G135:I135">VLOOKUP(A135,'[2]Anexo 1 Matriz Inf Gestión'!$A$7:$AF$215,TRANSPOSE({30;31;32}),0)</f>
        <v>25930129425</v>
      </c>
      <c r="H135" s="23">
        <v>23745679721</v>
      </c>
      <c r="I135" s="22">
        <v>0.91575631312144912</v>
      </c>
      <c r="J135" s="32" t="s">
        <v>67</v>
      </c>
      <c r="K135" s="22">
        <f>VLOOKUP(A135,'[1]Anexo 1 Matriz Inf Gestión'!$B$8:$J$216,7,0)</f>
        <v>1</v>
      </c>
      <c r="L135" s="22" cm="1">
        <f t="array" ref="L135:M135">VLOOKUP(A135,'[3]Anexo 1 Matriz Inf Gestión'!$A$8:$R$216,TRANSPOSE({11;16}),0)</f>
        <v>0.96689025492497793</v>
      </c>
      <c r="M135" s="22">
        <v>0.96689025492497793</v>
      </c>
      <c r="N135" s="23" cm="1">
        <f t="array" ref="N135:P135">VLOOKUP(A135,'[3]Anexo 1 Matriz Inf Gestión'!$A$8:$AU$216,TRANSPOSE({45;46;47}),0)</f>
        <v>27098156022</v>
      </c>
      <c r="O135" s="23">
        <v>25084640464</v>
      </c>
      <c r="P135" s="22">
        <v>0.92569547697764742</v>
      </c>
      <c r="Q135" s="21" t="s">
        <v>67</v>
      </c>
      <c r="R135" s="22">
        <f>VLOOKUP(A135,'[1]Anexo 1 Matriz Inf Gestión'!$B$8:$J$216,8,0)</f>
        <v>1</v>
      </c>
      <c r="S135" s="22" cm="1">
        <f t="array" ref="S135:T135">VLOOKUP(A135,'[4]Anexo 1 Matriz Inf Gestión'!$A$8:$R$216,TRANSPOSE({11;17}),0)</f>
        <v>0.94981285351702216</v>
      </c>
      <c r="T135" s="22">
        <v>0.94981285351702216</v>
      </c>
      <c r="U135" s="23" cm="1">
        <f t="array" ref="U135:W135">VLOOKUP(A135,'[4]Anexo 1 Matriz Inf Gestión'!$A$8:$BE$216,TRANSPOSE({54;55;56}),0)</f>
        <v>30336626890</v>
      </c>
      <c r="V135" s="23">
        <v>28671651965</v>
      </c>
      <c r="W135" s="22">
        <v>0.94511667592322757</v>
      </c>
      <c r="X135" s="28" t="s">
        <v>67</v>
      </c>
      <c r="Y135" s="22">
        <f>VLOOKUP(A135,'[1]Anexo 1 Matriz Inf Gestión'!$B$8:$J$216,9,0)</f>
        <v>1</v>
      </c>
      <c r="Z135" s="22">
        <f>VLOOKUP(A135,'[1]Anexo 1 Matriz Inf Gestión'!$B$8:$N$216,13,0)</f>
        <v>0.94431186938617084</v>
      </c>
      <c r="AA135" s="22">
        <f>VLOOKUP(A135,'[1]Anexo 1 Matriz Inf Gestión'!$B$8:$U$216,20,0)</f>
        <v>0.94431186938617084</v>
      </c>
      <c r="AB135" s="23" cm="1">
        <f t="array" ref="AB135:AD135">VLOOKUP(A135,'[1]Anexo 1 Matriz Inf Gestión'!$B$8:$BP$216,TRANSPOSE({65;66;67}),0)</f>
        <v>33461710138</v>
      </c>
      <c r="AC135" s="23">
        <v>26727431394</v>
      </c>
      <c r="AD135" s="22">
        <v>0.79874672525023238</v>
      </c>
      <c r="AE135" s="32" t="str">
        <f>IFERROR(IF(VLOOKUP(A135,[1]Consolidado!$A$6:$L$215,12,0)="","",VLOOKUP(A135,[1]Consolidado!$A$6:$L$215,12,0)),"")</f>
        <v/>
      </c>
      <c r="AF135" s="22">
        <f>VLOOKUP(A135,'[1]Anexo 1 Matriz Inf Gestión'!$B$8:$AK$216,36,0)</f>
        <v>0.93447589379782803</v>
      </c>
      <c r="AG135" s="23" cm="1">
        <f t="array" ref="AG135:AI135">VLOOKUP(A135,'[1]Anexo 1 Matriz Inf Gestión'!$B$8:$BV$216,TRANSPOSE({71;72;73}),0)</f>
        <v>116826622475</v>
      </c>
      <c r="AH135" s="23">
        <v>104229403544</v>
      </c>
      <c r="AI135" s="22">
        <v>0.89217167573516298</v>
      </c>
      <c r="AJ135" s="41" t="str">
        <f>IF(VLOOKUP(A135,'[1]Anexo 1 Matriz Inf Gestión'!$B$8:$CA$216,75,0)="","",VLOOKUP(A135,'[1]Anexo 1 Matriz Inf Gestión'!$B$8:$CA$216,75,0))</f>
        <v>3299 – Fortalecimiento de la gestión y dirección del Sector Ambiente y Desarrollo Sostenible.</v>
      </c>
      <c r="AK135" s="41" t="str">
        <f>IF(VLOOKUP(A135,'[1]Anexo 1 Matriz Inf Gestión'!$B$8:$CA$216,76,0)="","",VLOOKUP(A135,'[1]Anexo 1 Matriz Inf Gestión'!$B$8:$CA$216,76,0))</f>
        <v/>
      </c>
      <c r="AL135" s="41" t="str">
        <f>IF(VLOOKUP(A135,'[1]Anexo 1 Matriz Inf Gestión'!$B$8:$CA$216,77,0)="","",VLOOKUP(A135,'[1]Anexo 1 Matriz Inf Gestión'!$B$8:$CA$216,77,0))</f>
        <v/>
      </c>
      <c r="AM135" s="41" t="str">
        <f>IF(VLOOKUP(A135,'[1]Anexo 1 Matriz Inf Gestión'!$B$8:$CA$216,78,0)="","",VLOOKUP(A135,'[1]Anexo 1 Matriz Inf Gestión'!$B$8:$CA$216,78,0))</f>
        <v>10- Reducción de las desigualdades_x000D_
16 - Paz, Justicia e Instituciones sólidas</v>
      </c>
    </row>
    <row r="136" spans="1:39" ht="25.5" outlineLevel="1" x14ac:dyDescent="0.2">
      <c r="A136" s="1" t="s">
        <v>225</v>
      </c>
      <c r="B136" s="4" t="str">
        <f>VLOOKUP(A136,'[1]Anexo 1 Matriz Inf Gestión'!$B$8:$D$216,3,0)</f>
        <v>Definir y adoptar el Modelo de Administración de los Recursos Naturales, con enfoque diferencial</v>
      </c>
      <c r="C136" s="4" t="str">
        <f>IFERROR(IF(VLOOKUP(A136,'[1]Anexo 1 Matriz Inf Gestión'!$B$8:$E$216,4,0)="","",VLOOKUP(A136,'[1]Anexo 1 Matriz Inf Gestión'!$B$8:$E$216,4,0)),"")</f>
        <v/>
      </c>
      <c r="D136" s="3">
        <f>VLOOKUP(A136,'[1]Anexo 1 Matriz Inf Gestión'!$B$8:$J$216,6,0)</f>
        <v>1</v>
      </c>
      <c r="E136" s="3" cm="1">
        <f t="array" ref="E136:F136">VLOOKUP(A136,'[2]Anexo 1 Matriz Inf Gestión'!$A$7:$H$215,TRANSPOSE({7;8}),0)</f>
        <v>0.75</v>
      </c>
      <c r="F136" s="3">
        <v>0.75</v>
      </c>
      <c r="G136" s="15" cm="1">
        <f t="array" ref="G136:I136">VLOOKUP(A136,'[2]Anexo 1 Matriz Inf Gestión'!$A$7:$AF$215,TRANSPOSE({30;31;32}),0)</f>
        <v>0</v>
      </c>
      <c r="H136" s="15">
        <v>0</v>
      </c>
      <c r="I136" s="3">
        <v>0</v>
      </c>
      <c r="J136" s="35" t="s">
        <v>67</v>
      </c>
      <c r="K136" s="3">
        <f>VLOOKUP(A136,'[1]Anexo 1 Matriz Inf Gestión'!$B$8:$J$216,7,0)</f>
        <v>1</v>
      </c>
      <c r="L136" s="3" cm="1">
        <f t="array" ref="L136:M136">VLOOKUP(A136,'[3]Anexo 1 Matriz Inf Gestión'!$A$8:$R$216,TRANSPOSE({11;16}),0)</f>
        <v>1</v>
      </c>
      <c r="M136" s="3">
        <v>1</v>
      </c>
      <c r="N136" s="15" cm="1">
        <f t="array" ref="N136:P136">VLOOKUP(A136,'[3]Anexo 1 Matriz Inf Gestión'!$A$8:$AU$216,TRANSPOSE({45;46;47}),0)</f>
        <v>2227716608</v>
      </c>
      <c r="O136" s="15">
        <v>2169129561</v>
      </c>
      <c r="P136" s="3">
        <v>0.97370085279716156</v>
      </c>
      <c r="Q136" s="34" t="s">
        <v>67</v>
      </c>
      <c r="R136" s="3">
        <f>VLOOKUP(A136,'[1]Anexo 1 Matriz Inf Gestión'!$B$8:$J$216,8,0)</f>
        <v>1</v>
      </c>
      <c r="S136" s="3" cm="1">
        <f t="array" ref="S136:T136">VLOOKUP(A136,'[4]Anexo 1 Matriz Inf Gestión'!$A$8:$R$216,TRANSPOSE({11;17}),0)</f>
        <v>1</v>
      </c>
      <c r="T136" s="3">
        <v>1</v>
      </c>
      <c r="U136" s="15" cm="1">
        <f t="array" ref="U136:W136">VLOOKUP(A136,'[4]Anexo 1 Matriz Inf Gestión'!$A$8:$BE$216,TRANSPOSE({54;55;56}),0)</f>
        <v>1812394522</v>
      </c>
      <c r="V136" s="15">
        <v>1511403895</v>
      </c>
      <c r="W136" s="3">
        <v>0.8339265411882546</v>
      </c>
      <c r="X136" s="30" t="s">
        <v>67</v>
      </c>
      <c r="Y136" s="3">
        <f>VLOOKUP(A136,'[1]Anexo 1 Matriz Inf Gestión'!$B$8:$J$216,9,0)</f>
        <v>1</v>
      </c>
      <c r="Z136" s="3">
        <f>VLOOKUP(A136,'[1]Anexo 1 Matriz Inf Gestión'!$B$8:$N$216,13,0)</f>
        <v>1</v>
      </c>
      <c r="AA136" s="3">
        <f>VLOOKUP(A136,'[1]Anexo 1 Matriz Inf Gestión'!$B$8:$U$216,20,0)</f>
        <v>1</v>
      </c>
      <c r="AB136" s="15" cm="1">
        <f t="array" ref="AB136:AD136">VLOOKUP(A136,'[1]Anexo 1 Matriz Inf Gestión'!$B$8:$BP$216,TRANSPOSE({65;66;67}),0)</f>
        <v>1923760872</v>
      </c>
      <c r="AC136" s="15">
        <v>1746612510</v>
      </c>
      <c r="AD136" s="3">
        <v>0.90791560189295706</v>
      </c>
      <c r="AE136" s="33" t="str">
        <f>IFERROR(IF(VLOOKUP(A136,[1]Consolidado!$A$6:$L$215,12,0)="","",VLOOKUP(A136,[1]Consolidado!$A$6:$L$215,12,0)),"")</f>
        <v/>
      </c>
      <c r="AF136" s="3">
        <f>VLOOKUP(A136,'[1]Anexo 1 Matriz Inf Gestión'!$B$8:$AK$216,36,0)</f>
        <v>0.9375</v>
      </c>
      <c r="AG136" s="15" cm="1">
        <f t="array" ref="AG136:AI136">VLOOKUP(A136,'[1]Anexo 1 Matriz Inf Gestión'!$B$8:$BV$216,TRANSPOSE({71;72;73}),0)</f>
        <v>5963872002</v>
      </c>
      <c r="AH136" s="15">
        <v>5427145966</v>
      </c>
      <c r="AI136" s="3">
        <v>0.91000376335709288</v>
      </c>
      <c r="AJ136" s="40" t="str">
        <f>IF(VLOOKUP(A136,'[1]Anexo 1 Matriz Inf Gestión'!$B$8:$CA$216,75,0)="","",VLOOKUP(A136,'[1]Anexo 1 Matriz Inf Gestión'!$B$8:$CA$216,75,0))</f>
        <v/>
      </c>
      <c r="AK136" s="40" t="str">
        <f>IF(VLOOKUP(A136,'[1]Anexo 1 Matriz Inf Gestión'!$B$8:$CA$216,76,0)="","",VLOOKUP(A136,'[1]Anexo 1 Matriz Inf Gestión'!$B$8:$CA$216,76,0))</f>
        <v/>
      </c>
      <c r="AL136" s="40" t="str">
        <f>IF(VLOOKUP(A136,'[1]Anexo 1 Matriz Inf Gestión'!$B$8:$CA$216,77,0)="","",VLOOKUP(A136,'[1]Anexo 1 Matriz Inf Gestión'!$B$8:$CA$216,77,0))</f>
        <v/>
      </c>
      <c r="AM136" s="40" t="str">
        <f>IF(VLOOKUP(A136,'[1]Anexo 1 Matriz Inf Gestión'!$B$8:$CA$216,78,0)="","",VLOOKUP(A136,'[1]Anexo 1 Matriz Inf Gestión'!$B$8:$CA$216,78,0))</f>
        <v/>
      </c>
    </row>
    <row r="137" spans="1:39" ht="229.5" outlineLevel="1" x14ac:dyDescent="0.2">
      <c r="A137" s="1" t="s">
        <v>125</v>
      </c>
      <c r="B137" s="4" t="str">
        <f>VLOOKUP(A137,'[1]Anexo 1 Matriz Inf Gestión'!$B$8:$D$216,3,0)</f>
        <v>Definición y adopción del Modelo de Administración de los Recursos Naturales, con enfoque diferencial</v>
      </c>
      <c r="C137" s="4" t="str">
        <f>IFERROR(IF(VLOOKUP(A137,'[1]Anexo 1 Matriz Inf Gestión'!$B$8:$E$216,4,0)="","",VLOOKUP(A137,'[1]Anexo 1 Matriz Inf Gestión'!$B$8:$E$216,4,0)),"")</f>
        <v>% de adopción del Modelo de Administración de los Recursos Naturales, con enfoque diferencial.
Nota: PGAR 2020-2031. Modelo de atención con enfoque étnico diferencial en procedimientos de Corantioquia.</v>
      </c>
      <c r="D137" s="3">
        <f>VLOOKUP(A137,'[1]Anexo 1 Matriz Inf Gestión'!$B$8:$J$216,6,0)</f>
        <v>1</v>
      </c>
      <c r="E137" s="3" cm="1">
        <f t="array" ref="E137:F137">VLOOKUP(A137,'[2]Anexo 1 Matriz Inf Gestión'!$A$7:$H$215,TRANSPOSE({7;8}),0)</f>
        <v>1</v>
      </c>
      <c r="F137" s="3">
        <v>1</v>
      </c>
      <c r="G137" s="15" cm="1">
        <f t="array" ref="G137:I137">VLOOKUP(A137,'[2]Anexo 1 Matriz Inf Gestión'!$A$7:$AF$215,TRANSPOSE({30;31;32}),0)</f>
        <v>0</v>
      </c>
      <c r="H137" s="15">
        <v>0</v>
      </c>
      <c r="I137" s="3">
        <v>0</v>
      </c>
      <c r="J137" s="35" t="s">
        <v>440</v>
      </c>
      <c r="K137" s="3">
        <f>VLOOKUP(A137,'[1]Anexo 1 Matriz Inf Gestión'!$B$8:$J$216,7,0)</f>
        <v>0</v>
      </c>
      <c r="L137" s="3" cm="1">
        <f t="array" ref="L137:M137">VLOOKUP(A137,'[3]Anexo 1 Matriz Inf Gestión'!$A$8:$R$216,TRANSPOSE({11;16}),0)</f>
        <v>0</v>
      </c>
      <c r="M137" s="3">
        <v>0</v>
      </c>
      <c r="N137" s="15" cm="1">
        <f t="array" ref="N137:P137">VLOOKUP(A137,'[3]Anexo 1 Matriz Inf Gestión'!$A$8:$AU$216,TRANSPOSE({45;46;47}),0)</f>
        <v>2227716608</v>
      </c>
      <c r="O137" s="15">
        <v>2169129561</v>
      </c>
      <c r="P137" s="3">
        <v>0.97370085279716156</v>
      </c>
      <c r="Q137" s="34" t="s">
        <v>317</v>
      </c>
      <c r="R137" s="3">
        <f>VLOOKUP(A137,'[1]Anexo 1 Matriz Inf Gestión'!$B$8:$J$216,8,0)</f>
        <v>0</v>
      </c>
      <c r="S137" s="3" cm="1">
        <f t="array" ref="S137:T137">VLOOKUP(A137,'[4]Anexo 1 Matriz Inf Gestión'!$A$8:$R$216,TRANSPOSE({11;17}),0)</f>
        <v>0</v>
      </c>
      <c r="T137" s="3">
        <v>0</v>
      </c>
      <c r="U137" s="15" cm="1">
        <f t="array" ref="U137:W137">VLOOKUP(A137,'[4]Anexo 1 Matriz Inf Gestión'!$A$8:$BE$216,TRANSPOSE({54;55;56}),0)</f>
        <v>1812394522</v>
      </c>
      <c r="V137" s="15">
        <v>1511403895</v>
      </c>
      <c r="W137" s="3">
        <v>0.8339265411882546</v>
      </c>
      <c r="X137" s="30" t="s">
        <v>317</v>
      </c>
      <c r="Y137" s="3">
        <f>VLOOKUP(A137,'[1]Anexo 1 Matriz Inf Gestión'!$B$8:$J$216,9,0)</f>
        <v>0</v>
      </c>
      <c r="Z137" s="3">
        <f>VLOOKUP(A137,'[1]Anexo 1 Matriz Inf Gestión'!$B$8:$N$216,13,0)</f>
        <v>0</v>
      </c>
      <c r="AA137" s="3">
        <f>VLOOKUP(A137,'[1]Anexo 1 Matriz Inf Gestión'!$B$8:$U$216,20,0)</f>
        <v>0</v>
      </c>
      <c r="AB137" s="15" cm="1">
        <f t="array" ref="AB137:AD137">VLOOKUP(A137,'[1]Anexo 1 Matriz Inf Gestión'!$B$8:$BP$216,TRANSPOSE({65;66;67}),0)</f>
        <v>1923760872</v>
      </c>
      <c r="AC137" s="15">
        <v>1746612510</v>
      </c>
      <c r="AD137" s="3">
        <v>0.90791560189295706</v>
      </c>
      <c r="AE137" s="33" t="str">
        <f>IFERROR(IF(VLOOKUP(A137,[1]Consolidado!$A$6:$L$215,12,0)="","",VLOOKUP(A137,[1]Consolidado!$A$6:$L$215,12,0)),"")</f>
        <v>Sin meta programada para la vigencia</v>
      </c>
      <c r="AF137" s="3">
        <f>VLOOKUP(A137,'[1]Anexo 1 Matriz Inf Gestión'!$B$8:$AK$216,36,0)</f>
        <v>1</v>
      </c>
      <c r="AG137" s="15" cm="1">
        <f t="array" ref="AG137:AI137">VLOOKUP(A137,'[1]Anexo 1 Matriz Inf Gestión'!$B$8:$BV$216,TRANSPOSE({71;72;73}),0)</f>
        <v>5963872002</v>
      </c>
      <c r="AH137" s="15">
        <v>5427145966</v>
      </c>
      <c r="AI137" s="3">
        <v>0.91000376335709288</v>
      </c>
      <c r="AJ137" s="40" t="str">
        <f>IF(VLOOKUP(A137,'[1]Anexo 1 Matriz Inf Gestión'!$B$8:$CA$216,75,0)="","",VLOOKUP(A137,'[1]Anexo 1 Matriz Inf Gestión'!$B$8:$CA$216,75,0))</f>
        <v/>
      </c>
      <c r="AK137" s="40" t="str">
        <f>IF(VLOOKUP(A137,'[1]Anexo 1 Matriz Inf Gestión'!$B$8:$CA$216,76,0)="","",VLOOKUP(A137,'[1]Anexo 1 Matriz Inf Gestión'!$B$8:$CA$216,76,0))</f>
        <v/>
      </c>
      <c r="AL137" s="40" t="str">
        <f>IF(VLOOKUP(A137,'[1]Anexo 1 Matriz Inf Gestión'!$B$8:$CA$216,77,0)="","",VLOOKUP(A137,'[1]Anexo 1 Matriz Inf Gestión'!$B$8:$CA$216,77,0))</f>
        <v>RET 44: Implementación de un modelo de atención con enfoque étnico diferencial en Corantioquia, que garantice el reconocimiento, protección, cumplimiento y desarrollo de los derechos de los pueblos étnicos. (Procesos y procedimientos) (Dimensiones de gestión y operacionales)</v>
      </c>
      <c r="AM137" s="40" t="str">
        <f>IF(VLOOKUP(A137,'[1]Anexo 1 Matriz Inf Gestión'!$B$8:$CA$216,78,0)="","",VLOOKUP(A137,'[1]Anexo 1 Matriz Inf Gestión'!$B$8:$CA$216,78,0))</f>
        <v/>
      </c>
    </row>
    <row r="138" spans="1:39" ht="280.5" outlineLevel="1" x14ac:dyDescent="0.2">
      <c r="A138" s="1" t="s">
        <v>126</v>
      </c>
      <c r="B138" s="4" t="str">
        <f>VLOOKUP(A138,'[1]Anexo 1 Matriz Inf Gestión'!$B$8:$D$216,3,0)</f>
        <v>Adopción de la Metodología de Evaluación de Daños y Análisis de Necesidades Ambientales</v>
      </c>
      <c r="C138" s="4" t="str">
        <f>IFERROR(IF(VLOOKUP(A138,'[1]Anexo 1 Matriz Inf Gestión'!$B$8:$E$216,4,0)="","",VLOOKUP(A138,'[1]Anexo 1 Matriz Inf Gestión'!$B$8:$E$216,4,0)),"")</f>
        <v>% de adopción de la Metodología de Evaluación de Daños y Análisis de Necesidades Ambientales
Nota: Indicador PND "Autoridades ambientales que adoptan la Metodología de Evaluación de Daños y Análisis de Necesidades Ambientales"</v>
      </c>
      <c r="D138" s="3">
        <f>VLOOKUP(A138,'[1]Anexo 1 Matriz Inf Gestión'!$B$8:$J$216,6,0)</f>
        <v>1</v>
      </c>
      <c r="E138" s="3" cm="1">
        <f t="array" ref="E138:F138">VLOOKUP(A138,'[2]Anexo 1 Matriz Inf Gestión'!$A$7:$H$215,TRANSPOSE({7;8}),0)</f>
        <v>0.5</v>
      </c>
      <c r="F138" s="3">
        <v>0.5</v>
      </c>
      <c r="G138" s="15" cm="1">
        <f t="array" ref="G138:I138">VLOOKUP(A138,'[2]Anexo 1 Matriz Inf Gestión'!$A$7:$AF$215,TRANSPOSE({30;31;32}),0)</f>
        <v>0</v>
      </c>
      <c r="H138" s="15">
        <v>0</v>
      </c>
      <c r="I138" s="3">
        <v>0</v>
      </c>
      <c r="J138" s="35" t="s">
        <v>441</v>
      </c>
      <c r="K138" s="3">
        <f>VLOOKUP(A138,'[1]Anexo 1 Matriz Inf Gestión'!$B$8:$J$216,7,0)</f>
        <v>1</v>
      </c>
      <c r="L138" s="3" cm="1">
        <f t="array" ref="L138:M138">VLOOKUP(A138,'[3]Anexo 1 Matriz Inf Gestión'!$A$8:$R$216,TRANSPOSE({11;16}),0)</f>
        <v>1</v>
      </c>
      <c r="M138" s="3">
        <v>1</v>
      </c>
      <c r="N138" s="15" cm="1">
        <f t="array" ref="N138:P138">VLOOKUP(A138,'[3]Anexo 1 Matriz Inf Gestión'!$A$8:$AU$216,TRANSPOSE({45;46;47}),0)</f>
        <v>0</v>
      </c>
      <c r="O138" s="15">
        <v>0</v>
      </c>
      <c r="P138" s="3">
        <v>0</v>
      </c>
      <c r="Q138" s="34" t="s">
        <v>318</v>
      </c>
      <c r="R138" s="3">
        <f>VLOOKUP(A138,'[1]Anexo 1 Matriz Inf Gestión'!$B$8:$J$216,8,0)</f>
        <v>1</v>
      </c>
      <c r="S138" s="3" cm="1">
        <f t="array" ref="S138:T138">VLOOKUP(A138,'[4]Anexo 1 Matriz Inf Gestión'!$A$8:$R$216,TRANSPOSE({11;17}),0)</f>
        <v>1</v>
      </c>
      <c r="T138" s="3">
        <v>1</v>
      </c>
      <c r="U138" s="15" cm="1">
        <f t="array" ref="U138:W138">VLOOKUP(A138,'[4]Anexo 1 Matriz Inf Gestión'!$A$8:$BE$216,TRANSPOSE({54;55;56}),0)</f>
        <v>0</v>
      </c>
      <c r="V138" s="15">
        <v>0</v>
      </c>
      <c r="W138" s="3">
        <v>0</v>
      </c>
      <c r="X138" s="30" t="s">
        <v>581</v>
      </c>
      <c r="Y138" s="3">
        <f>VLOOKUP(A138,'[1]Anexo 1 Matriz Inf Gestión'!$B$8:$J$216,9,0)</f>
        <v>1</v>
      </c>
      <c r="Z138" s="3">
        <f>VLOOKUP(A138,'[1]Anexo 1 Matriz Inf Gestión'!$B$8:$N$216,13,0)</f>
        <v>1</v>
      </c>
      <c r="AA138" s="3">
        <f>VLOOKUP(A138,'[1]Anexo 1 Matriz Inf Gestión'!$B$8:$U$216,20,0)</f>
        <v>1</v>
      </c>
      <c r="AB138" s="15" cm="1">
        <f t="array" ref="AB138:AD138">VLOOKUP(A138,'[1]Anexo 1 Matriz Inf Gestión'!$B$8:$BP$216,TRANSPOSE({65;66;67}),0)</f>
        <v>0</v>
      </c>
      <c r="AC138" s="15">
        <v>0</v>
      </c>
      <c r="AD138" s="3">
        <v>0</v>
      </c>
      <c r="AE138" s="33" t="str">
        <f>IFERROR(IF(VLOOKUP(A138,[1]Consolidado!$A$6:$L$215,12,0)="","",VLOOKUP(A138,[1]Consolidado!$A$6:$L$215,12,0)),"")</f>
        <v>Se elaboró el informe técnico radicado No 160-IT2307-9360 del 27 de julio de 2023 donde se abordó avenida torrencial de la parte alta de la cuenca del río San Juan</v>
      </c>
      <c r="AF138" s="3">
        <f>VLOOKUP(A138,'[1]Anexo 1 Matriz Inf Gestión'!$B$8:$AK$216,36,0)</f>
        <v>0.875</v>
      </c>
      <c r="AG138" s="15" cm="1">
        <f t="array" ref="AG138:AI138">VLOOKUP(A138,'[1]Anexo 1 Matriz Inf Gestión'!$B$8:$BV$216,TRANSPOSE({71;72;73}),0)</f>
        <v>0</v>
      </c>
      <c r="AH138" s="15">
        <v>0</v>
      </c>
      <c r="AI138" s="3">
        <v>0</v>
      </c>
      <c r="AJ138" s="40" t="str">
        <f>IF(VLOOKUP(A138,'[1]Anexo 1 Matriz Inf Gestión'!$B$8:$CA$216,75,0)="","",VLOOKUP(A138,'[1]Anexo 1 Matriz Inf Gestión'!$B$8:$CA$216,75,0))</f>
        <v/>
      </c>
      <c r="AK138" s="40" t="str">
        <f>IF(VLOOKUP(A138,'[1]Anexo 1 Matriz Inf Gestión'!$B$8:$CA$216,76,0)="","",VLOOKUP(A138,'[1]Anexo 1 Matriz Inf Gestión'!$B$8:$CA$216,76,0))</f>
        <v/>
      </c>
      <c r="AL138" s="40" t="str">
        <f>IF(VLOOKUP(A138,'[1]Anexo 1 Matriz Inf Gestión'!$B$8:$CA$216,77,0)="","",VLOOKUP(A138,'[1]Anexo 1 Matriz Inf Gestión'!$B$8:$CA$216,77,0))</f>
        <v/>
      </c>
      <c r="AM138" s="40" t="str">
        <f>IF(VLOOKUP(A138,'[1]Anexo 1 Matriz Inf Gestión'!$B$8:$CA$216,78,0)="","",VLOOKUP(A138,'[1]Anexo 1 Matriz Inf Gestión'!$B$8:$CA$216,78,0))</f>
        <v/>
      </c>
    </row>
    <row r="139" spans="1:39" ht="25.5" outlineLevel="1" x14ac:dyDescent="0.2">
      <c r="A139" s="1" t="s">
        <v>226</v>
      </c>
      <c r="B139" s="4" t="str">
        <f>VLOOKUP(A139,'[1]Anexo 1 Matriz Inf Gestión'!$B$8:$D$216,3,0)</f>
        <v>Implementar el Modelo de Administración de los Recursos Naturales</v>
      </c>
      <c r="C139" s="4" t="str">
        <f>IFERROR(IF(VLOOKUP(A139,'[1]Anexo 1 Matriz Inf Gestión'!$B$8:$E$216,4,0)="","",VLOOKUP(A139,'[1]Anexo 1 Matriz Inf Gestión'!$B$8:$E$216,4,0)),"")</f>
        <v/>
      </c>
      <c r="D139" s="3">
        <f>VLOOKUP(A139,'[1]Anexo 1 Matriz Inf Gestión'!$B$8:$J$216,6,0)</f>
        <v>1</v>
      </c>
      <c r="E139" s="3" cm="1">
        <f t="array" ref="E139:F139">VLOOKUP(A139,'[2]Anexo 1 Matriz Inf Gestión'!$A$7:$H$215,TRANSPOSE({7;8}),0)</f>
        <v>0.95467077020064062</v>
      </c>
      <c r="F139" s="3">
        <v>0.95467077020064062</v>
      </c>
      <c r="G139" s="15" cm="1">
        <f t="array" ref="G139:I139">VLOOKUP(A139,'[2]Anexo 1 Matriz Inf Gestión'!$A$7:$AF$215,TRANSPOSE({30;31;32}),0)</f>
        <v>25583372688</v>
      </c>
      <c r="H139" s="15">
        <v>23400255039</v>
      </c>
      <c r="I139" s="3">
        <v>0.91466654238188061</v>
      </c>
      <c r="J139" s="35" t="s">
        <v>67</v>
      </c>
      <c r="K139" s="3">
        <f>VLOOKUP(A139,'[1]Anexo 1 Matriz Inf Gestión'!$B$8:$J$216,7,0)</f>
        <v>1</v>
      </c>
      <c r="L139" s="3" cm="1">
        <f t="array" ref="L139:M139">VLOOKUP(A139,'[3]Anexo 1 Matriz Inf Gestión'!$A$8:$R$216,TRANSPOSE({11;16}),0)</f>
        <v>0.9006707647749338</v>
      </c>
      <c r="M139" s="3">
        <v>0.9006707647749338</v>
      </c>
      <c r="N139" s="15" cm="1">
        <f t="array" ref="N139:P139">VLOOKUP(A139,'[3]Anexo 1 Matriz Inf Gestión'!$A$8:$AU$216,TRANSPOSE({45;46;47}),0)</f>
        <v>24525625480</v>
      </c>
      <c r="O139" s="15">
        <v>22570696969</v>
      </c>
      <c r="P139" s="3">
        <v>0.92029037087783172</v>
      </c>
      <c r="Q139" s="34" t="s">
        <v>67</v>
      </c>
      <c r="R139" s="3">
        <f>VLOOKUP(A139,'[1]Anexo 1 Matriz Inf Gestión'!$B$8:$J$216,8,0)</f>
        <v>1</v>
      </c>
      <c r="S139" s="3" cm="1">
        <f t="array" ref="S139:T139">VLOOKUP(A139,'[4]Anexo 1 Matriz Inf Gestión'!$A$8:$R$216,TRANSPOSE({11;17}),0)</f>
        <v>0.8494385605510667</v>
      </c>
      <c r="T139" s="3">
        <v>0.8494385605510667</v>
      </c>
      <c r="U139" s="15" cm="1">
        <f t="array" ref="U139:W139">VLOOKUP(A139,'[4]Anexo 1 Matriz Inf Gestión'!$A$8:$BE$216,TRANSPOSE({54;55;56}),0)</f>
        <v>28142232368</v>
      </c>
      <c r="V139" s="15">
        <v>26806758848</v>
      </c>
      <c r="W139" s="3">
        <v>0.95254557269882612</v>
      </c>
      <c r="X139" s="30" t="s">
        <v>67</v>
      </c>
      <c r="Y139" s="3">
        <f>VLOOKUP(A139,'[1]Anexo 1 Matriz Inf Gestión'!$B$8:$J$216,9,0)</f>
        <v>1</v>
      </c>
      <c r="Z139" s="3">
        <f>VLOOKUP(A139,'[1]Anexo 1 Matriz Inf Gestión'!$B$8:$N$216,13,0)</f>
        <v>0.83293560815851231</v>
      </c>
      <c r="AA139" s="3">
        <f>VLOOKUP(A139,'[1]Anexo 1 Matriz Inf Gestión'!$B$8:$U$216,20,0)</f>
        <v>0.83293560815851231</v>
      </c>
      <c r="AB139" s="15" cm="1">
        <f t="array" ref="AB139:AD139">VLOOKUP(A139,'[1]Anexo 1 Matriz Inf Gestión'!$B$8:$BP$216,TRANSPOSE({65;66;67}),0)</f>
        <v>31015278158</v>
      </c>
      <c r="AC139" s="15">
        <v>24533738800</v>
      </c>
      <c r="AD139" s="3">
        <v>0.79102107919260534</v>
      </c>
      <c r="AE139" s="33" t="str">
        <f>IFERROR(IF(VLOOKUP(A139,[1]Consolidado!$A$6:$L$215,12,0)="","",VLOOKUP(A139,[1]Consolidado!$A$6:$L$215,12,0)),"")</f>
        <v/>
      </c>
      <c r="AF139" s="3">
        <f>VLOOKUP(A139,'[1]Anexo 1 Matriz Inf Gestión'!$B$8:$AK$216,36,0)</f>
        <v>0.86592768139348408</v>
      </c>
      <c r="AG139" s="15" cm="1">
        <f t="array" ref="AG139:AI139">VLOOKUP(A139,'[1]Anexo 1 Matriz Inf Gestión'!$B$8:$BV$216,TRANSPOSE({71;72;73}),0)</f>
        <v>109266508694</v>
      </c>
      <c r="AH139" s="15">
        <v>97311449656</v>
      </c>
      <c r="AI139" s="3">
        <v>0.89058807514862537</v>
      </c>
      <c r="AJ139" s="40" t="str">
        <f>IF(VLOOKUP(A139,'[1]Anexo 1 Matriz Inf Gestión'!$B$8:$CA$216,75,0)="","",VLOOKUP(A139,'[1]Anexo 1 Matriz Inf Gestión'!$B$8:$CA$216,75,0))</f>
        <v/>
      </c>
      <c r="AK139" s="40" t="str">
        <f>IF(VLOOKUP(A139,'[1]Anexo 1 Matriz Inf Gestión'!$B$8:$CA$216,76,0)="","",VLOOKUP(A139,'[1]Anexo 1 Matriz Inf Gestión'!$B$8:$CA$216,76,0))</f>
        <v/>
      </c>
      <c r="AL139" s="40" t="str">
        <f>IF(VLOOKUP(A139,'[1]Anexo 1 Matriz Inf Gestión'!$B$8:$CA$216,77,0)="","",VLOOKUP(A139,'[1]Anexo 1 Matriz Inf Gestión'!$B$8:$CA$216,77,0))</f>
        <v/>
      </c>
      <c r="AM139" s="40" t="str">
        <f>IF(VLOOKUP(A139,'[1]Anexo 1 Matriz Inf Gestión'!$B$8:$CA$216,78,0)="","",VLOOKUP(A139,'[1]Anexo 1 Matriz Inf Gestión'!$B$8:$CA$216,78,0))</f>
        <v/>
      </c>
    </row>
    <row r="140" spans="1:39" ht="318.75" outlineLevel="1" x14ac:dyDescent="0.2">
      <c r="A140" s="1" t="s">
        <v>30</v>
      </c>
      <c r="B140" s="4" t="str">
        <f>VLOOKUP(A140,'[1]Anexo 1 Matriz Inf Gestión'!$B$8:$D$216,3,0)</f>
        <v>Coordinación y articulación con las autoridades ambientales de la jurisdicción de mecanismos y respuesta en la administración de los recursos naturales</v>
      </c>
      <c r="C140" s="4" t="str">
        <f>IFERROR(IF(VLOOKUP(A140,'[1]Anexo 1 Matriz Inf Gestión'!$B$8:$E$216,4,0)="","",VLOOKUP(A140,'[1]Anexo 1 Matriz Inf Gestión'!$B$8:$E$216,4,0)),"")</f>
        <v>Número de mecanismos y respuesta de administración de recursos naturales por parte de las autoridades ambientales en la jurisdicción bajo principios de coordinación y articulación</v>
      </c>
      <c r="D140" s="3">
        <f>VLOOKUP(A140,'[1]Anexo 1 Matriz Inf Gestión'!$B$8:$J$216,6,0)</f>
        <v>0.5</v>
      </c>
      <c r="E140" s="3" cm="1">
        <f t="array" ref="E140:F140">VLOOKUP(A140,'[2]Anexo 1 Matriz Inf Gestión'!$A$7:$H$215,TRANSPOSE({7;8}),0)</f>
        <v>0.5</v>
      </c>
      <c r="F140" s="3">
        <v>1</v>
      </c>
      <c r="G140" s="15" cm="1">
        <f t="array" ref="G140:I140">VLOOKUP(A140,'[2]Anexo 1 Matriz Inf Gestión'!$A$7:$AF$215,TRANSPOSE({30;31;32}),0)</f>
        <v>0</v>
      </c>
      <c r="H140" s="15">
        <v>0</v>
      </c>
      <c r="I140" s="3">
        <v>0</v>
      </c>
      <c r="J140" s="35" t="s">
        <v>442</v>
      </c>
      <c r="K140" s="3">
        <f>VLOOKUP(A140,'[1]Anexo 1 Matriz Inf Gestión'!$B$8:$J$216,7,0)</f>
        <v>0.7</v>
      </c>
      <c r="L140" s="3" cm="1">
        <f t="array" ref="L140:M140">VLOOKUP(A140,'[3]Anexo 1 Matriz Inf Gestión'!$A$8:$R$216,TRANSPOSE({11;16}),0)</f>
        <v>2.3333333333333335</v>
      </c>
      <c r="M140" s="3">
        <v>1</v>
      </c>
      <c r="N140" s="15" cm="1">
        <f t="array" ref="N140:P140">VLOOKUP(A140,'[3]Anexo 1 Matriz Inf Gestión'!$A$8:$AU$216,TRANSPOSE({45;46;47}),0)</f>
        <v>0</v>
      </c>
      <c r="O140" s="15">
        <v>0</v>
      </c>
      <c r="P140" s="3">
        <v>0</v>
      </c>
      <c r="Q140" s="34" t="s">
        <v>58</v>
      </c>
      <c r="R140" s="3">
        <f>VLOOKUP(A140,'[1]Anexo 1 Matriz Inf Gestión'!$B$8:$J$216,8,0)</f>
        <v>0.9</v>
      </c>
      <c r="S140" s="3" cm="1">
        <f t="array" ref="S140:T140">VLOOKUP(A140,'[4]Anexo 1 Matriz Inf Gestión'!$A$8:$R$216,TRANSPOSE({11;17}),0)</f>
        <v>2.5</v>
      </c>
      <c r="T140" s="3">
        <v>1</v>
      </c>
      <c r="U140" s="15" cm="1">
        <f t="array" ref="U140:W140">VLOOKUP(A140,'[4]Anexo 1 Matriz Inf Gestión'!$A$8:$BE$216,TRANSPOSE({54;55;56}),0)</f>
        <v>0</v>
      </c>
      <c r="V140" s="15">
        <v>0</v>
      </c>
      <c r="W140" s="3">
        <v>0</v>
      </c>
      <c r="X140" s="30" t="s">
        <v>582</v>
      </c>
      <c r="Y140" s="3">
        <f>VLOOKUP(A140,'[1]Anexo 1 Matriz Inf Gestión'!$B$8:$J$216,9,0)</f>
        <v>1</v>
      </c>
      <c r="Z140" s="3">
        <f>VLOOKUP(A140,'[1]Anexo 1 Matriz Inf Gestión'!$B$8:$N$216,13,0)</f>
        <v>1</v>
      </c>
      <c r="AA140" s="3">
        <f>VLOOKUP(A140,'[1]Anexo 1 Matriz Inf Gestión'!$B$8:$U$216,20,0)</f>
        <v>1</v>
      </c>
      <c r="AB140" s="15" cm="1">
        <f t="array" ref="AB140:AD140">VLOOKUP(A140,'[1]Anexo 1 Matriz Inf Gestión'!$B$8:$BP$216,TRANSPOSE({65;66;67}),0)</f>
        <v>0</v>
      </c>
      <c r="AC140" s="15">
        <v>0</v>
      </c>
      <c r="AD140" s="3">
        <v>0</v>
      </c>
      <c r="AE140" s="33" t="str">
        <f>IFERROR(IF(VLOOKUP(A140,[1]Consolidado!$A$6:$L$215,12,0)="","",VLOOKUP(A140,[1]Consolidado!$A$6:$L$215,12,0)),"")</f>
        <v>Durante el periodo entre enero y diciembre de 2023 se han realizado diferentes actividades de articulación con las Autoridades Ambientales del ANLA, AMVA, Cornare, Corpourabá, CVS y otras corporaciones y/o entidades de control.</v>
      </c>
      <c r="AF140" s="3">
        <f>VLOOKUP(A140,'[1]Anexo 1 Matriz Inf Gestión'!$B$8:$AK$216,36,0)</f>
        <v>1</v>
      </c>
      <c r="AG140" s="15" cm="1">
        <f t="array" ref="AG140:AI140">VLOOKUP(A140,'[1]Anexo 1 Matriz Inf Gestión'!$B$8:$BV$216,TRANSPOSE({71;72;73}),0)</f>
        <v>0</v>
      </c>
      <c r="AH140" s="15">
        <v>0</v>
      </c>
      <c r="AI140" s="3">
        <v>0</v>
      </c>
      <c r="AJ140" s="40" t="str">
        <f>IF(VLOOKUP(A140,'[1]Anexo 1 Matriz Inf Gestión'!$B$8:$CA$216,75,0)="","",VLOOKUP(A140,'[1]Anexo 1 Matriz Inf Gestión'!$B$8:$CA$216,75,0))</f>
        <v/>
      </c>
      <c r="AK140" s="40" t="str">
        <f>IF(VLOOKUP(A140,'[1]Anexo 1 Matriz Inf Gestión'!$B$8:$CA$216,76,0)="","",VLOOKUP(A140,'[1]Anexo 1 Matriz Inf Gestión'!$B$8:$CA$216,76,0))</f>
        <v/>
      </c>
      <c r="AL140" s="40" t="str">
        <f>IF(VLOOKUP(A140,'[1]Anexo 1 Matriz Inf Gestión'!$B$8:$CA$216,77,0)="","",VLOOKUP(A140,'[1]Anexo 1 Matriz Inf Gestión'!$B$8:$CA$216,77,0))</f>
        <v>RET 38: Mejorar la innovación y capacidad de respuesta para la Administración Integral de los Recursos Naturales Renovables</v>
      </c>
      <c r="AM140" s="40" t="str">
        <f>IF(VLOOKUP(A140,'[1]Anexo 1 Matriz Inf Gestión'!$B$8:$CA$216,78,0)="","",VLOOKUP(A140,'[1]Anexo 1 Matriz Inf Gestión'!$B$8:$CA$216,78,0))</f>
        <v/>
      </c>
    </row>
    <row r="141" spans="1:39" ht="178.5" outlineLevel="1" x14ac:dyDescent="0.2">
      <c r="A141" s="8" t="s">
        <v>127</v>
      </c>
      <c r="B141" s="4" t="str">
        <f>VLOOKUP(A141,'[1]Anexo 1 Matriz Inf Gestión'!$B$8:$D$216,3,0)</f>
        <v>Coordinación y articulación de mecanismos de gestión territorial ambiental concertados con las autoridades internas de administración de los pueblos étnicos desde su modelo de gestión con enfoque étnico</v>
      </c>
      <c r="C141" s="4" t="str">
        <f>IFERROR(IF(VLOOKUP(A141,'[1]Anexo 1 Matriz Inf Gestión'!$B$8:$E$216,4,0)="","",VLOOKUP(A141,'[1]Anexo 1 Matriz Inf Gestión'!$B$8:$E$216,4,0)),"")</f>
        <v xml:space="preserve">Número de mecanismos de coordinación y articulación de la gestión territorial ambiental concertados entre las autoridades internas de administración de los pueblos étnicos y la autoridad ambiental desde su modelo de gestión con enfoque étnico, en funcionamiento </v>
      </c>
      <c r="D141" s="3">
        <f>VLOOKUP(A141,'[1]Anexo 1 Matriz Inf Gestión'!$B$8:$J$216,6,0)</f>
        <v>0.5</v>
      </c>
      <c r="E141" s="3" cm="1">
        <f t="array" ref="E141:F141">VLOOKUP(A141,'[2]Anexo 1 Matriz Inf Gestión'!$A$7:$H$215,TRANSPOSE({7;8}),0)</f>
        <v>1</v>
      </c>
      <c r="F141" s="3">
        <v>1</v>
      </c>
      <c r="G141" s="15" cm="1">
        <f t="array" ref="G141:I141">VLOOKUP(A141,'[2]Anexo 1 Matriz Inf Gestión'!$A$7:$AF$215,TRANSPOSE({30;31;32}),0)</f>
        <v>0</v>
      </c>
      <c r="H141" s="15">
        <v>0</v>
      </c>
      <c r="I141" s="3">
        <v>0</v>
      </c>
      <c r="J141" s="35" t="s">
        <v>443</v>
      </c>
      <c r="K141" s="3">
        <f>VLOOKUP(A141,'[1]Anexo 1 Matriz Inf Gestión'!$B$8:$J$216,7,0)</f>
        <v>1</v>
      </c>
      <c r="L141" s="3" cm="1">
        <f t="array" ref="L141:M141">VLOOKUP(A141,'[3]Anexo 1 Matriz Inf Gestión'!$A$8:$R$216,TRANSPOSE({11;16}),0)</f>
        <v>1.48</v>
      </c>
      <c r="M141" s="3">
        <v>1</v>
      </c>
      <c r="N141" s="15" cm="1">
        <f t="array" ref="N141:P141">VLOOKUP(A141,'[3]Anexo 1 Matriz Inf Gestión'!$A$8:$AU$216,TRANSPOSE({45;46;47}),0)</f>
        <v>0</v>
      </c>
      <c r="O141" s="15">
        <v>0</v>
      </c>
      <c r="P141" s="3">
        <v>0</v>
      </c>
      <c r="Q141" s="34" t="s">
        <v>319</v>
      </c>
      <c r="R141" s="3">
        <f>VLOOKUP(A141,'[1]Anexo 1 Matriz Inf Gestión'!$B$8:$J$216,8,0)</f>
        <v>1.5</v>
      </c>
      <c r="S141" s="3" cm="1">
        <f t="array" ref="S141:T141">VLOOKUP(A141,'[4]Anexo 1 Matriz Inf Gestión'!$A$8:$R$216,TRANSPOSE({11;17}),0)</f>
        <v>1.74</v>
      </c>
      <c r="T141" s="3">
        <v>1</v>
      </c>
      <c r="U141" s="15" cm="1">
        <f t="array" ref="U141:W141">VLOOKUP(A141,'[4]Anexo 1 Matriz Inf Gestión'!$A$8:$BE$216,TRANSPOSE({54;55;56}),0)</f>
        <v>0</v>
      </c>
      <c r="V141" s="15">
        <v>0</v>
      </c>
      <c r="W141" s="3">
        <v>0</v>
      </c>
      <c r="X141" s="30" t="s">
        <v>583</v>
      </c>
      <c r="Y141" s="3">
        <f>VLOOKUP(A141,'[1]Anexo 1 Matriz Inf Gestión'!$B$8:$J$216,9,0)</f>
        <v>2</v>
      </c>
      <c r="Z141" s="3">
        <f>VLOOKUP(A141,'[1]Anexo 1 Matriz Inf Gestión'!$B$8:$N$216,13,0)</f>
        <v>2</v>
      </c>
      <c r="AA141" s="3">
        <f>VLOOKUP(A141,'[1]Anexo 1 Matriz Inf Gestión'!$B$8:$U$216,20,0)</f>
        <v>1</v>
      </c>
      <c r="AB141" s="15" cm="1">
        <f t="array" ref="AB141:AD141">VLOOKUP(A141,'[1]Anexo 1 Matriz Inf Gestión'!$B$8:$BP$216,TRANSPOSE({65;66;67}),0)</f>
        <v>100000000</v>
      </c>
      <c r="AC141" s="15">
        <v>99600000</v>
      </c>
      <c r="AD141" s="3">
        <v>0.996</v>
      </c>
      <c r="AE141" s="33" t="str">
        <f>IFERROR(IF(VLOOKUP(A141,[1]Consolidado!$A$6:$L$215,12,0)="","",VLOOKUP(A141,[1]Consolidado!$A$6:$L$215,12,0)),"")</f>
        <v>El indicador ya se dió por cumplido con la adopción del esquema de coordinación con autoridades de las comunidades indígenas 040-RES2012-7335 y el modelo de coordinacion con las autoridades afro 040-RES2302-398.</v>
      </c>
      <c r="AF141" s="3">
        <f>VLOOKUP(A141,'[1]Anexo 1 Matriz Inf Gestión'!$B$8:$AK$216,36,0)</f>
        <v>1</v>
      </c>
      <c r="AG141" s="15" cm="1">
        <f t="array" ref="AG141:AI141">VLOOKUP(A141,'[1]Anexo 1 Matriz Inf Gestión'!$B$8:$BV$216,TRANSPOSE({71;72;73}),0)</f>
        <v>100000000</v>
      </c>
      <c r="AH141" s="15">
        <v>99600000</v>
      </c>
      <c r="AI141" s="3">
        <v>0.996</v>
      </c>
      <c r="AJ141" s="40" t="str">
        <f>IF(VLOOKUP(A141,'[1]Anexo 1 Matriz Inf Gestión'!$B$8:$CA$216,75,0)="","",VLOOKUP(A141,'[1]Anexo 1 Matriz Inf Gestión'!$B$8:$CA$216,75,0))</f>
        <v/>
      </c>
      <c r="AK141" s="40" t="str">
        <f>IF(VLOOKUP(A141,'[1]Anexo 1 Matriz Inf Gestión'!$B$8:$CA$216,76,0)="","",VLOOKUP(A141,'[1]Anexo 1 Matriz Inf Gestión'!$B$8:$CA$216,76,0))</f>
        <v/>
      </c>
      <c r="AL141" s="40" t="str">
        <f>IF(VLOOKUP(A141,'[1]Anexo 1 Matriz Inf Gestión'!$B$8:$CA$216,77,0)="","",VLOOKUP(A141,'[1]Anexo 1 Matriz Inf Gestión'!$B$8:$CA$216,77,0))</f>
        <v>RET 45: Capacidad en las autoridades étnicas para la promoción y ejercicio efectivo de derechos territoriales</v>
      </c>
      <c r="AM141" s="40" t="str">
        <f>IF(VLOOKUP(A141,'[1]Anexo 1 Matriz Inf Gestión'!$B$8:$CA$216,78,0)="","",VLOOKUP(A141,'[1]Anexo 1 Matriz Inf Gestión'!$B$8:$CA$216,78,0))</f>
        <v/>
      </c>
    </row>
    <row r="142" spans="1:39" ht="409.5" outlineLevel="1" x14ac:dyDescent="0.2">
      <c r="A142" s="8" t="s">
        <v>128</v>
      </c>
      <c r="B142" s="4" t="str">
        <f>VLOOKUP(A142,'[1]Anexo 1 Matriz Inf Gestión'!$B$8:$D$216,3,0)</f>
        <v>Definición de rutas de gestión de conflictos ambientales</v>
      </c>
      <c r="C142" s="4" t="str">
        <f>IFERROR(IF(VLOOKUP(A142,'[1]Anexo 1 Matriz Inf Gestión'!$B$8:$E$216,4,0)="","",VLOOKUP(A142,'[1]Anexo 1 Matriz Inf Gestión'!$B$8:$E$216,4,0)),"")</f>
        <v>% de conflictos ambientales con rutas de gestión</v>
      </c>
      <c r="D142" s="3">
        <f>VLOOKUP(A142,'[1]Anexo 1 Matriz Inf Gestión'!$B$8:$J$216,6,0)</f>
        <v>0.05</v>
      </c>
      <c r="E142" s="3" cm="1">
        <f t="array" ref="E142:F142">VLOOKUP(A142,'[2]Anexo 1 Matriz Inf Gestión'!$A$7:$H$215,TRANSPOSE({7;8}),0)</f>
        <v>0.05</v>
      </c>
      <c r="F142" s="3">
        <v>1</v>
      </c>
      <c r="G142" s="15" cm="1">
        <f t="array" ref="G142:I142">VLOOKUP(A142,'[2]Anexo 1 Matriz Inf Gestión'!$A$7:$AF$215,TRANSPOSE({30;31;32}),0)</f>
        <v>0</v>
      </c>
      <c r="H142" s="15">
        <v>0</v>
      </c>
      <c r="I142" s="3">
        <v>0</v>
      </c>
      <c r="J142" s="35" t="s">
        <v>444</v>
      </c>
      <c r="K142" s="3">
        <f>VLOOKUP(A142,'[1]Anexo 1 Matriz Inf Gestión'!$B$8:$J$216,7,0)</f>
        <v>0.1</v>
      </c>
      <c r="L142" s="3" cm="1">
        <f t="array" ref="L142:M142">VLOOKUP(A142,'[3]Anexo 1 Matriz Inf Gestión'!$A$8:$R$216,TRANSPOSE({11;16}),0)</f>
        <v>7.5000000000000011E-2</v>
      </c>
      <c r="M142" s="3">
        <v>0.75000000000000011</v>
      </c>
      <c r="N142" s="15" cm="1">
        <f t="array" ref="N142:P142">VLOOKUP(A142,'[3]Anexo 1 Matriz Inf Gestión'!$A$8:$AU$216,TRANSPOSE({45;46;47}),0)</f>
        <v>0</v>
      </c>
      <c r="O142" s="15">
        <v>0</v>
      </c>
      <c r="P142" s="3">
        <v>0</v>
      </c>
      <c r="Q142" s="34" t="s">
        <v>320</v>
      </c>
      <c r="R142" s="3">
        <f>VLOOKUP(A142,'[1]Anexo 1 Matriz Inf Gestión'!$B$8:$J$216,8,0)</f>
        <v>0.15</v>
      </c>
      <c r="S142" s="3" cm="1">
        <f t="array" ref="S142:T142">VLOOKUP(A142,'[4]Anexo 1 Matriz Inf Gestión'!$A$8:$R$216,TRANSPOSE({11;17}),0)</f>
        <v>0.15</v>
      </c>
      <c r="T142" s="3">
        <v>1</v>
      </c>
      <c r="U142" s="15" cm="1">
        <f t="array" ref="U142:W142">VLOOKUP(A142,'[4]Anexo 1 Matriz Inf Gestión'!$A$8:$BE$216,TRANSPOSE({54;55;56}),0)</f>
        <v>200000000</v>
      </c>
      <c r="V142" s="15">
        <v>44705882</v>
      </c>
      <c r="W142" s="3">
        <v>0.22352941000000001</v>
      </c>
      <c r="X142" s="30" t="s">
        <v>584</v>
      </c>
      <c r="Y142" s="3">
        <f>VLOOKUP(A142,'[1]Anexo 1 Matriz Inf Gestión'!$B$8:$J$216,9,0)</f>
        <v>0.25</v>
      </c>
      <c r="Z142" s="3">
        <f>VLOOKUP(A142,'[1]Anexo 1 Matriz Inf Gestión'!$B$8:$N$216,13,0)</f>
        <v>0.25</v>
      </c>
      <c r="AA142" s="3">
        <f>VLOOKUP(A142,'[1]Anexo 1 Matriz Inf Gestión'!$B$8:$U$216,20,0)</f>
        <v>1</v>
      </c>
      <c r="AB142" s="15" cm="1">
        <f t="array" ref="AB142:AD142">VLOOKUP(A142,'[1]Anexo 1 Matriz Inf Gestión'!$B$8:$BP$216,TRANSPOSE({65;66;67}),0)</f>
        <v>566476794</v>
      </c>
      <c r="AC142" s="15">
        <v>482797590</v>
      </c>
      <c r="AD142" s="3">
        <v>0.85228132045952798</v>
      </c>
      <c r="AE142" s="33" t="str">
        <f>IFERROR(IF(VLOOKUP(A142,[1]Consolidado!$A$6:$L$215,12,0)="","",VLOOKUP(A142,[1]Consolidado!$A$6:$L$215,12,0)),"")</f>
        <v xml:space="preserve">Durante el cuarto trimestre de 2023 se continúan las reuniones periódicas con el equipo base del observatorio, con el fin de dar seguimiento a las rutas de gestión de los conflictos socio ambientales y revisar temas técnicos y metodológicos del mismo. Reuniones establecidas durante el año de manera mensual, actas bajo radicados 140-ACT2301-410, 140-ACT2301-419, 140-ACT2303-1044; 140-ACT2303-1103; 140-ACT2304-1651; 140-2304-1807, 140-ACT2310-5495, 140-ACT2308-4519, 140-ACT2308-3940, 140-ACT2310-5871. A continuación, se señalan las cinco rutas de gestión actuales que están en proceso de construcción.
Caso 6: Problema ambiental asociado al hipopótamo como especie invasora en el municipio de Puerto Nare, Puerto Berrio y Yondó. Desde los convenios 040-COV-1022-90 y 040COV2306-82 entre el INER de la Universidad de Antioquia y Corantioquia, se realizaron los respectivos encuentros con equipo el equipo técnico y social, conformado para analizar el caso, y en el cual participan delegados de las subdirecciones de Ecosistemas, Sostenibilidad y Gestión Territorial, Participación y Cultura Ambiental, actas bajo radicados 140-ACT2304-1826, 140-ACT2305-2268, 140-ACT2305-2269, 140-ACT2306-3006, 140-ACT2308-4630, 140-ACT2310-5884, 140-ACT2310-5957. Se encuentra finalizada la ruta de gestión de conflicto, para el caso sobre hipopótamo como especie invasora. Está pendiente la formalización de esta ruta de gestión, mediante la elaboración del informe técnico y social, y la radicación de ambos documentos (informe y ruta de gestión de conflictos). 
Caso 7. Conflicto ambiental en ecosistema cenagoso ubicado en el corregimiento El Palomar del municipio de Caucasia. Se realizaron seis (6) encuentros con equipo el equipo técnico y social, conformado para analizar el caso, y en el cual participan delegados de las subdirecciones de Ecosistemas, Sostenibilidad y Gestión Territorial, Participación y Cultura Ambiental, y Oficina Territorial Panzenú. Actas bajo radicados 140-ACT2304-1825, 140-ACT2307-3528, 140-ACT2308-4411, 140-ACT2309-5075, 160PZ-ACT2310-5993. Se realizó dos (2) encuentros territoriales para aplicación de entrevistas a actores del conflicto, con el objetivo de comprender el caso, y proponer alternativas de solución al conflicto.  Se encuentra en desarrollo la aplicación del marco lógico (árbol de problemas y árbol de objetivos), lo que permitirá obtener una propuesta de ruta de gestión de conflicto para el mes de diciembre. 
Caso 8. Afectación a recurso hídrico y flora por asentamiento humano en la cuenca La Culebra del municipio de Remedios. En el marco del proceso de reglamentación de la microcuenca La Culebra en el municipio de Remedios, se realizaron seis (6) encuentros con equipo el equipo técnico y social, conformado para analizar el caso, y en el cual participan delegados de las subdirecciones de Ecosistemas, Sostenibilidad y Gestión Territorial, Participación y Cultura Ambiental, y Oficina Territorial Zenufaná. Actas bajo radicados 140-ACT2306-2931, 140-ACT2306-3210, 140-ACT2307-3615; 140-ACT2309-5311; 140-ACT2309-4916; 140-ACT2309-5312; 140-ACT2310-5870, 140-ACT2311-6196. Se realizó trabajo en campo, en el marco del proceso de reglamentación de la microcuenca La Culebra en el municipio de Remedios, con actores del sector público, y comunidades cercanas a la cueca la Culebra. Se encuentra en desarrollo la aplicación del marco lógico (árbol de problemas y árbol de objetivos), lo que permitirá obtener una propuesta de ruta de gestión de conflicto para el mes de diciembre. 
Caso 9. Prácticas insostenibles y degradación ambiental de los territorios, definidas en la gestión de riesgos, estudio de caso en el municipio de Buriticá. Proceso de investigación en el marco del convenio No 040-COV2210-90, alcance 5: “Promoción de procesos de investigación e innovación ejecutados en las temáticas priorizadas”, el cual busca identificar y profundizar el análisis en prácticas insostenibles y degradación ambiental, definidas desde la gestión del riesgo en el municipio de Buriticá. Hasta el momento, estas son las prácticas insostenibles identificadas: contaminación de aguas subterráneas y fuentes superficiales, ganadería compacta el suelo – infértil – cobertura vegetal, disminución del recurso hídrico para el consumo humano, afectación de vertimientos, remoción de cobertura vegetal, desbordamiento de fuentes hídricas por tala de árboles, deforestación, quema, manejo de residuos sólidos, manejo de residuos mineros y emisiones atmosféricas, especialmente por el uso del mercurio.
Se vanzó en un recorrido territorial y rutas de gestión donde se identificaron 16 Prácticas locales de degradación ambiental identificadas en el municipio de Buriticá, y se aplicó el instrumento de Abaco de Regnier, con el objetivo de realizar una consulta a los actores que hicieron parte de la investigación aplicada. Se estima tener la ruta de gestión de conflicto para el mes de diciembre. Se encuentra en proceso de elaboración de la ruta de gestión de conflictos, mediante un análisis de los resultados de investigación; esta ruta de gestión de conflicto estará disponible en el mes de diciembre de 2023. 
Caso 10. Conflictos socioambientales e impactos ecosistémicos en el municipio de Nechí asociados a la tierra y minería. Mediante el convenio del Modelo GOTA 040-COV2210-90, se realizó un (1) encuentro en el Municipio con la participación de diferentes actores a los cuales se les aplicó una encuesta para conocer la percepción de la minería en el Municipio y se tiene un informe del investigador de la Universidad de Antioquia respecto al Distrito Ambiental Minero del Bajo Cauca con una identificación de la situación actual en relación con los actores que desarrollan la actividad y una prospectiva del impacto ambiental minero. Acta bajo radicado 140-ACT2308-4544. 
Con los informes producto de las investigaciones aplicadas en los municipios de Buriticá y Nechí, consolidó los dos equipos con personal de ambas territoriales (Hevéxicos y Panzenu), para la construcción de manera participativa la matriz de marco lógico que oriente el diseño de la ruta de gestión y finalizarlas en el mes de diciembre. De esta manera, se estima culminar las 4 rutas de gestión de los conflictos priorizados en esta vigencia para el mes de diciembre, dando cumplimiento al 100% de las 10 rutas planeadas en el plan de acción.
</v>
      </c>
      <c r="AF142" s="3">
        <f>VLOOKUP(A142,'[1]Anexo 1 Matriz Inf Gestión'!$B$8:$AK$216,36,0)</f>
        <v>1</v>
      </c>
      <c r="AG142" s="15" cm="1">
        <f t="array" ref="AG142:AI142">VLOOKUP(A142,'[1]Anexo 1 Matriz Inf Gestión'!$B$8:$BV$216,TRANSPOSE({71;72;73}),0)</f>
        <v>766476794</v>
      </c>
      <c r="AH142" s="15">
        <v>527503472</v>
      </c>
      <c r="AI142" s="3">
        <v>0.68821845113813063</v>
      </c>
      <c r="AJ142" s="40" t="str">
        <f>IF(VLOOKUP(A142,'[1]Anexo 1 Matriz Inf Gestión'!$B$8:$CA$216,75,0)="","",VLOOKUP(A142,'[1]Anexo 1 Matriz Inf Gestión'!$B$8:$CA$216,75,0))</f>
        <v/>
      </c>
      <c r="AK142" s="40" t="str">
        <f>IF(VLOOKUP(A142,'[1]Anexo 1 Matriz Inf Gestión'!$B$8:$CA$216,76,0)="","",VLOOKUP(A142,'[1]Anexo 1 Matriz Inf Gestión'!$B$8:$CA$216,76,0))</f>
        <v/>
      </c>
      <c r="AL142" s="40" t="str">
        <f>IF(VLOOKUP(A142,'[1]Anexo 1 Matriz Inf Gestión'!$B$8:$CA$216,77,0)="","",VLOOKUP(A142,'[1]Anexo 1 Matriz Inf Gestión'!$B$8:$CA$216,77,0))</f>
        <v>RET 39: Prevenir y atender el conflicto en el uso y aprovechamiento de los recursos naturales</v>
      </c>
      <c r="AM142" s="40" t="str">
        <f>IF(VLOOKUP(A142,'[1]Anexo 1 Matriz Inf Gestión'!$B$8:$CA$216,78,0)="","",VLOOKUP(A142,'[1]Anexo 1 Matriz Inf Gestión'!$B$8:$CA$216,78,0))</f>
        <v/>
      </c>
    </row>
    <row r="143" spans="1:39" ht="242.25" outlineLevel="1" x14ac:dyDescent="0.2">
      <c r="A143" s="8" t="s">
        <v>129</v>
      </c>
      <c r="B143" s="4" t="str">
        <f>VLOOKUP(A143,'[1]Anexo 1 Matriz Inf Gestión'!$B$8:$D$216,3,0)</f>
        <v>Coordinación de acciones con autoridades étnicas</v>
      </c>
      <c r="C143" s="4" t="str">
        <f>IFERROR(IF(VLOOKUP(A143,'[1]Anexo 1 Matriz Inf Gestión'!$B$8:$E$216,4,0)="","",VLOOKUP(A143,'[1]Anexo 1 Matriz Inf Gestión'!$B$8:$E$216,4,0)),"")</f>
        <v>% de acciones coordinadas efectivamente con autoridades étnicas.
Nota: Indicador PGAR con fórmula "Acciones coordinadas efectivamente con autoridades étnicas/acciones identificadas para la coordinación".</v>
      </c>
      <c r="D143" s="3">
        <f>VLOOKUP(A143,'[1]Anexo 1 Matriz Inf Gestión'!$B$8:$J$216,6,0)</f>
        <v>0.2</v>
      </c>
      <c r="E143" s="3" cm="1">
        <f t="array" ref="E143:F143">VLOOKUP(A143,'[2]Anexo 1 Matriz Inf Gestión'!$A$7:$H$215,TRANSPOSE({7;8}),0)</f>
        <v>0.16296296296296298</v>
      </c>
      <c r="F143" s="3">
        <v>0.81481481481481488</v>
      </c>
      <c r="G143" s="15" cm="1">
        <f t="array" ref="G143:I143">VLOOKUP(A143,'[2]Anexo 1 Matriz Inf Gestión'!$A$7:$AF$215,TRANSPOSE({30;31;32}),0)</f>
        <v>0</v>
      </c>
      <c r="H143" s="15">
        <v>0</v>
      </c>
      <c r="I143" s="3">
        <v>0</v>
      </c>
      <c r="J143" s="35" t="s">
        <v>445</v>
      </c>
      <c r="K143" s="3">
        <f>VLOOKUP(A143,'[1]Anexo 1 Matriz Inf Gestión'!$B$8:$J$216,7,0)</f>
        <v>0.3</v>
      </c>
      <c r="L143" s="3" cm="1">
        <f t="array" ref="L143:M143">VLOOKUP(A143,'[3]Anexo 1 Matriz Inf Gestión'!$A$8:$R$216,TRANSPOSE({11;16}),0)</f>
        <v>1</v>
      </c>
      <c r="M143" s="3">
        <v>1</v>
      </c>
      <c r="N143" s="15" cm="1">
        <f t="array" ref="N143:P143">VLOOKUP(A143,'[3]Anexo 1 Matriz Inf Gestión'!$A$8:$AU$216,TRANSPOSE({45;46;47}),0)</f>
        <v>0</v>
      </c>
      <c r="O143" s="15">
        <v>0</v>
      </c>
      <c r="P143" s="3">
        <v>0</v>
      </c>
      <c r="Q143" s="34" t="s">
        <v>321</v>
      </c>
      <c r="R143" s="3">
        <f>VLOOKUP(A143,'[1]Anexo 1 Matriz Inf Gestión'!$B$8:$J$216,8,0)</f>
        <v>0.4</v>
      </c>
      <c r="S143" s="3" cm="1">
        <f t="array" ref="S143:T143">VLOOKUP(A143,'[4]Anexo 1 Matriz Inf Gestión'!$A$8:$R$216,TRANSPOSE({11;17}),0)</f>
        <v>0.79245283018867929</v>
      </c>
      <c r="T143" s="3">
        <v>1</v>
      </c>
      <c r="U143" s="15" cm="1">
        <f t="array" ref="U143:W143">VLOOKUP(A143,'[4]Anexo 1 Matriz Inf Gestión'!$A$8:$BE$216,TRANSPOSE({54;55;56}),0)</f>
        <v>0</v>
      </c>
      <c r="V143" s="15">
        <v>0</v>
      </c>
      <c r="W143" s="3">
        <v>0</v>
      </c>
      <c r="X143" s="30" t="s">
        <v>585</v>
      </c>
      <c r="Y143" s="3">
        <f>VLOOKUP(A143,'[1]Anexo 1 Matriz Inf Gestión'!$B$8:$J$216,9,0)</f>
        <v>0.5</v>
      </c>
      <c r="Z143" s="3">
        <f>VLOOKUP(A143,'[1]Anexo 1 Matriz Inf Gestión'!$B$8:$N$216,13,0)</f>
        <v>0.97014925373134331</v>
      </c>
      <c r="AA143" s="3">
        <f>VLOOKUP(A143,'[1]Anexo 1 Matriz Inf Gestión'!$B$8:$U$216,20,0)</f>
        <v>1</v>
      </c>
      <c r="AB143" s="15" cm="1">
        <f t="array" ref="AB143:AD143">VLOOKUP(A143,'[1]Anexo 1 Matriz Inf Gestión'!$B$8:$BP$216,TRANSPOSE({65;66;67}),0)</f>
        <v>100000000</v>
      </c>
      <c r="AC143" s="15">
        <v>99600000</v>
      </c>
      <c r="AD143" s="3">
        <v>0.996</v>
      </c>
      <c r="AE143" s="33" t="str">
        <f>IFERROR(IF(VLOOKUP(A143,[1]Consolidado!$A$6:$L$215,12,0)="","",VLOOKUP(A143,[1]Consolidado!$A$6:$L$215,12,0)),"")</f>
        <v>Al cierre de la vigencia 2023 se presenta un total de 65 acciones coordinadas con las autoridades étnicas de la jurisdicción mediante la implementación de contratos y convenios suscritos con resguardos indígenas, consejos comunitarios, asociaciones y organizaciones étnicas, lo cual representa un cumplimiento del 97% de la meta establecida para el cuatrienio.</v>
      </c>
      <c r="AF143" s="3">
        <f>VLOOKUP(A143,'[1]Anexo 1 Matriz Inf Gestión'!$B$8:$AK$216,36,0)</f>
        <v>1</v>
      </c>
      <c r="AG143" s="15" cm="1">
        <f t="array" ref="AG143:AI143">VLOOKUP(A143,'[1]Anexo 1 Matriz Inf Gestión'!$B$8:$BV$216,TRANSPOSE({71;72;73}),0)</f>
        <v>100000000</v>
      </c>
      <c r="AH143" s="15">
        <v>99600000</v>
      </c>
      <c r="AI143" s="3">
        <v>0.996</v>
      </c>
      <c r="AJ143" s="40" t="str">
        <f>IF(VLOOKUP(A143,'[1]Anexo 1 Matriz Inf Gestión'!$B$8:$CA$216,75,0)="","",VLOOKUP(A143,'[1]Anexo 1 Matriz Inf Gestión'!$B$8:$CA$216,75,0))</f>
        <v/>
      </c>
      <c r="AK143" s="40" t="str">
        <f>IF(VLOOKUP(A143,'[1]Anexo 1 Matriz Inf Gestión'!$B$8:$CA$216,76,0)="","",VLOOKUP(A143,'[1]Anexo 1 Matriz Inf Gestión'!$B$8:$CA$216,76,0))</f>
        <v/>
      </c>
      <c r="AL143" s="40" t="str">
        <f>IF(VLOOKUP(A143,'[1]Anexo 1 Matriz Inf Gestión'!$B$8:$CA$216,77,0)="","",VLOOKUP(A143,'[1]Anexo 1 Matriz Inf Gestión'!$B$8:$CA$216,77,0))</f>
        <v xml:space="preserve">RET 47: Modelo de coordinación interinstitucional gubernamental para el cumplimiento de las funciones ambientales por parte de las autoridades internas de los pueblos étnicos: Infraestructura, dotación e información (Marcos legales de los pueblos étnicos) </v>
      </c>
      <c r="AM143" s="40" t="str">
        <f>IF(VLOOKUP(A143,'[1]Anexo 1 Matriz Inf Gestión'!$B$8:$CA$216,78,0)="","",VLOOKUP(A143,'[1]Anexo 1 Matriz Inf Gestión'!$B$8:$CA$216,78,0))</f>
        <v/>
      </c>
    </row>
    <row r="144" spans="1:39" ht="409.5" outlineLevel="1" x14ac:dyDescent="0.2">
      <c r="A144" s="8" t="s">
        <v>130</v>
      </c>
      <c r="B144" s="4" t="str">
        <f>VLOOKUP(A144,'[1]Anexo 1 Matriz Inf Gestión'!$B$8:$D$216,3,0)</f>
        <v>Atención efectiva de situaciones críticas en lo ambiental mediante acciones de control articuladas</v>
      </c>
      <c r="C144" s="4" t="str">
        <f>IFERROR(IF(VLOOKUP(A144,'[1]Anexo 1 Matriz Inf Gestión'!$B$8:$E$216,4,0)="","",VLOOKUP(A144,'[1]Anexo 1 Matriz Inf Gestión'!$B$8:$E$216,4,0)),"")</f>
        <v>% de situaciones críticas en lo ambiental atendidas efectivamente mediante acciones de control articuladas</v>
      </c>
      <c r="D144" s="3">
        <f>VLOOKUP(A144,'[1]Anexo 1 Matriz Inf Gestión'!$B$8:$J$216,6,0)</f>
        <v>0.2</v>
      </c>
      <c r="E144" s="3" cm="1">
        <f t="array" ref="E144:F144">VLOOKUP(A144,'[2]Anexo 1 Matriz Inf Gestión'!$A$7:$H$215,TRANSPOSE({7;8}),0)</f>
        <v>0.20013333333333333</v>
      </c>
      <c r="F144" s="3">
        <v>1</v>
      </c>
      <c r="G144" s="15" cm="1">
        <f t="array" ref="G144:I144">VLOOKUP(A144,'[2]Anexo 1 Matriz Inf Gestión'!$A$7:$AF$215,TRANSPOSE({30;31;32}),0)</f>
        <v>0</v>
      </c>
      <c r="H144" s="15">
        <v>0</v>
      </c>
      <c r="I144" s="3">
        <v>0</v>
      </c>
      <c r="J144" s="35" t="s">
        <v>446</v>
      </c>
      <c r="K144" s="3">
        <f>VLOOKUP(A144,'[1]Anexo 1 Matriz Inf Gestión'!$B$8:$J$216,7,0)</f>
        <v>0.4</v>
      </c>
      <c r="L144" s="3" cm="1">
        <f t="array" ref="L144:M144">VLOOKUP(A144,'[3]Anexo 1 Matriz Inf Gestión'!$A$8:$R$216,TRANSPOSE({11;16}),0)</f>
        <v>0.4</v>
      </c>
      <c r="M144" s="3">
        <v>1</v>
      </c>
      <c r="N144" s="15" cm="1">
        <f t="array" ref="N144:P144">VLOOKUP(A144,'[3]Anexo 1 Matriz Inf Gestión'!$A$8:$AU$216,TRANSPOSE({45;46;47}),0)</f>
        <v>0</v>
      </c>
      <c r="O144" s="15">
        <v>0</v>
      </c>
      <c r="P144" s="3">
        <v>0</v>
      </c>
      <c r="Q144" s="34" t="s">
        <v>322</v>
      </c>
      <c r="R144" s="3">
        <f>VLOOKUP(A144,'[1]Anexo 1 Matriz Inf Gestión'!$B$8:$J$216,8,0)</f>
        <v>0.6</v>
      </c>
      <c r="S144" s="3" cm="1">
        <f t="array" ref="S144:T144">VLOOKUP(A144,'[4]Anexo 1 Matriz Inf Gestión'!$A$8:$R$216,TRANSPOSE({11;17}),0)</f>
        <v>0.6</v>
      </c>
      <c r="T144" s="3">
        <v>1</v>
      </c>
      <c r="U144" s="15" cm="1">
        <f t="array" ref="U144:W144">VLOOKUP(A144,'[4]Anexo 1 Matriz Inf Gestión'!$A$8:$BE$216,TRANSPOSE({54;55;56}),0)</f>
        <v>0</v>
      </c>
      <c r="V144" s="15">
        <v>0</v>
      </c>
      <c r="W144" s="3">
        <v>0</v>
      </c>
      <c r="X144" s="30" t="s">
        <v>586</v>
      </c>
      <c r="Y144" s="3">
        <f>VLOOKUP(A144,'[1]Anexo 1 Matriz Inf Gestión'!$B$8:$J$216,9,0)</f>
        <v>1</v>
      </c>
      <c r="Z144" s="3">
        <f>VLOOKUP(A144,'[1]Anexo 1 Matriz Inf Gestión'!$B$8:$N$216,13,0)</f>
        <v>0.9</v>
      </c>
      <c r="AA144" s="3">
        <f>VLOOKUP(A144,'[1]Anexo 1 Matriz Inf Gestión'!$B$8:$U$216,20,0)</f>
        <v>0.9</v>
      </c>
      <c r="AB144" s="15" cm="1">
        <f t="array" ref="AB144:AD144">VLOOKUP(A144,'[1]Anexo 1 Matriz Inf Gestión'!$B$8:$BP$216,TRANSPOSE({65;66;67}),0)</f>
        <v>0</v>
      </c>
      <c r="AC144" s="15">
        <v>0</v>
      </c>
      <c r="AD144" s="3">
        <v>0</v>
      </c>
      <c r="AE144" s="33" t="str">
        <f>IFERROR(IF(VLOOKUP(A144,[1]Consolidado!$A$6:$L$215,12,0)="","",VLOOKUP(A144,[1]Consolidado!$A$6:$L$215,12,0)),"")</f>
        <v>Especies Invasoras
Para especies invasoras se describe en el indicador 2.5.3, reportado por la subdirección de Ecosistemas: Se desarrollaron medidas de prevención, control y manejo de dos especies de flora (ojo de poeta y retamo espinoso), estas últimas mediante contrato suscrito con la Corporación Parque ArvÍ con el No 120-CNT1904-60. Con respecto a las especies de Caracol gigante africano, Hipopotamo Rana Toro, abeja africana, se desarrollaron acciones en el marco del Convenio de asociación Universidad CES 040-COV1906-88, Otrosís (5) y Connvenio asociación Coooperativa PRECOODES 040-COV2005-11. Se desarrollaron medidas de prevención, control y manejo  para Ojo de poeta, Retamo espinoso, Caracol gigante africano, Hipopotamo, Rana Toro, Garza bueyera, abeja africana en donde se aplicaron los protocolos de disposición final, pero también se realizaron capacitaciones a la comunidad, reuniones con las mesas municipales  y divulgación en medios sobre manejo, control y disposición final de estas especies invasoras.
Minería informal
Entre las acciones efectuadas durante la vigencia del año 2023 en control a la minería informal, se elaboró un informe de alertas tempranas siguiendo la metodología implementada mediante el radicado corporativo 160-MEM2205-3499 del 06 de mayo de 2022.
El radicado del informe es el siguiente: 160-IT2303-2809
Deforestación
A partir de la metodología integral de control a la deforestación en jurisdicción de CORANTIOQUIA, se continua con la propuesta del equipo técnico forestal de la Subdirección de Sostenibilidad y Gestión Territorial para identificar en tiempo real los focos de deforestación haciendo uso de herramientas satelitales y portales web especializados, además también se han reportado alertas suministradas por el sistema de monitoreo de bosques y carbono SMByC del IDEAM en asocio con WWF. Durante el año 2023 se han elaborado 4 informes mensuales de Alertas Tempranas de Deforestación-ATD a lo largo del año identificando 75 polígonos mayores o similares a 10 hectáreas con un área total reportada de 1115,53 ha.
Contingencias por derrames
En el tercer trimestre de 2023, se avanzó en la elaboración de una cartilla para la atención a las contingencias por derrames de sustancias peligrosas, la cual servirá para capacitar y/o concientizar a los funcionarios, actores y usuarios sobre el rol como autoridad ambiental en la atención de posibles situaciones de emergencia por derrames de sustancias peligrosas que comprometan los recursos naturales en el territorio, velando por el cumplimiento de lo dispuesto en cada uno de los Planes de Contingencia establecidos. Para el cuarto trimestre se espera contar con el documento definitivo para publicar en página web. 
Contingencia atmosférica en el Valle de Aburrá 
Para la atención en el Valle de Aburrá del segundo periodo de gestión de episodios de contaminación atmosférica se realizaron las siguientes actividades:				
• Comunicación plan de acción para la implementación del POECA en la jurisdicción durante 2023: 040-COI2302-3227.				
• Declaratoria del segundo de gestión de episodios de contaminación atmosférica del Valle de Aburrá por parte del AMVA: Resolución Metropolitana N° D 00-002356 emitida por el Área Metropolitana del Valle de Aburrá-AMVA, con fecha del 5 de septiembre de 2023
• Actividades de sensibilización en calidad de aire por parte de la subdirección de Gestión Ambiental.				
• Operativos a fuentes móviles por parte de la Subdirección de Gestión Ambiental.		
• Visitas a empresas generadoras de emisiones atmosféricas: 20 Aburrá Norte y 11 Aburrá Sur.</v>
      </c>
      <c r="AF144" s="3">
        <f>VLOOKUP(A144,'[1]Anexo 1 Matriz Inf Gestión'!$B$8:$AK$216,36,0)</f>
        <v>0.9</v>
      </c>
      <c r="AG144" s="15" cm="1">
        <f t="array" ref="AG144:AI144">VLOOKUP(A144,'[1]Anexo 1 Matriz Inf Gestión'!$B$8:$BV$216,TRANSPOSE({71;72;73}),0)</f>
        <v>0</v>
      </c>
      <c r="AH144" s="15">
        <v>0</v>
      </c>
      <c r="AI144" s="3">
        <v>0</v>
      </c>
      <c r="AJ144" s="40" t="str">
        <f>IF(VLOOKUP(A144,'[1]Anexo 1 Matriz Inf Gestión'!$B$8:$CA$216,75,0)="","",VLOOKUP(A144,'[1]Anexo 1 Matriz Inf Gestión'!$B$8:$CA$216,75,0))</f>
        <v/>
      </c>
      <c r="AK144" s="40" t="str">
        <f>IF(VLOOKUP(A144,'[1]Anexo 1 Matriz Inf Gestión'!$B$8:$CA$216,76,0)="","",VLOOKUP(A144,'[1]Anexo 1 Matriz Inf Gestión'!$B$8:$CA$216,76,0))</f>
        <v/>
      </c>
      <c r="AL144" s="40" t="str">
        <f>IF(VLOOKUP(A144,'[1]Anexo 1 Matriz Inf Gestión'!$B$8:$CA$216,77,0)="","",VLOOKUP(A144,'[1]Anexo 1 Matriz Inf Gestión'!$B$8:$CA$216,77,0))</f>
        <v>RET 40: Fortalecer la capacidad de control articulado en situaciones críticas ambientales territoriales</v>
      </c>
      <c r="AM144" s="40" t="str">
        <f>IF(VLOOKUP(A144,'[1]Anexo 1 Matriz Inf Gestión'!$B$8:$CA$216,78,0)="","",VLOOKUP(A144,'[1]Anexo 1 Matriz Inf Gestión'!$B$8:$CA$216,78,0))</f>
        <v/>
      </c>
    </row>
    <row r="145" spans="1:39" ht="114.75" outlineLevel="1" x14ac:dyDescent="0.2">
      <c r="A145" s="8" t="s">
        <v>131</v>
      </c>
      <c r="B145" s="4" t="str">
        <f>VLOOKUP(A145,'[1]Anexo 1 Matriz Inf Gestión'!$B$8:$D$216,3,0)</f>
        <v>Acompañamiento en la formalización de sectores estratégicos</v>
      </c>
      <c r="C145" s="4" t="str">
        <f>IFERROR(IF(VLOOKUP(A145,'[1]Anexo 1 Matriz Inf Gestión'!$B$8:$E$216,4,0)="","",VLOOKUP(A145,'[1]Anexo 1 Matriz Inf Gestión'!$B$8:$E$216,4,0)),"")</f>
        <v>Número de sectores estratégicos con procesos de acompañamiento para su formalización</v>
      </c>
      <c r="D145" s="3">
        <f>VLOOKUP(A145,'[1]Anexo 1 Matriz Inf Gestión'!$B$8:$J$216,6,0)</f>
        <v>1</v>
      </c>
      <c r="E145" s="3" cm="1">
        <f t="array" ref="E145:F145">VLOOKUP(A145,'[2]Anexo 1 Matriz Inf Gestión'!$A$7:$H$215,TRANSPOSE({7;8}),0)</f>
        <v>8</v>
      </c>
      <c r="F145" s="3">
        <v>1</v>
      </c>
      <c r="G145" s="15" cm="1">
        <f t="array" ref="G145:I145">VLOOKUP(A145,'[2]Anexo 1 Matriz Inf Gestión'!$A$7:$AF$215,TRANSPOSE({30;31;32}),0)</f>
        <v>940929798</v>
      </c>
      <c r="H145" s="15">
        <v>901366666</v>
      </c>
      <c r="I145" s="3">
        <v>0.9579531522074296</v>
      </c>
      <c r="J145" s="35" t="s">
        <v>447</v>
      </c>
      <c r="K145" s="3">
        <f>VLOOKUP(A145,'[1]Anexo 1 Matriz Inf Gestión'!$B$8:$J$216,7,0)</f>
        <v>2</v>
      </c>
      <c r="L145" s="3" cm="1">
        <f t="array" ref="L145:M145">VLOOKUP(A145,'[3]Anexo 1 Matriz Inf Gestión'!$A$8:$R$216,TRANSPOSE({11;16}),0)</f>
        <v>6</v>
      </c>
      <c r="M145" s="3">
        <v>1</v>
      </c>
      <c r="N145" s="15" cm="1">
        <f t="array" ref="N145:P145">VLOOKUP(A145,'[3]Anexo 1 Matriz Inf Gestión'!$A$8:$AU$216,TRANSPOSE({45;46;47}),0)</f>
        <v>0</v>
      </c>
      <c r="O145" s="15">
        <v>0</v>
      </c>
      <c r="P145" s="3">
        <v>0</v>
      </c>
      <c r="Q145" s="34" t="s">
        <v>323</v>
      </c>
      <c r="R145" s="3">
        <f>VLOOKUP(A145,'[1]Anexo 1 Matriz Inf Gestión'!$B$8:$J$216,8,0)</f>
        <v>2</v>
      </c>
      <c r="S145" s="3" cm="1">
        <f t="array" ref="S145:T145">VLOOKUP(A145,'[4]Anexo 1 Matriz Inf Gestión'!$A$8:$R$216,TRANSPOSE({11;17}),0)</f>
        <v>8</v>
      </c>
      <c r="T145" s="3">
        <v>1</v>
      </c>
      <c r="U145" s="15" cm="1">
        <f t="array" ref="U145:W145">VLOOKUP(A145,'[4]Anexo 1 Matriz Inf Gestión'!$A$8:$BE$216,TRANSPOSE({54;55;56}),0)</f>
        <v>0</v>
      </c>
      <c r="V145" s="15">
        <v>0</v>
      </c>
      <c r="W145" s="3">
        <v>0</v>
      </c>
      <c r="X145" s="30" t="s">
        <v>587</v>
      </c>
      <c r="Y145" s="3">
        <f>VLOOKUP(A145,'[1]Anexo 1 Matriz Inf Gestión'!$B$8:$J$216,9,0)</f>
        <v>3</v>
      </c>
      <c r="Z145" s="3">
        <f>VLOOKUP(A145,'[1]Anexo 1 Matriz Inf Gestión'!$B$8:$N$216,13,0)</f>
        <v>8</v>
      </c>
      <c r="AA145" s="3">
        <f>VLOOKUP(A145,'[1]Anexo 1 Matriz Inf Gestión'!$B$8:$U$216,20,0)</f>
        <v>1</v>
      </c>
      <c r="AB145" s="15" cm="1">
        <f t="array" ref="AB145:AD145">VLOOKUP(A145,'[1]Anexo 1 Matriz Inf Gestión'!$B$8:$BP$216,TRANSPOSE({65;66;67}),0)</f>
        <v>500000000</v>
      </c>
      <c r="AC145" s="15">
        <v>500000000</v>
      </c>
      <c r="AD145" s="3">
        <v>1</v>
      </c>
      <c r="AE145" s="33" t="str">
        <f>IFERROR(IF(VLOOKUP(A145,[1]Consolidado!$A$6:$L$215,12,0)="","",VLOOKUP(A145,[1]Consolidado!$A$6:$L$215,12,0)),"")</f>
        <v>Se proyecta realizar reuniones con todos los sectores productivos durante el año 2023, para dar cumplimiento al indicador</v>
      </c>
      <c r="AF145" s="3">
        <f>VLOOKUP(A145,'[1]Anexo 1 Matriz Inf Gestión'!$B$8:$AK$216,36,0)</f>
        <v>1</v>
      </c>
      <c r="AG145" s="15" cm="1">
        <f t="array" ref="AG145:AI145">VLOOKUP(A145,'[1]Anexo 1 Matriz Inf Gestión'!$B$8:$BV$216,TRANSPOSE({71;72;73}),0)</f>
        <v>1440929798</v>
      </c>
      <c r="AH145" s="15">
        <v>1401366666</v>
      </c>
      <c r="AI145" s="3">
        <v>0.9725433313580486</v>
      </c>
      <c r="AJ145" s="40" t="str">
        <f>IF(VLOOKUP(A145,'[1]Anexo 1 Matriz Inf Gestión'!$B$8:$CA$216,75,0)="","",VLOOKUP(A145,'[1]Anexo 1 Matriz Inf Gestión'!$B$8:$CA$216,75,0))</f>
        <v/>
      </c>
      <c r="AK145" s="40" t="str">
        <f>IF(VLOOKUP(A145,'[1]Anexo 1 Matriz Inf Gestión'!$B$8:$CA$216,76,0)="","",VLOOKUP(A145,'[1]Anexo 1 Matriz Inf Gestión'!$B$8:$CA$216,76,0))</f>
        <v/>
      </c>
      <c r="AL145" s="40" t="str">
        <f>IF(VLOOKUP(A145,'[1]Anexo 1 Matriz Inf Gestión'!$B$8:$CA$216,77,0)="","",VLOOKUP(A145,'[1]Anexo 1 Matriz Inf Gestión'!$B$8:$CA$216,77,0))</f>
        <v/>
      </c>
      <c r="AM145" s="40" t="str">
        <f>IF(VLOOKUP(A145,'[1]Anexo 1 Matriz Inf Gestión'!$B$8:$CA$216,78,0)="","",VLOOKUP(A145,'[1]Anexo 1 Matriz Inf Gestión'!$B$8:$CA$216,78,0))</f>
        <v/>
      </c>
    </row>
    <row r="146" spans="1:39" ht="242.25" outlineLevel="1" x14ac:dyDescent="0.2">
      <c r="A146" s="8" t="s">
        <v>132</v>
      </c>
      <c r="B146" s="4" t="str">
        <f>VLOOKUP(A146,'[1]Anexo 1 Matriz Inf Gestión'!$B$8:$D$216,3,0)</f>
        <v>Implementación del Modelo de Administración de los Recursos Naturales</v>
      </c>
      <c r="C146" s="4" t="str">
        <f>IFERROR(IF(VLOOKUP(A146,'[1]Anexo 1 Matriz Inf Gestión'!$B$8:$E$216,4,0)="","",VLOOKUP(A146,'[1]Anexo 1 Matriz Inf Gestión'!$B$8:$E$216,4,0)),"")</f>
        <v>% de implementación del Modelo de Administración de los Recursos Naturales</v>
      </c>
      <c r="D146" s="3">
        <f>VLOOKUP(A146,'[1]Anexo 1 Matriz Inf Gestión'!$B$8:$J$216,6,0)</f>
        <v>0</v>
      </c>
      <c r="E146" s="3" cm="1">
        <f t="array" ref="E146:F146">VLOOKUP(A146,'[2]Anexo 1 Matriz Inf Gestión'!$A$7:$H$215,TRANSPOSE({7;8}),0)</f>
        <v>0</v>
      </c>
      <c r="F146" s="3">
        <v>0</v>
      </c>
      <c r="G146" s="15" cm="1">
        <f t="array" ref="G146:I146">VLOOKUP(A146,'[2]Anexo 1 Matriz Inf Gestión'!$A$7:$AF$215,TRANSPOSE({30;31;32}),0)</f>
        <v>0</v>
      </c>
      <c r="H146" s="15">
        <v>0</v>
      </c>
      <c r="I146" s="3">
        <v>0</v>
      </c>
      <c r="J146" s="35" t="s">
        <v>379</v>
      </c>
      <c r="K146" s="3">
        <f>VLOOKUP(A146,'[1]Anexo 1 Matriz Inf Gestión'!$B$8:$J$216,7,0)</f>
        <v>0.5</v>
      </c>
      <c r="L146" s="3" cm="1">
        <f t="array" ref="L146:M146">VLOOKUP(A146,'[3]Anexo 1 Matriz Inf Gestión'!$A$8:$R$216,TRANSPOSE({11;16}),0)</f>
        <v>0.49585000000000012</v>
      </c>
      <c r="M146" s="3">
        <v>0.99170000000000025</v>
      </c>
      <c r="N146" s="15" cm="1">
        <f t="array" ref="N146:P146">VLOOKUP(A146,'[3]Anexo 1 Matriz Inf Gestión'!$A$8:$AU$216,TRANSPOSE({45;46;47}),0)</f>
        <v>111000863</v>
      </c>
      <c r="O146" s="15">
        <v>110671032</v>
      </c>
      <c r="P146" s="3">
        <v>0</v>
      </c>
      <c r="Q146" s="34" t="s">
        <v>324</v>
      </c>
      <c r="R146" s="3">
        <f>VLOOKUP(A146,'[1]Anexo 1 Matriz Inf Gestión'!$B$8:$J$216,8,0)</f>
        <v>0.7</v>
      </c>
      <c r="S146" s="3" cm="1">
        <f t="array" ref="S146:T146">VLOOKUP(A146,'[4]Anexo 1 Matriz Inf Gestión'!$A$8:$R$216,TRANSPOSE({11;17}),0)</f>
        <v>0.55971000000000004</v>
      </c>
      <c r="T146" s="3">
        <v>0.79958571428571434</v>
      </c>
      <c r="U146" s="15" cm="1">
        <f t="array" ref="U146:W146">VLOOKUP(A146,'[4]Anexo 1 Matriz Inf Gestión'!$A$8:$BE$216,TRANSPOSE({54;55;56}),0)</f>
        <v>1478307956</v>
      </c>
      <c r="V146" s="15">
        <v>1433437416</v>
      </c>
      <c r="W146" s="3">
        <v>0.96964736622171033</v>
      </c>
      <c r="X146" s="30" t="s">
        <v>588</v>
      </c>
      <c r="Y146" s="3">
        <f>VLOOKUP(A146,'[1]Anexo 1 Matriz Inf Gestión'!$B$8:$J$216,9,0)</f>
        <v>1</v>
      </c>
      <c r="Z146" s="3">
        <f>VLOOKUP(A146,'[1]Anexo 1 Matriz Inf Gestión'!$B$8:$N$216,13,0)</f>
        <v>0.93037000000000003</v>
      </c>
      <c r="AA146" s="3">
        <f>VLOOKUP(A146,'[1]Anexo 1 Matriz Inf Gestión'!$B$8:$U$216,20,0)</f>
        <v>0.93037000000000003</v>
      </c>
      <c r="AB146" s="15" cm="1">
        <f t="array" ref="AB146:AD146">VLOOKUP(A146,'[1]Anexo 1 Matriz Inf Gestión'!$B$8:$BP$216,TRANSPOSE({65;66;67}),0)</f>
        <v>0</v>
      </c>
      <c r="AC146" s="15">
        <v>0</v>
      </c>
      <c r="AD146" s="3">
        <v>0</v>
      </c>
      <c r="AE146" s="33" t="str">
        <f>IFERROR(IF(VLOOKUP(A146,[1]Consolidado!$A$6:$L$215,12,0)="","",VLOOKUP(A146,[1]Consolidado!$A$6:$L$215,12,0)),"")</f>
        <v>Se avanzó en los documentos del procedimiento para los permisos integrados que se encuentran ya elaborados y se esta en las ultimas correciones del procedimiento, se estan inciando la fase de pruebas en el aplicativo para poder pner en marcha el permiso integrado.    Tambien se logró avanzar en BD de licencias PCH, concesiones de PCH y permisos de estudio.  Asi mismo desde las OT se estan conformando BD con los permisos mas solicitado esto es concesiones de agua, vertimiento.  Igualmente se culmino el documento de la estregia de control y seguimiento y ya se encuentra integrado el Sistema de Gestión Integral.  Se realizaron los diferentes ajustes solicitados a las plataforma tecnologica y a los diferentes aplicativos corporativos.</v>
      </c>
      <c r="AF146" s="3">
        <f>VLOOKUP(A146,'[1]Anexo 1 Matriz Inf Gestión'!$B$8:$AK$216,36,0)</f>
        <v>0.93037000000000003</v>
      </c>
      <c r="AG146" s="15" cm="1">
        <f t="array" ref="AG146:AI146">VLOOKUP(A146,'[1]Anexo 1 Matriz Inf Gestión'!$B$8:$BV$216,TRANSPOSE({71;72;73}),0)</f>
        <v>1589308819</v>
      </c>
      <c r="AH146" s="15">
        <v>1544108448</v>
      </c>
      <c r="AI146" s="3">
        <v>0.97155973058248035</v>
      </c>
      <c r="AJ146" s="40" t="str">
        <f>IF(VLOOKUP(A146,'[1]Anexo 1 Matriz Inf Gestión'!$B$8:$CA$216,75,0)="","",VLOOKUP(A146,'[1]Anexo 1 Matriz Inf Gestión'!$B$8:$CA$216,75,0))</f>
        <v/>
      </c>
      <c r="AK146" s="40" t="str">
        <f>IF(VLOOKUP(A146,'[1]Anexo 1 Matriz Inf Gestión'!$B$8:$CA$216,76,0)="","",VLOOKUP(A146,'[1]Anexo 1 Matriz Inf Gestión'!$B$8:$CA$216,76,0))</f>
        <v/>
      </c>
      <c r="AL146" s="40" t="str">
        <f>IF(VLOOKUP(A146,'[1]Anexo 1 Matriz Inf Gestión'!$B$8:$CA$216,77,0)="","",VLOOKUP(A146,'[1]Anexo 1 Matriz Inf Gestión'!$B$8:$CA$216,77,0))</f>
        <v/>
      </c>
      <c r="AM146" s="40" t="str">
        <f>IF(VLOOKUP(A146,'[1]Anexo 1 Matriz Inf Gestión'!$B$8:$CA$216,78,0)="","",VLOOKUP(A146,'[1]Anexo 1 Matriz Inf Gestión'!$B$8:$CA$216,78,0))</f>
        <v/>
      </c>
    </row>
    <row r="147" spans="1:39" ht="102" outlineLevel="1" x14ac:dyDescent="0.2">
      <c r="A147" s="8" t="s">
        <v>133</v>
      </c>
      <c r="B147" s="4" t="str">
        <f>VLOOKUP(A147,'[1]Anexo 1 Matriz Inf Gestión'!$B$8:$D$216,3,0)</f>
        <v>Formalización de actores</v>
      </c>
      <c r="C147" s="4" t="str">
        <f>IFERROR(IF(VLOOKUP(A147,'[1]Anexo 1 Matriz Inf Gestión'!$B$8:$E$216,4,0)="","",VLOOKUP(A147,'[1]Anexo 1 Matriz Inf Gestión'!$B$8:$E$216,4,0)),"")</f>
        <v>% de formalización de actores</v>
      </c>
      <c r="D147" s="3">
        <f>VLOOKUP(A147,'[1]Anexo 1 Matriz Inf Gestión'!$B$8:$J$216,6,0)</f>
        <v>0.25</v>
      </c>
      <c r="E147" s="3" cm="1">
        <f t="array" ref="E147:F147">VLOOKUP(A147,'[2]Anexo 1 Matriz Inf Gestión'!$A$7:$H$215,TRANSPOSE({7;8}),0)</f>
        <v>0.375</v>
      </c>
      <c r="F147" s="3">
        <v>1</v>
      </c>
      <c r="G147" s="15" cm="1">
        <f t="array" ref="G147:I147">VLOOKUP(A147,'[2]Anexo 1 Matriz Inf Gestión'!$A$7:$AF$215,TRANSPOSE({30;31;32}),0)</f>
        <v>400000000</v>
      </c>
      <c r="H147" s="15">
        <v>334808964</v>
      </c>
      <c r="I147" s="3">
        <v>0.83702240999999999</v>
      </c>
      <c r="J147" s="35" t="s">
        <v>448</v>
      </c>
      <c r="K147" s="3">
        <f>VLOOKUP(A147,'[1]Anexo 1 Matriz Inf Gestión'!$B$8:$J$216,7,0)</f>
        <v>0.25</v>
      </c>
      <c r="L147" s="3" cm="1">
        <f t="array" ref="L147:M147">VLOOKUP(A147,'[3]Anexo 1 Matriz Inf Gestión'!$A$8:$R$216,TRANSPOSE({11;16}),0)</f>
        <v>0.625</v>
      </c>
      <c r="M147" s="3">
        <v>1</v>
      </c>
      <c r="N147" s="15" cm="1">
        <f t="array" ref="N147:P147">VLOOKUP(A147,'[3]Anexo 1 Matriz Inf Gestión'!$A$8:$AU$216,TRANSPOSE({45;46;47}),0)</f>
        <v>0</v>
      </c>
      <c r="O147" s="15">
        <v>0</v>
      </c>
      <c r="P147" s="3">
        <v>0</v>
      </c>
      <c r="Q147" s="34" t="s">
        <v>325</v>
      </c>
      <c r="R147" s="3">
        <f>VLOOKUP(A147,'[1]Anexo 1 Matriz Inf Gestión'!$B$8:$J$216,8,0)</f>
        <v>0.25</v>
      </c>
      <c r="S147" s="3" cm="1">
        <f t="array" ref="S147:T147">VLOOKUP(A147,'[4]Anexo 1 Matriz Inf Gestión'!$A$8:$R$216,TRANSPOSE({11;17}),0)</f>
        <v>1</v>
      </c>
      <c r="T147" s="3">
        <v>1</v>
      </c>
      <c r="U147" s="15" cm="1">
        <f t="array" ref="U147:W147">VLOOKUP(A147,'[4]Anexo 1 Matriz Inf Gestión'!$A$8:$BE$216,TRANSPOSE({54;55;56}),0)</f>
        <v>0</v>
      </c>
      <c r="V147" s="15">
        <v>0</v>
      </c>
      <c r="W147" s="3">
        <v>0</v>
      </c>
      <c r="X147" s="30" t="s">
        <v>589</v>
      </c>
      <c r="Y147" s="3">
        <f>VLOOKUP(A147,'[1]Anexo 1 Matriz Inf Gestión'!$B$8:$J$216,9,0)</f>
        <v>0.25</v>
      </c>
      <c r="Z147" s="3">
        <f>VLOOKUP(A147,'[1]Anexo 1 Matriz Inf Gestión'!$B$8:$N$216,13,0)</f>
        <v>1</v>
      </c>
      <c r="AA147" s="3">
        <f>VLOOKUP(A147,'[1]Anexo 1 Matriz Inf Gestión'!$B$8:$U$216,20,0)</f>
        <v>1</v>
      </c>
      <c r="AB147" s="15" cm="1">
        <f t="array" ref="AB147:AD147">VLOOKUP(A147,'[1]Anexo 1 Matriz Inf Gestión'!$B$8:$BP$216,TRANSPOSE({65;66;67}),0)</f>
        <v>0</v>
      </c>
      <c r="AC147" s="15">
        <v>0</v>
      </c>
      <c r="AD147" s="3">
        <v>0</v>
      </c>
      <c r="AE147" s="33" t="str">
        <f>IFERROR(IF(VLOOKUP(A147,[1]Consolidado!$A$6:$L$215,12,0)="","",VLOOKUP(A147,[1]Consolidado!$A$6:$L$215,12,0)),"")</f>
        <v>Desde la vigencia del año 2022 se logró la legalización del uso y aprovechamiento de los recursos naturales renovables de todos de los actores que hacen parte de los sectores priorizados, como son el sector institucional, minero, hidroeléctrico, constructor, pecuario y agrícola, específicamente en trámites de licencias ambientales, concesiones de aguas, permisos de vertimientos, ocupaciones de cauce y aprovechamientos forestales. Por lo anterior, se logra un avance del 100% de cumplimiento de la subactividad asociada a la formalización de actores en ocho (8) de los ocho (8) sectores priorizados. En el segundo semestre del año 2022 y en el primer semestre del año 2023, se avanzó en la legalización de usuarios de los sectores energéticos y comercial y de servicios.</v>
      </c>
      <c r="AF147" s="3">
        <f>VLOOKUP(A147,'[1]Anexo 1 Matriz Inf Gestión'!$B$8:$AK$216,36,0)</f>
        <v>0.75</v>
      </c>
      <c r="AG147" s="15" cm="1">
        <f t="array" ref="AG147:AI147">VLOOKUP(A147,'[1]Anexo 1 Matriz Inf Gestión'!$B$8:$BV$216,TRANSPOSE({71;72;73}),0)</f>
        <v>400000000</v>
      </c>
      <c r="AH147" s="15">
        <v>334808964</v>
      </c>
      <c r="AI147" s="3">
        <v>0.83702240999999999</v>
      </c>
      <c r="AJ147" s="40" t="str">
        <f>IF(VLOOKUP(A147,'[1]Anexo 1 Matriz Inf Gestión'!$B$8:$CA$216,75,0)="","",VLOOKUP(A147,'[1]Anexo 1 Matriz Inf Gestión'!$B$8:$CA$216,75,0))</f>
        <v/>
      </c>
      <c r="AK147" s="40" t="str">
        <f>IF(VLOOKUP(A147,'[1]Anexo 1 Matriz Inf Gestión'!$B$8:$CA$216,76,0)="","",VLOOKUP(A147,'[1]Anexo 1 Matriz Inf Gestión'!$B$8:$CA$216,76,0))</f>
        <v/>
      </c>
      <c r="AL147" s="40" t="str">
        <f>IF(VLOOKUP(A147,'[1]Anexo 1 Matriz Inf Gestión'!$B$8:$CA$216,77,0)="","",VLOOKUP(A147,'[1]Anexo 1 Matriz Inf Gestión'!$B$8:$CA$216,77,0))</f>
        <v/>
      </c>
      <c r="AM147" s="40" t="str">
        <f>IF(VLOOKUP(A147,'[1]Anexo 1 Matriz Inf Gestión'!$B$8:$CA$216,78,0)="","",VLOOKUP(A147,'[1]Anexo 1 Matriz Inf Gestión'!$B$8:$CA$216,78,0))</f>
        <v/>
      </c>
    </row>
    <row r="148" spans="1:39" ht="242.25" outlineLevel="1" x14ac:dyDescent="0.2">
      <c r="A148" s="8" t="s">
        <v>134</v>
      </c>
      <c r="B148" s="4" t="str">
        <f>VLOOKUP(A148,'[1]Anexo 1 Matriz Inf Gestión'!$B$8:$D$216,3,0)</f>
        <v>Implementación del Plan Acción sectorial Ambiental de Mercurio </v>
      </c>
      <c r="C148" s="4" t="str">
        <f>IFERROR(IF(VLOOKUP(A148,'[1]Anexo 1 Matriz Inf Gestión'!$B$8:$E$216,4,0)="","",VLOOKUP(A148,'[1]Anexo 1 Matriz Inf Gestión'!$B$8:$E$216,4,0)),"")</f>
        <v>% de avance del Plan de Acción sectorial Ambiental de Mercurio </v>
      </c>
      <c r="D148" s="3">
        <f>VLOOKUP(A148,'[1]Anexo 1 Matriz Inf Gestión'!$B$8:$J$216,6,0)</f>
        <v>0.3</v>
      </c>
      <c r="E148" s="3" cm="1">
        <f t="array" ref="E148:F148">VLOOKUP(A148,'[2]Anexo 1 Matriz Inf Gestión'!$A$7:$H$215,TRANSPOSE({7;8}),0)</f>
        <v>0.95</v>
      </c>
      <c r="F148" s="3">
        <v>1</v>
      </c>
      <c r="G148" s="15" cm="1">
        <f t="array" ref="G148:I148">VLOOKUP(A148,'[2]Anexo 1 Matriz Inf Gestión'!$A$7:$AF$215,TRANSPOSE({30;31;32}),0)</f>
        <v>300000000</v>
      </c>
      <c r="H148" s="15">
        <v>257917143</v>
      </c>
      <c r="I148" s="3">
        <v>0.85972380999999998</v>
      </c>
      <c r="J148" s="35" t="s">
        <v>449</v>
      </c>
      <c r="K148" s="3">
        <f>VLOOKUP(A148,'[1]Anexo 1 Matriz Inf Gestión'!$B$8:$J$216,7,0)</f>
        <v>0.6</v>
      </c>
      <c r="L148" s="3" cm="1">
        <f t="array" ref="L148:M148">VLOOKUP(A148,'[3]Anexo 1 Matriz Inf Gestión'!$A$8:$R$216,TRANSPOSE({11;16}),0)</f>
        <v>1</v>
      </c>
      <c r="M148" s="3">
        <v>1</v>
      </c>
      <c r="N148" s="15" cm="1">
        <f t="array" ref="N148:P148">VLOOKUP(A148,'[3]Anexo 1 Matriz Inf Gestión'!$A$8:$AU$216,TRANSPOSE({45;46;47}),0)</f>
        <v>0</v>
      </c>
      <c r="O148" s="15">
        <v>0</v>
      </c>
      <c r="P148" s="3">
        <v>0</v>
      </c>
      <c r="Q148" s="34" t="s">
        <v>326</v>
      </c>
      <c r="R148" s="3">
        <f>VLOOKUP(A148,'[1]Anexo 1 Matriz Inf Gestión'!$B$8:$J$216,8,0)</f>
        <v>1</v>
      </c>
      <c r="S148" s="3" cm="1">
        <f t="array" ref="S148:T148">VLOOKUP(A148,'[4]Anexo 1 Matriz Inf Gestión'!$A$8:$R$216,TRANSPOSE({11;17}),0)</f>
        <v>1</v>
      </c>
      <c r="T148" s="3">
        <v>1</v>
      </c>
      <c r="U148" s="15" cm="1">
        <f t="array" ref="U148:W148">VLOOKUP(A148,'[4]Anexo 1 Matriz Inf Gestión'!$A$8:$BE$216,TRANSPOSE({54;55;56}),0)</f>
        <v>104162645</v>
      </c>
      <c r="V148" s="15">
        <v>103745994</v>
      </c>
      <c r="W148" s="3">
        <v>0.99599999596784428</v>
      </c>
      <c r="X148" s="30" t="s">
        <v>590</v>
      </c>
      <c r="Y148" s="3">
        <f>VLOOKUP(A148,'[1]Anexo 1 Matriz Inf Gestión'!$B$8:$J$216,9,0)</f>
        <v>1</v>
      </c>
      <c r="Z148" s="3">
        <f>VLOOKUP(A148,'[1]Anexo 1 Matriz Inf Gestión'!$B$8:$N$216,13,0)</f>
        <v>0.72857142857142865</v>
      </c>
      <c r="AA148" s="3">
        <f>VLOOKUP(A148,'[1]Anexo 1 Matriz Inf Gestión'!$B$8:$U$216,20,0)</f>
        <v>0.72857142857142865</v>
      </c>
      <c r="AB148" s="15" cm="1">
        <f t="array" ref="AB148:AD148">VLOOKUP(A148,'[1]Anexo 1 Matriz Inf Gestión'!$B$8:$BP$216,TRANSPOSE({65;66;67}),0)</f>
        <v>0</v>
      </c>
      <c r="AC148" s="15">
        <v>0</v>
      </c>
      <c r="AD148" s="3">
        <v>0</v>
      </c>
      <c r="AE148" s="33" t="str">
        <f>IFERROR(IF(VLOOKUP(A148,[1]Consolidado!$A$6:$L$215,12,0)="","",VLOOKUP(A148,[1]Consolidado!$A$6:$L$215,12,0)),"")</f>
        <v>IV Trimestre 2023: Se firmo el contrato 110-CNT2304-104 con objeto "Desarrollar acciones encaminadas a la identificación y fortalecimiento de negocios verdes, implementación de buenas prácticas ambientales en sectores productivos, procesos de formación y asistencia técnica en la gestión de residuos y eliminación del uso mercurio en la jurisdicción de corantioquia", donde en el 3.2.4 Alcance 04. Formación en temas asociados a la eliminación del uso del mercurio en la jurisdicción de Corantioquia. El día 28 de Septiembre, en el marco de la semana ambiental de la economia circular de CORANTIOQUIA, se realizó el taller "Mercurio, el camino a su eliminación", que conto con la participación de la Secretaría de Minas y de la Seccional de Salud de La Gorbernación de Antioquia y  el Programa de las Naciones Unidas para el Desarrollo PNUD. Desde la subdirección de Sostenibilidad se atendio la solicitud de capacitación 160-COE2304-14661 sobre el uso del Mercurio en el municipio de Segovia el 9 de Junio de 2023. Se realizaron moritoreo de Mercurio a nueve usuarios estrategicos, como evidencia se presentan los siguientes reportes de monitoreo 110-RE2303-416, 110-RE2302-343, 110-RE2305-823, 110-RE2305-852, 110-RE2305-826, 110-RE2305-850, 110-RE2305-825, 110-RE2305-829, 110-RE2305-847, 110-RE2305-827, 110-RE2305-830, 110-RE2305-831, 110-RE2305-832, 110-RE2305-851, 110-RE2305-849</v>
      </c>
      <c r="AF148" s="3">
        <f>VLOOKUP(A148,'[1]Anexo 1 Matriz Inf Gestión'!$B$8:$AK$216,36,0)</f>
        <v>0.72857142857142865</v>
      </c>
      <c r="AG148" s="15" cm="1">
        <f t="array" ref="AG148:AI148">VLOOKUP(A148,'[1]Anexo 1 Matriz Inf Gestión'!$B$8:$BV$216,TRANSPOSE({71;72;73}),0)</f>
        <v>404162645</v>
      </c>
      <c r="AH148" s="15">
        <v>361663137</v>
      </c>
      <c r="AI148" s="3">
        <v>0.89484553180316806</v>
      </c>
      <c r="AJ148" s="40" t="str">
        <f>IF(VLOOKUP(A148,'[1]Anexo 1 Matriz Inf Gestión'!$B$8:$CA$216,75,0)="","",VLOOKUP(A148,'[1]Anexo 1 Matriz Inf Gestión'!$B$8:$CA$216,75,0))</f>
        <v/>
      </c>
      <c r="AK148" s="40" t="str">
        <f>IF(VLOOKUP(A148,'[1]Anexo 1 Matriz Inf Gestión'!$B$8:$CA$216,76,0)="","",VLOOKUP(A148,'[1]Anexo 1 Matriz Inf Gestión'!$B$8:$CA$216,76,0))</f>
        <v/>
      </c>
      <c r="AL148" s="40" t="str">
        <f>IF(VLOOKUP(A148,'[1]Anexo 1 Matriz Inf Gestión'!$B$8:$CA$216,77,0)="","",VLOOKUP(A148,'[1]Anexo 1 Matriz Inf Gestión'!$B$8:$CA$216,77,0))</f>
        <v/>
      </c>
      <c r="AM148" s="40" t="str">
        <f>IF(VLOOKUP(A148,'[1]Anexo 1 Matriz Inf Gestión'!$B$8:$CA$216,78,0)="","",VLOOKUP(A148,'[1]Anexo 1 Matriz Inf Gestión'!$B$8:$CA$216,78,0))</f>
        <v/>
      </c>
    </row>
    <row r="149" spans="1:39" ht="127.5" outlineLevel="1" x14ac:dyDescent="0.2">
      <c r="A149" s="8" t="s">
        <v>135</v>
      </c>
      <c r="B149" s="4" t="str">
        <f>VLOOKUP(A149,'[1]Anexo 1 Matriz Inf Gestión'!$B$8:$D$216,3,0)</f>
        <v>Resolución de solicitudes de licencias ambientales dentro de los tiempos establecidos en la normatividad vigente</v>
      </c>
      <c r="C149" s="4" t="str">
        <f>IFERROR(IF(VLOOKUP(A149,'[1]Anexo 1 Matriz Inf Gestión'!$B$8:$E$216,4,0)="","",VLOOKUP(A149,'[1]Anexo 1 Matriz Inf Gestión'!$B$8:$E$216,4,0)),"")</f>
        <v>% de las solicitudes de licencias ambientales competencia de Corantioquia resueltas dentro de los tiempos establecidos en la normatividad vigente</v>
      </c>
      <c r="D149" s="3">
        <f>VLOOKUP(A149,'[1]Anexo 1 Matriz Inf Gestión'!$B$8:$J$216,6,0)</f>
        <v>0.6</v>
      </c>
      <c r="E149" s="3" cm="1">
        <f t="array" ref="E149:F149">VLOOKUP(A149,'[2]Anexo 1 Matriz Inf Gestión'!$A$7:$H$215,TRANSPOSE({7;8}),0)</f>
        <v>0.62962962962962965</v>
      </c>
      <c r="F149" s="3">
        <v>1</v>
      </c>
      <c r="G149" s="15" cm="1">
        <f t="array" ref="G149:I149">VLOOKUP(A149,'[2]Anexo 1 Matriz Inf Gestión'!$A$7:$AF$215,TRANSPOSE({30;31;32}),0)</f>
        <v>0</v>
      </c>
      <c r="H149" s="15">
        <v>0</v>
      </c>
      <c r="I149" s="3">
        <v>0</v>
      </c>
      <c r="J149" s="35" t="s">
        <v>450</v>
      </c>
      <c r="K149" s="3">
        <f>VLOOKUP(A149,'[1]Anexo 1 Matriz Inf Gestión'!$B$8:$J$216,7,0)</f>
        <v>0.7</v>
      </c>
      <c r="L149" s="3" cm="1">
        <f t="array" ref="L149:M149">VLOOKUP(A149,'[3]Anexo 1 Matriz Inf Gestión'!$A$8:$R$216,TRANSPOSE({11;16}),0)</f>
        <v>0.56521739130434778</v>
      </c>
      <c r="M149" s="3">
        <v>0.80745341614906829</v>
      </c>
      <c r="N149" s="15" cm="1">
        <f t="array" ref="N149:P149">VLOOKUP(A149,'[3]Anexo 1 Matriz Inf Gestión'!$A$8:$AU$216,TRANSPOSE({45;46;47}),0)</f>
        <v>300000000</v>
      </c>
      <c r="O149" s="15">
        <v>300000000</v>
      </c>
      <c r="P149" s="3">
        <v>0</v>
      </c>
      <c r="Q149" s="34" t="s">
        <v>327</v>
      </c>
      <c r="R149" s="3">
        <f>VLOOKUP(A149,'[1]Anexo 1 Matriz Inf Gestión'!$B$8:$J$216,8,0)</f>
        <v>0.75</v>
      </c>
      <c r="S149" s="3" cm="1">
        <f t="array" ref="S149:T149">VLOOKUP(A149,'[4]Anexo 1 Matriz Inf Gestión'!$A$8:$R$216,TRANSPOSE({11;17}),0)</f>
        <v>0.30909090909090908</v>
      </c>
      <c r="T149" s="3">
        <v>0.41212121212121211</v>
      </c>
      <c r="U149" s="15" cm="1">
        <f t="array" ref="U149:W149">VLOOKUP(A149,'[4]Anexo 1 Matriz Inf Gestión'!$A$8:$BE$216,TRANSPOSE({54;55;56}),0)</f>
        <v>0</v>
      </c>
      <c r="V149" s="15">
        <v>0</v>
      </c>
      <c r="W149" s="3">
        <v>0</v>
      </c>
      <c r="X149" s="30" t="s">
        <v>591</v>
      </c>
      <c r="Y149" s="3">
        <f>VLOOKUP(A149,'[1]Anexo 1 Matriz Inf Gestión'!$B$8:$J$216,9,0)</f>
        <v>0.8</v>
      </c>
      <c r="Z149" s="3">
        <f>VLOOKUP(A149,'[1]Anexo 1 Matriz Inf Gestión'!$B$8:$N$216,13,0)</f>
        <v>0.25</v>
      </c>
      <c r="AA149" s="3">
        <f>VLOOKUP(A149,'[1]Anexo 1 Matriz Inf Gestión'!$B$8:$U$216,20,0)</f>
        <v>0.3125</v>
      </c>
      <c r="AB149" s="15" cm="1">
        <f t="array" ref="AB149:AD149">VLOOKUP(A149,'[1]Anexo 1 Matriz Inf Gestión'!$B$8:$BP$216,TRANSPOSE({65;66;67}),0)</f>
        <v>0</v>
      </c>
      <c r="AC149" s="15">
        <v>0</v>
      </c>
      <c r="AD149" s="3">
        <v>0</v>
      </c>
      <c r="AE149" s="33" t="str">
        <f>IFERROR(IF(VLOOKUP(A149,[1]Consolidado!$A$6:$L$215,12,0)="","",VLOOKUP(A149,[1]Consolidado!$A$6:$L$215,12,0)),"")</f>
        <v xml:space="preserve">1. La fecha de corte para el indicador, corresponde a noviembre 10 de 2023.
2. El período de análisis para el año 2023, abarca desde el último trimestre de 2022 hasta la fecha de corte antes descrita.
3. Para dicho período, se tiene un total de 36 solicitudes de licencia ambiental, de las cuales, 14  corresponden a licencias globales, 10 a licencias temporales y 12 modificaciones.
4. Se han resuelto 9 licencias en tiempos de ley, y 4 licencia por fuera de tiempos de ley.
5. Al 10 de noviembre, 23 licencias (entre globales, temporales y modificaciones) se encuentran en proceso de evaluación, de las cuales, se proyecta que 17 estén decididas dentro de los tiempos de ley antes del 31 de diciembre de 2023, para lo cual, el % de cumplimiento se incrementaría al 49,05 %
</v>
      </c>
      <c r="AF149" s="3">
        <f>VLOOKUP(A149,'[1]Anexo 1 Matriz Inf Gestión'!$B$8:$AK$216,36,0)</f>
        <v>0.3125</v>
      </c>
      <c r="AG149" s="15" cm="1">
        <f t="array" ref="AG149:AI149">VLOOKUP(A149,'[1]Anexo 1 Matriz Inf Gestión'!$B$8:$BV$216,TRANSPOSE({71;72;73}),0)</f>
        <v>300000000</v>
      </c>
      <c r="AH149" s="15">
        <v>300000000</v>
      </c>
      <c r="AI149" s="3">
        <v>1</v>
      </c>
      <c r="AJ149" s="40" t="str">
        <f>IF(VLOOKUP(A149,'[1]Anexo 1 Matriz Inf Gestión'!$B$8:$CA$216,75,0)="","",VLOOKUP(A149,'[1]Anexo 1 Matriz Inf Gestión'!$B$8:$CA$216,75,0))</f>
        <v/>
      </c>
      <c r="AK149" s="40" t="str">
        <f>IF(VLOOKUP(A149,'[1]Anexo 1 Matriz Inf Gestión'!$B$8:$CA$216,76,0)="","",VLOOKUP(A149,'[1]Anexo 1 Matriz Inf Gestión'!$B$8:$CA$216,76,0))</f>
        <v/>
      </c>
      <c r="AL149" s="40" t="str">
        <f>IF(VLOOKUP(A149,'[1]Anexo 1 Matriz Inf Gestión'!$B$8:$CA$216,77,0)="","",VLOOKUP(A149,'[1]Anexo 1 Matriz Inf Gestión'!$B$8:$CA$216,77,0))</f>
        <v/>
      </c>
      <c r="AM149" s="40" t="str">
        <f>IF(VLOOKUP(A149,'[1]Anexo 1 Matriz Inf Gestión'!$B$8:$CA$216,78,0)="","",VLOOKUP(A149,'[1]Anexo 1 Matriz Inf Gestión'!$B$8:$CA$216,78,0))</f>
        <v/>
      </c>
    </row>
    <row r="150" spans="1:39" ht="63.75" outlineLevel="1" x14ac:dyDescent="0.2">
      <c r="A150" s="8" t="s">
        <v>136</v>
      </c>
      <c r="B150" s="4" t="str">
        <f>VLOOKUP(A150,'[1]Anexo 1 Matriz Inf Gestión'!$B$8:$D$216,3,0)</f>
        <v>Atención de los tramites ambientales en los tiempos establecidos</v>
      </c>
      <c r="C150" s="4" t="str">
        <f>IFERROR(IF(VLOOKUP(A150,'[1]Anexo 1 Matriz Inf Gestión'!$B$8:$E$216,4,0)="","",VLOOKUP(A150,'[1]Anexo 1 Matriz Inf Gestión'!$B$8:$E$216,4,0)),"")</f>
        <v>Tiempo promedio de trámite para la resolución de autorizaciones ambientales otorgadas por la Corporación (días).</v>
      </c>
      <c r="D150" s="5">
        <f>VLOOKUP(A150,'[1]Anexo 1 Matriz Inf Gestión'!$B$8:$J$216,6,0)</f>
        <v>90</v>
      </c>
      <c r="E150" s="5" cm="1">
        <f t="array" ref="E150:F150">VLOOKUP(A150,'[2]Anexo 1 Matriz Inf Gestión'!$A$7:$H$215,TRANSPOSE({7;8}),0)</f>
        <v>65.228963542216988</v>
      </c>
      <c r="F150" s="5">
        <v>1</v>
      </c>
      <c r="G150" s="15" cm="1">
        <f t="array" ref="G150:I150">VLOOKUP(A150,'[2]Anexo 1 Matriz Inf Gestión'!$A$7:$AF$215,TRANSPOSE({30;31;32}),0)</f>
        <v>23942442890</v>
      </c>
      <c r="H150" s="15">
        <v>21906162266</v>
      </c>
      <c r="I150" s="3">
        <v>0.91495100840981891</v>
      </c>
      <c r="J150" s="35" t="s">
        <v>451</v>
      </c>
      <c r="K150" s="5">
        <f>VLOOKUP(A150,'[1]Anexo 1 Matriz Inf Gestión'!$B$8:$J$216,7,0)</f>
        <v>90</v>
      </c>
      <c r="L150" s="5" cm="1">
        <f t="array" ref="L150:M150">VLOOKUP(A150,'[3]Anexo 1 Matriz Inf Gestión'!$A$8:$R$216,TRANSPOSE({11;16}),0)</f>
        <v>36.30512469716961</v>
      </c>
      <c r="M150" s="5">
        <v>1</v>
      </c>
      <c r="N150" s="15" cm="1">
        <f t="array" ref="N150:P150">VLOOKUP(A150,'[3]Anexo 1 Matriz Inf Gestión'!$A$8:$AU$216,TRANSPOSE({45;46;47}),0)</f>
        <v>23814624617</v>
      </c>
      <c r="O150" s="15">
        <v>21860025937</v>
      </c>
      <c r="P150" s="3">
        <v>0.91792443880871777</v>
      </c>
      <c r="Q150" s="34" t="s">
        <v>328</v>
      </c>
      <c r="R150" s="5">
        <f>VLOOKUP(A150,'[1]Anexo 1 Matriz Inf Gestión'!$B$8:$J$216,8,0)</f>
        <v>90</v>
      </c>
      <c r="S150" s="5" cm="1">
        <f t="array" ref="S150:T150">VLOOKUP(A150,'[4]Anexo 1 Matriz Inf Gestión'!$A$8:$R$216,TRANSPOSE({11;17}),0)</f>
        <v>58.470928200761371</v>
      </c>
      <c r="T150" s="5">
        <v>1</v>
      </c>
      <c r="U150" s="15" cm="1">
        <f t="array" ref="U150:W150">VLOOKUP(A150,'[4]Anexo 1 Matriz Inf Gestión'!$A$8:$BE$216,TRANSPOSE({54;55;56}),0)</f>
        <v>25483472371</v>
      </c>
      <c r="V150" s="15">
        <v>24348580160</v>
      </c>
      <c r="W150" s="3">
        <v>0.95546555844204739</v>
      </c>
      <c r="X150" s="30" t="s">
        <v>592</v>
      </c>
      <c r="Y150" s="5">
        <f>VLOOKUP(A150,'[1]Anexo 1 Matriz Inf Gestión'!$B$8:$J$216,9,0)</f>
        <v>90</v>
      </c>
      <c r="Z150" s="5">
        <f>VLOOKUP(A150,'[1]Anexo 1 Matriz Inf Gestión'!$B$8:$N$216,13,0)</f>
        <v>77.20216233702952</v>
      </c>
      <c r="AA150" s="3">
        <f>VLOOKUP(A150,'[1]Anexo 1 Matriz Inf Gestión'!$B$8:$U$216,20,0)</f>
        <v>1</v>
      </c>
      <c r="AB150" s="15" cm="1">
        <f t="array" ref="AB150:AD150">VLOOKUP(A150,'[1]Anexo 1 Matriz Inf Gestión'!$B$8:$BP$216,TRANSPOSE({65;66;67}),0)</f>
        <v>28127169097</v>
      </c>
      <c r="AC150" s="15">
        <v>21730108943</v>
      </c>
      <c r="AD150" s="3">
        <v>0.77256651275715127</v>
      </c>
      <c r="AE150" s="33" t="str">
        <f>IFERROR(IF(VLOOKUP(A150,[1]Consolidado!$A$6:$L$215,12,0)="","",VLOOKUP(A150,[1]Consolidado!$A$6:$L$215,12,0)),"")</f>
        <v>Durante la vigencia del año 2023, se han decidido un total 965 trámites de los asuntos concesión de aguas, permisos de estudio, licencias ambientales, aprovechamiento forestal, permisos de emisiones atmosféricas, permisos de vertimientos y permisos de ocupación de cauce, en un tiempo promedio de 77 días.</v>
      </c>
      <c r="AF150" s="5">
        <f>VLOOKUP(A150,'[1]Anexo 1 Matriz Inf Gestión'!$B$8:$AK$216,36,0)</f>
        <v>1</v>
      </c>
      <c r="AG150" s="15" cm="1">
        <f t="array" ref="AG150:AI150">VLOOKUP(A150,'[1]Anexo 1 Matriz Inf Gestión'!$B$8:$BV$216,TRANSPOSE({71;72;73}),0)</f>
        <v>101367708975</v>
      </c>
      <c r="AH150" s="15">
        <v>89844877306</v>
      </c>
      <c r="AI150" s="3">
        <v>0.88632640724037826</v>
      </c>
      <c r="AJ150" s="40" t="str">
        <f>IF(VLOOKUP(A150,'[1]Anexo 1 Matriz Inf Gestión'!$B$8:$CA$216,75,0)="","",VLOOKUP(A150,'[1]Anexo 1 Matriz Inf Gestión'!$B$8:$CA$216,75,0))</f>
        <v/>
      </c>
      <c r="AK150" s="40" t="str">
        <f>IF(VLOOKUP(A150,'[1]Anexo 1 Matriz Inf Gestión'!$B$8:$CA$216,76,0)="","",VLOOKUP(A150,'[1]Anexo 1 Matriz Inf Gestión'!$B$8:$CA$216,76,0))</f>
        <v>Tiempo promedio de trámite para la resolución de autorizaciones ambientales otorgadas por la Corporación (días).</v>
      </c>
      <c r="AL150" s="40" t="str">
        <f>IF(VLOOKUP(A150,'[1]Anexo 1 Matriz Inf Gestión'!$B$8:$CA$216,77,0)="","",VLOOKUP(A150,'[1]Anexo 1 Matriz Inf Gestión'!$B$8:$CA$216,77,0))</f>
        <v/>
      </c>
      <c r="AM150" s="40" t="str">
        <f>IF(VLOOKUP(A150,'[1]Anexo 1 Matriz Inf Gestión'!$B$8:$CA$216,78,0)="","",VLOOKUP(A150,'[1]Anexo 1 Matriz Inf Gestión'!$B$8:$CA$216,78,0))</f>
        <v/>
      </c>
    </row>
    <row r="151" spans="1:39" ht="127.5" outlineLevel="1" x14ac:dyDescent="0.2">
      <c r="A151" s="8" t="s">
        <v>137</v>
      </c>
      <c r="B151" s="4" t="str">
        <f>VLOOKUP(A151,'[1]Anexo 1 Matriz Inf Gestión'!$B$8:$D$216,3,0)</f>
        <v>Atención de procesos sancionatorios (Modificado por el acuerdo del consejo directivo 625 del 2021)</v>
      </c>
      <c r="C151" s="4" t="str">
        <f>IFERROR(IF(VLOOKUP(A151,'[1]Anexo 1 Matriz Inf Gestión'!$B$8:$E$216,4,0)="","",VLOOKUP(A151,'[1]Anexo 1 Matriz Inf Gestión'!$B$8:$E$216,4,0)),"")</f>
        <v>% de procesos sancionatorios resueltos</v>
      </c>
      <c r="D151" s="3">
        <f>VLOOKUP(A151,'[1]Anexo 1 Matriz Inf Gestión'!$B$8:$J$216,6,0)</f>
        <v>0.2</v>
      </c>
      <c r="E151" s="3" cm="1">
        <f t="array" ref="E151:F151">VLOOKUP(A151,'[2]Anexo 1 Matriz Inf Gestión'!$A$7:$H$215,TRANSPOSE({7;8}),0)</f>
        <v>0.1394422310756972</v>
      </c>
      <c r="F151" s="3">
        <v>0.69721115537848599</v>
      </c>
      <c r="G151" s="15" cm="1">
        <f t="array" ref="G151:I151">VLOOKUP(A151,'[2]Anexo 1 Matriz Inf Gestión'!$A$7:$AF$215,TRANSPOSE({30;31;32}),0)</f>
        <v>0</v>
      </c>
      <c r="H151" s="15">
        <v>0</v>
      </c>
      <c r="I151" s="3">
        <v>0</v>
      </c>
      <c r="J151" s="35" t="s">
        <v>452</v>
      </c>
      <c r="K151" s="3">
        <f>VLOOKUP(A151,'[1]Anexo 1 Matriz Inf Gestión'!$B$8:$J$216,7,0)</f>
        <v>1</v>
      </c>
      <c r="L151" s="3" cm="1">
        <f t="array" ref="L151:M151">VLOOKUP(A151,'[3]Anexo 1 Matriz Inf Gestión'!$A$8:$R$216,TRANSPOSE({11;16}),0)</f>
        <v>0.16078218359587182</v>
      </c>
      <c r="M151" s="3">
        <v>0.16078218359587182</v>
      </c>
      <c r="N151" s="15" cm="1">
        <f t="array" ref="N151:P151">VLOOKUP(A151,'[3]Anexo 1 Matriz Inf Gestión'!$A$8:$AU$216,TRANSPOSE({45;46;47}),0)</f>
        <v>300000000</v>
      </c>
      <c r="O151" s="15">
        <v>300000000</v>
      </c>
      <c r="P151" s="3">
        <v>0</v>
      </c>
      <c r="Q151" s="34" t="s">
        <v>329</v>
      </c>
      <c r="R151" s="3">
        <f>VLOOKUP(A151,'[1]Anexo 1 Matriz Inf Gestión'!$B$8:$J$216,8,0)</f>
        <v>1</v>
      </c>
      <c r="S151" s="3" cm="1">
        <f t="array" ref="S151:T151">VLOOKUP(A151,'[4]Anexo 1 Matriz Inf Gestión'!$A$8:$R$216,TRANSPOSE({11;17}),0)</f>
        <v>0.20579360289680146</v>
      </c>
      <c r="T151" s="3">
        <v>0.20579360289680146</v>
      </c>
      <c r="U151" s="15" cm="1">
        <f t="array" ref="U151:W151">VLOOKUP(A151,'[4]Anexo 1 Matriz Inf Gestión'!$A$8:$BE$216,TRANSPOSE({54;55;56}),0)</f>
        <v>800000000</v>
      </c>
      <c r="V151" s="15">
        <v>800000000</v>
      </c>
      <c r="W151" s="3">
        <v>1</v>
      </c>
      <c r="X151" s="30" t="s">
        <v>593</v>
      </c>
      <c r="Y151" s="3">
        <f>VLOOKUP(A151,'[1]Anexo 1 Matriz Inf Gestión'!$B$8:$J$216,9,0)</f>
        <v>1</v>
      </c>
      <c r="Z151" s="3">
        <f>VLOOKUP(A151,'[1]Anexo 1 Matriz Inf Gestión'!$B$8:$N$216,13,0)</f>
        <v>0.25578231292517006</v>
      </c>
      <c r="AA151" s="3">
        <f>VLOOKUP(A151,'[1]Anexo 1 Matriz Inf Gestión'!$B$8:$U$216,20,0)</f>
        <v>0.25578231292517006</v>
      </c>
      <c r="AB151" s="15" cm="1">
        <f t="array" ref="AB151:AD151">VLOOKUP(A151,'[1]Anexo 1 Matriz Inf Gestión'!$B$8:$BP$216,TRANSPOSE({65;66;67}),0)</f>
        <v>1221632267</v>
      </c>
      <c r="AC151" s="15">
        <v>1221632267</v>
      </c>
      <c r="AD151" s="3">
        <v>1</v>
      </c>
      <c r="AE151" s="33" t="str">
        <f>IFERROR(IF(VLOOKUP(A151,[1]Consolidado!$A$6:$L$215,12,0)="","",VLOOKUP(A151,[1]Consolidado!$A$6:$L$215,12,0)),"")</f>
        <v>Para la vigencia 2023, se inició con una línea base de 1313 (expedientes sancionatorios con acto de inicio al 31 de diciembre de 2022 y sin una decisión) y en el transcurso de la vigencia se iniciaron 157 para un total de 1470 expedientes de sancionatorio para decidir.
Al 31 de octubre se han decidido 376 expedientes, lo que corresponde a una ejecución del 25.5% y para el 31 de diciembre de 2023, se proyecta decidir un total de 403 expedientes, alcanzando así una ejecución del 27%
Sin embargo, la Corporación continúa desarrollando las acciones necesarias para avanzar la culminación de estos procesos.</v>
      </c>
      <c r="AF151" s="3">
        <f>VLOOKUP(A151,'[1]Anexo 1 Matriz Inf Gestión'!$B$8:$AK$216,36,0)</f>
        <v>0.73080660835762878</v>
      </c>
      <c r="AG151" s="15" cm="1">
        <f t="array" ref="AG151:AI151">VLOOKUP(A151,'[1]Anexo 1 Matriz Inf Gestión'!$B$8:$BV$216,TRANSPOSE({71;72;73}),0)</f>
        <v>2321632267</v>
      </c>
      <c r="AH151" s="15">
        <v>2321632267</v>
      </c>
      <c r="AI151" s="3">
        <v>1</v>
      </c>
      <c r="AJ151" s="40" t="str">
        <f>IF(VLOOKUP(A151,'[1]Anexo 1 Matriz Inf Gestión'!$B$8:$CA$216,75,0)="","",VLOOKUP(A151,'[1]Anexo 1 Matriz Inf Gestión'!$B$8:$CA$216,75,0))</f>
        <v/>
      </c>
      <c r="AK151" s="40" t="str">
        <f>IF(VLOOKUP(A151,'[1]Anexo 1 Matriz Inf Gestión'!$B$8:$CA$216,76,0)="","",VLOOKUP(A151,'[1]Anexo 1 Matriz Inf Gestión'!$B$8:$CA$216,76,0))</f>
        <v>% de procesos sancionatorios resueltos</v>
      </c>
      <c r="AL151" s="40" t="str">
        <f>IF(VLOOKUP(A151,'[1]Anexo 1 Matriz Inf Gestión'!$B$8:$CA$216,77,0)="","",VLOOKUP(A151,'[1]Anexo 1 Matriz Inf Gestión'!$B$8:$CA$216,77,0))</f>
        <v/>
      </c>
      <c r="AM151" s="40" t="str">
        <f>IF(VLOOKUP(A151,'[1]Anexo 1 Matriz Inf Gestión'!$B$8:$CA$216,78,0)="","",VLOOKUP(A151,'[1]Anexo 1 Matriz Inf Gestión'!$B$8:$CA$216,78,0))</f>
        <v/>
      </c>
    </row>
    <row r="152" spans="1:39" ht="89.25" outlineLevel="1" x14ac:dyDescent="0.2">
      <c r="A152" s="8" t="s">
        <v>138</v>
      </c>
      <c r="B152" s="4" t="str">
        <f>VLOOKUP(A152,'[1]Anexo 1 Matriz Inf Gestión'!$B$8:$D$216,3,0)</f>
        <v>Seguimiento a autorizaciones ambientales</v>
      </c>
      <c r="C152" s="4" t="str">
        <f>IFERROR(IF(VLOOKUP(A152,'[1]Anexo 1 Matriz Inf Gestión'!$B$8:$E$216,4,0)="","",VLOOKUP(A152,'[1]Anexo 1 Matriz Inf Gestión'!$B$8:$E$216,4,0)),"")</f>
        <v>% de autorizaciones ambientales con seguimiento</v>
      </c>
      <c r="D152" s="3">
        <f>VLOOKUP(A152,'[1]Anexo 1 Matriz Inf Gestión'!$B$8:$J$216,6,0)</f>
        <v>1</v>
      </c>
      <c r="E152" s="3" cm="1">
        <f t="array" ref="E152:F152">VLOOKUP(A152,'[2]Anexo 1 Matriz Inf Gestión'!$A$7:$H$215,TRANSPOSE({7;8}),0)</f>
        <v>0.94402327221438642</v>
      </c>
      <c r="F152" s="3">
        <v>0.94402327221438642</v>
      </c>
      <c r="G152" s="15" cm="1">
        <f t="array" ref="G152:I152">VLOOKUP(A152,'[2]Anexo 1 Matriz Inf Gestión'!$A$7:$AF$215,TRANSPOSE({30;31;32}),0)</f>
        <v>0</v>
      </c>
      <c r="H152" s="15">
        <v>0</v>
      </c>
      <c r="I152" s="3">
        <v>0</v>
      </c>
      <c r="J152" s="35" t="s">
        <v>453</v>
      </c>
      <c r="K152" s="3">
        <f>VLOOKUP(A152,'[1]Anexo 1 Matriz Inf Gestión'!$B$8:$J$216,7,0)</f>
        <v>1</v>
      </c>
      <c r="L152" s="3" cm="1">
        <f t="array" ref="L152:M152">VLOOKUP(A152,'[3]Anexo 1 Matriz Inf Gestión'!$A$8:$R$216,TRANSPOSE({11;16}),0)</f>
        <v>0.9987843423292001</v>
      </c>
      <c r="M152" s="3">
        <v>0.9987843423292001</v>
      </c>
      <c r="N152" s="15" cm="1">
        <f t="array" ref="N152:P152">VLOOKUP(A152,'[3]Anexo 1 Matriz Inf Gestión'!$A$8:$AU$216,TRANSPOSE({45;46;47}),0)</f>
        <v>0</v>
      </c>
      <c r="O152" s="15">
        <v>0</v>
      </c>
      <c r="P152" s="3">
        <v>0</v>
      </c>
      <c r="Q152" s="34" t="s">
        <v>330</v>
      </c>
      <c r="R152" s="3">
        <f>VLOOKUP(A152,'[1]Anexo 1 Matriz Inf Gestión'!$B$8:$J$216,8,0)</f>
        <v>1</v>
      </c>
      <c r="S152" s="3" cm="1">
        <f t="array" ref="S152:T152">VLOOKUP(A152,'[4]Anexo 1 Matriz Inf Gestión'!$A$8:$R$216,TRANSPOSE({11;17}),0)</f>
        <v>0.97552377785167943</v>
      </c>
      <c r="T152" s="3">
        <v>0.97552377785167943</v>
      </c>
      <c r="U152" s="15" cm="1">
        <f t="array" ref="U152:W152">VLOOKUP(A152,'[4]Anexo 1 Matriz Inf Gestión'!$A$8:$BE$216,TRANSPOSE({54;55;56}),0)</f>
        <v>76289396</v>
      </c>
      <c r="V152" s="15">
        <v>76289396</v>
      </c>
      <c r="W152" s="3">
        <v>1</v>
      </c>
      <c r="X152" s="30" t="s">
        <v>594</v>
      </c>
      <c r="Y152" s="3">
        <f>VLOOKUP(A152,'[1]Anexo 1 Matriz Inf Gestión'!$B$8:$J$216,9,0)</f>
        <v>1</v>
      </c>
      <c r="Z152" s="3">
        <f>VLOOKUP(A152,'[1]Anexo 1 Matriz Inf Gestión'!$B$8:$N$216,13,0)</f>
        <v>0.70093916456405947</v>
      </c>
      <c r="AA152" s="3">
        <f>VLOOKUP(A152,'[1]Anexo 1 Matriz Inf Gestión'!$B$8:$U$216,20,0)</f>
        <v>0.70093916456405947</v>
      </c>
      <c r="AB152" s="15" cm="1">
        <f t="array" ref="AB152:AD152">VLOOKUP(A152,'[1]Anexo 1 Matriz Inf Gestión'!$B$8:$BP$216,TRANSPOSE({65;66;67}),0)</f>
        <v>400000000</v>
      </c>
      <c r="AC152" s="15">
        <v>400000000</v>
      </c>
      <c r="AD152" s="3">
        <v>1</v>
      </c>
      <c r="AE152" s="33" t="str">
        <f>IFERROR(IF(VLOOKUP(A152,[1]Consolidado!$A$6:$L$215,12,0)="","",VLOOKUP(A152,[1]Consolidado!$A$6:$L$215,12,0)),"")</f>
        <v>En el semestre se han presentado 31 solicitudes, todas ellas con el abogado respectivo que realiza la representación judicial de la entidad en los estrados judiciales y ante la Procuraduría. Tenemos que el 90.3% de las solicitudes corresponden a demandas y el 9.7% a conciliaciones prejudiciales.</v>
      </c>
      <c r="AF152" s="3">
        <f>VLOOKUP(A152,'[1]Anexo 1 Matriz Inf Gestión'!$B$8:$AK$216,36,0)</f>
        <v>0.90481182118623482</v>
      </c>
      <c r="AG152" s="15" cm="1">
        <f t="array" ref="AG152:AI152">VLOOKUP(A152,'[1]Anexo 1 Matriz Inf Gestión'!$B$8:$BV$216,TRANSPOSE({71;72;73}),0)</f>
        <v>476289396</v>
      </c>
      <c r="AH152" s="15">
        <v>476289396</v>
      </c>
      <c r="AI152" s="3">
        <v>1</v>
      </c>
      <c r="AJ152" s="40" t="str">
        <f>IF(VLOOKUP(A152,'[1]Anexo 1 Matriz Inf Gestión'!$B$8:$CA$216,75,0)="","",VLOOKUP(A152,'[1]Anexo 1 Matriz Inf Gestión'!$B$8:$CA$216,75,0))</f>
        <v/>
      </c>
      <c r="AK152" s="40" t="str">
        <f>IF(VLOOKUP(A152,'[1]Anexo 1 Matriz Inf Gestión'!$B$8:$CA$216,76,0)="","",VLOOKUP(A152,'[1]Anexo 1 Matriz Inf Gestión'!$B$8:$CA$216,76,0))</f>
        <v>% de autorizaciones ambientales con seguimiento</v>
      </c>
      <c r="AL152" s="40" t="str">
        <f>IF(VLOOKUP(A152,'[1]Anexo 1 Matriz Inf Gestión'!$B$8:$CA$216,77,0)="","",VLOOKUP(A152,'[1]Anexo 1 Matriz Inf Gestión'!$B$8:$CA$216,77,0))</f>
        <v/>
      </c>
      <c r="AM152" s="40" t="str">
        <f>IF(VLOOKUP(A152,'[1]Anexo 1 Matriz Inf Gestión'!$B$8:$CA$216,78,0)="","",VLOOKUP(A152,'[1]Anexo 1 Matriz Inf Gestión'!$B$8:$CA$216,78,0))</f>
        <v/>
      </c>
    </row>
    <row r="153" spans="1:39" ht="51" outlineLevel="1" x14ac:dyDescent="0.2">
      <c r="A153" s="8" t="s">
        <v>227</v>
      </c>
      <c r="B153" s="4" t="str">
        <f>VLOOKUP(A153,'[1]Anexo 1 Matriz Inf Gestión'!$B$8:$D$216,3,0)</f>
        <v>Implementar estrategia de apropiación y colaboración social en la administración ambiental a partir de procesos educativos, de reconocimiento del territorio, monitoreo participativo y sensibilización de actores</v>
      </c>
      <c r="C153" s="4" t="str">
        <f>IFERROR(IF(VLOOKUP(A153,'[1]Anexo 1 Matriz Inf Gestión'!$B$8:$E$216,4,0)="","",VLOOKUP(A153,'[1]Anexo 1 Matriz Inf Gestión'!$B$8:$E$216,4,0)),"")</f>
        <v/>
      </c>
      <c r="D153" s="3">
        <f>VLOOKUP(A153,'[1]Anexo 1 Matriz Inf Gestión'!$B$8:$J$216,6,0)</f>
        <v>1</v>
      </c>
      <c r="E153" s="3" cm="1">
        <f t="array" ref="E153:F153">VLOOKUP(A153,'[2]Anexo 1 Matriz Inf Gestión'!$A$7:$H$215,TRANSPOSE({7;8}),0)</f>
        <v>0.8</v>
      </c>
      <c r="F153" s="3">
        <v>0.8</v>
      </c>
      <c r="G153" s="15" cm="1">
        <f t="array" ref="G153:I153">VLOOKUP(A153,'[2]Anexo 1 Matriz Inf Gestión'!$A$7:$AF$215,TRANSPOSE({30;31;32}),0)</f>
        <v>346756737</v>
      </c>
      <c r="H153" s="15">
        <v>345424682</v>
      </c>
      <c r="I153" s="3">
        <v>0.99615853173748148</v>
      </c>
      <c r="J153" s="35" t="s">
        <v>67</v>
      </c>
      <c r="K153" s="3">
        <f>VLOOKUP(A153,'[1]Anexo 1 Matriz Inf Gestión'!$B$8:$J$216,7,0)</f>
        <v>1</v>
      </c>
      <c r="L153" s="3" cm="1">
        <f t="array" ref="L153:M153">VLOOKUP(A153,'[3]Anexo 1 Matriz Inf Gestión'!$A$8:$R$216,TRANSPOSE({11;16}),0)</f>
        <v>1</v>
      </c>
      <c r="M153" s="3">
        <v>1</v>
      </c>
      <c r="N153" s="15" cm="1">
        <f t="array" ref="N153:P153">VLOOKUP(A153,'[3]Anexo 1 Matriz Inf Gestión'!$A$8:$AU$216,TRANSPOSE({45;46;47}),0)</f>
        <v>344813934</v>
      </c>
      <c r="O153" s="15">
        <v>344813934</v>
      </c>
      <c r="P153" s="3">
        <v>1</v>
      </c>
      <c r="Q153" s="34" t="s">
        <v>67</v>
      </c>
      <c r="R153" s="3">
        <f>VLOOKUP(A153,'[1]Anexo 1 Matriz Inf Gestión'!$B$8:$J$216,8,0)</f>
        <v>1</v>
      </c>
      <c r="S153" s="3" cm="1">
        <f t="array" ref="S153:T153">VLOOKUP(A153,'[4]Anexo 1 Matriz Inf Gestión'!$A$8:$R$216,TRANSPOSE({11;17}),0)</f>
        <v>1</v>
      </c>
      <c r="T153" s="3">
        <v>1</v>
      </c>
      <c r="U153" s="15" cm="1">
        <f t="array" ref="U153:W153">VLOOKUP(A153,'[4]Anexo 1 Matriz Inf Gestión'!$A$8:$BE$216,TRANSPOSE({54;55;56}),0)</f>
        <v>382000000</v>
      </c>
      <c r="V153" s="15">
        <v>353489222</v>
      </c>
      <c r="W153" s="3">
        <v>0.92536445549738222</v>
      </c>
      <c r="X153" s="30" t="s">
        <v>67</v>
      </c>
      <c r="Y153" s="3">
        <f>VLOOKUP(A153,'[1]Anexo 1 Matriz Inf Gestión'!$B$8:$J$216,9,0)</f>
        <v>1</v>
      </c>
      <c r="Z153" s="3">
        <f>VLOOKUP(A153,'[1]Anexo 1 Matriz Inf Gestión'!$B$8:$N$216,13,0)</f>
        <v>1</v>
      </c>
      <c r="AA153" s="3">
        <f>VLOOKUP(A153,'[1]Anexo 1 Matriz Inf Gestión'!$B$8:$U$216,20,0)</f>
        <v>1</v>
      </c>
      <c r="AB153" s="15" cm="1">
        <f t="array" ref="AB153:AD153">VLOOKUP(A153,'[1]Anexo 1 Matriz Inf Gestión'!$B$8:$BP$216,TRANSPOSE({65;66;67}),0)</f>
        <v>522671108</v>
      </c>
      <c r="AC153" s="15">
        <v>447080084</v>
      </c>
      <c r="AD153" s="3">
        <v>0.85537554526545589</v>
      </c>
      <c r="AE153" s="33" t="str">
        <f>IFERROR(IF(VLOOKUP(A153,[1]Consolidado!$A$6:$L$215,12,0)="","",VLOOKUP(A153,[1]Consolidado!$A$6:$L$215,12,0)),"")</f>
        <v/>
      </c>
      <c r="AF153" s="3">
        <f>VLOOKUP(A153,'[1]Anexo 1 Matriz Inf Gestión'!$B$8:$AK$216,36,0)</f>
        <v>1</v>
      </c>
      <c r="AG153" s="15" cm="1">
        <f t="array" ref="AG153:AI153">VLOOKUP(A153,'[1]Anexo 1 Matriz Inf Gestión'!$B$8:$BV$216,TRANSPOSE({71;72;73}),0)</f>
        <v>1596241779</v>
      </c>
      <c r="AH153" s="15">
        <v>1490807922</v>
      </c>
      <c r="AI153" s="3">
        <v>0.93394869224256782</v>
      </c>
      <c r="AJ153" s="40" t="str">
        <f>IF(VLOOKUP(A153,'[1]Anexo 1 Matriz Inf Gestión'!$B$8:$CA$216,75,0)="","",VLOOKUP(A153,'[1]Anexo 1 Matriz Inf Gestión'!$B$8:$CA$216,75,0))</f>
        <v/>
      </c>
      <c r="AK153" s="40" t="str">
        <f>IF(VLOOKUP(A153,'[1]Anexo 1 Matriz Inf Gestión'!$B$8:$CA$216,76,0)="","",VLOOKUP(A153,'[1]Anexo 1 Matriz Inf Gestión'!$B$8:$CA$216,76,0))</f>
        <v/>
      </c>
      <c r="AL153" s="40" t="str">
        <f>IF(VLOOKUP(A153,'[1]Anexo 1 Matriz Inf Gestión'!$B$8:$CA$216,77,0)="","",VLOOKUP(A153,'[1]Anexo 1 Matriz Inf Gestión'!$B$8:$CA$216,77,0))</f>
        <v/>
      </c>
      <c r="AM153" s="40" t="str">
        <f>IF(VLOOKUP(A153,'[1]Anexo 1 Matriz Inf Gestión'!$B$8:$CA$216,78,0)="","",VLOOKUP(A153,'[1]Anexo 1 Matriz Inf Gestión'!$B$8:$CA$216,78,0))</f>
        <v/>
      </c>
    </row>
    <row r="154" spans="1:39" ht="409.5" outlineLevel="1" x14ac:dyDescent="0.2">
      <c r="A154" s="8" t="s">
        <v>139</v>
      </c>
      <c r="B154" s="4" t="str">
        <f>VLOOKUP(A154,'[1]Anexo 1 Matriz Inf Gestión'!$B$8:$D$216,3,0)</f>
        <v>Implementación de la estrategia de apropiación y colaboración social en la administración ambiental a partir de procesos educativos, de reconocimiento del territorio, monitoreo participativo y sensibilización de actores</v>
      </c>
      <c r="C154" s="4" t="str">
        <f>IFERROR(IF(VLOOKUP(A154,'[1]Anexo 1 Matriz Inf Gestión'!$B$8:$E$216,4,0)="","",VLOOKUP(A154,'[1]Anexo 1 Matriz Inf Gestión'!$B$8:$E$216,4,0)),"")</f>
        <v>% de implementación de la estrategia de apropiación y colaboración social en la administración ambiental</v>
      </c>
      <c r="D154" s="3">
        <f>VLOOKUP(A154,'[1]Anexo 1 Matriz Inf Gestión'!$B$8:$J$216,6,0)</f>
        <v>0.25</v>
      </c>
      <c r="E154" s="3" cm="1">
        <f t="array" ref="E154:F154">VLOOKUP(A154,'[2]Anexo 1 Matriz Inf Gestión'!$A$7:$H$215,TRANSPOSE({7;8}),0)</f>
        <v>0.2</v>
      </c>
      <c r="F154" s="3">
        <v>0.8</v>
      </c>
      <c r="G154" s="15" cm="1">
        <f t="array" ref="G154:I154">VLOOKUP(A154,'[2]Anexo 1 Matriz Inf Gestión'!$A$7:$AF$215,TRANSPOSE({30;31;32}),0)</f>
        <v>346756737</v>
      </c>
      <c r="H154" s="15">
        <v>345424682</v>
      </c>
      <c r="I154" s="3">
        <v>0.99615853173748148</v>
      </c>
      <c r="J154" s="35" t="s">
        <v>454</v>
      </c>
      <c r="K154" s="3">
        <f>VLOOKUP(A154,'[1]Anexo 1 Matriz Inf Gestión'!$B$8:$J$216,7,0)</f>
        <v>0.5</v>
      </c>
      <c r="L154" s="3" cm="1">
        <f t="array" ref="L154:M154">VLOOKUP(A154,'[3]Anexo 1 Matriz Inf Gestión'!$A$8:$R$216,TRANSPOSE({11;16}),0)</f>
        <v>0.52674999999999994</v>
      </c>
      <c r="M154" s="3">
        <v>1</v>
      </c>
      <c r="N154" s="15" cm="1">
        <f t="array" ref="N154:P154">VLOOKUP(A154,'[3]Anexo 1 Matriz Inf Gestión'!$A$8:$AU$216,TRANSPOSE({45;46;47}),0)</f>
        <v>344813934</v>
      </c>
      <c r="O154" s="15">
        <v>344813934</v>
      </c>
      <c r="P154" s="3">
        <v>1</v>
      </c>
      <c r="Q154" s="34" t="s">
        <v>331</v>
      </c>
      <c r="R154" s="3">
        <f>VLOOKUP(A154,'[1]Anexo 1 Matriz Inf Gestión'!$B$8:$J$216,8,0)</f>
        <v>0.75</v>
      </c>
      <c r="S154" s="3" cm="1">
        <f t="array" ref="S154:T154">VLOOKUP(A154,'[4]Anexo 1 Matriz Inf Gestión'!$A$8:$R$216,TRANSPOSE({11;17}),0)</f>
        <v>0.75</v>
      </c>
      <c r="T154" s="3">
        <v>1</v>
      </c>
      <c r="U154" s="15" cm="1">
        <f t="array" ref="U154:W154">VLOOKUP(A154,'[4]Anexo 1 Matriz Inf Gestión'!$A$8:$BE$216,TRANSPOSE({54;55;56}),0)</f>
        <v>382000000</v>
      </c>
      <c r="V154" s="15">
        <v>353489222</v>
      </c>
      <c r="W154" s="3">
        <v>0.92536445549738222</v>
      </c>
      <c r="X154" s="30" t="s">
        <v>595</v>
      </c>
      <c r="Y154" s="3">
        <f>VLOOKUP(A154,'[1]Anexo 1 Matriz Inf Gestión'!$B$8:$J$216,9,0)</f>
        <v>1</v>
      </c>
      <c r="Z154" s="3">
        <f>VLOOKUP(A154,'[1]Anexo 1 Matriz Inf Gestión'!$B$8:$N$216,13,0)</f>
        <v>1</v>
      </c>
      <c r="AA154" s="3">
        <f>VLOOKUP(A154,'[1]Anexo 1 Matriz Inf Gestión'!$B$8:$U$216,20,0)</f>
        <v>1</v>
      </c>
      <c r="AB154" s="15" cm="1">
        <f t="array" ref="AB154:AD154">VLOOKUP(A154,'[1]Anexo 1 Matriz Inf Gestión'!$B$8:$BP$216,TRANSPOSE({65;66;67}),0)</f>
        <v>522671108</v>
      </c>
      <c r="AC154" s="15">
        <v>447080084</v>
      </c>
      <c r="AD154" s="3">
        <v>0.85537554526545589</v>
      </c>
      <c r="AE154" s="33" t="str">
        <f>IFERROR(IF(VLOOKUP(A154,[1]Consolidado!$A$6:$L$215,12,0)="","",VLOOKUP(A154,[1]Consolidado!$A$6:$L$215,12,0)),"")</f>
        <v>En el cuarto trimestre del año 2023, la estrategia de apropiación y colaboración social en la administración ambiental se desarrolla a partir de procesos educativos, de reconocimiento del territorio, monitoreo participativo y sensibilización de actores, ejecutadas por los enlaces territoriales (siete) adscritos a la Subdirección de Sostenibilidad y Gestión Territorial, en cada una de las oficinas territoriales: Hevéxicos, Tahamíes, Cartama, Citará, Panzenú, Zenufana, Aburra Norte y Sur, mediante los contratos: 160-CNT2302-75, 160-CNT2302-76, 160-CNT2302-80, 160-CNT2302-81, 160-CNT2302-82, 160-CNT2302-83, 160-CNT2302-84. 
Dentro de las acciones efectuadas se encuentra: educación y relacionamiento entre actores a partir del ejercicio de autoridad ambiental, atención al ciudadano, jornadas de notificación y atención descentralizada, presencia institucional a través de la Unidad Móvil de Atención al Ciudadano -UMAC, informes de control y seguimiento participativo al territorio y a los actores, atención de PQRSD, participación en puestos de control, sensibilización a actores en el territorio y acompañamiento a las mesas ambientales, CIDEAM, Ecoescuelas, estrategias de edu-comunicación asociadas a los medios locales de los municipios y apoyo a convocatorias institucionales. Acciones reportadas en los informes de actividades bajo radicados: Octubre: 180-COE2311-45719, 180-COE2311-45667, 180-COE2311-45690, 180-COE2311-45350, 180-COE2311-45874, 180-COE2311-45714, 180-COE2311-45411 Los informes de gestión de los meses de noviembre y diciembre los enlaces territoriales los entregaran en las fechas indicadas.
Dentro de las actividades de apropiación del modelo de administración de los recursos naturales y colaboración social en la administración ambiental, de manera consolidada se presentaron hasta el 30 de octubre de 2023, las siguientes actividades: 394 (78%) informes técnicos de control y seguimiento; atención y respuesta a 155 PQRSD; 65 atenciones descentralizadas tanto de notificaciones como con la UMAC; participación en 65 puestos de control; 31 (86%) actividades de Sembraton; 58 acompañamientos a Mesas Ambientales y CIDEAM; 7 (100%) base de datos de grupos de jóvenes para impulsar la convocatoria Generación Bio+; 44 (80%) acompañamientos a Ecoescuelas y 54 espacios de edu-comunicación en temas ambientales de interés de la ciudadanía, a través de programas radicales, televisivos, foros, entre otros. Se espera para el mes de diciembre dar cumplimiento al 100% de los informes técnicos de control y seguimiento, acompañamiento a Ecoescuelas y actividades de Sembraton.</v>
      </c>
      <c r="AF154" s="3">
        <f>VLOOKUP(A154,'[1]Anexo 1 Matriz Inf Gestión'!$B$8:$AK$216,36,0)</f>
        <v>1</v>
      </c>
      <c r="AG154" s="15" cm="1">
        <f t="array" ref="AG154:AI154">VLOOKUP(A154,'[1]Anexo 1 Matriz Inf Gestión'!$B$8:$BV$216,TRANSPOSE({71;72;73}),0)</f>
        <v>1596241779</v>
      </c>
      <c r="AH154" s="15">
        <v>1490807922</v>
      </c>
      <c r="AI154" s="3">
        <v>0.93394869224256782</v>
      </c>
      <c r="AJ154" s="40" t="str">
        <f>IF(VLOOKUP(A154,'[1]Anexo 1 Matriz Inf Gestión'!$B$8:$CA$216,75,0)="","",VLOOKUP(A154,'[1]Anexo 1 Matriz Inf Gestión'!$B$8:$CA$216,75,0))</f>
        <v/>
      </c>
      <c r="AK154" s="40" t="str">
        <f>IF(VLOOKUP(A154,'[1]Anexo 1 Matriz Inf Gestión'!$B$8:$CA$216,76,0)="","",VLOOKUP(A154,'[1]Anexo 1 Matriz Inf Gestión'!$B$8:$CA$216,76,0))</f>
        <v/>
      </c>
      <c r="AL154" s="40" t="str">
        <f>IF(VLOOKUP(A154,'[1]Anexo 1 Matriz Inf Gestión'!$B$8:$CA$216,77,0)="","",VLOOKUP(A154,'[1]Anexo 1 Matriz Inf Gestión'!$B$8:$CA$216,77,0))</f>
        <v/>
      </c>
      <c r="AM154" s="40" t="str">
        <f>IF(VLOOKUP(A154,'[1]Anexo 1 Matriz Inf Gestión'!$B$8:$CA$216,78,0)="","",VLOOKUP(A154,'[1]Anexo 1 Matriz Inf Gestión'!$B$8:$CA$216,78,0))</f>
        <v/>
      </c>
    </row>
    <row r="155" spans="1:39" ht="89.25" x14ac:dyDescent="0.2">
      <c r="A155" s="20" t="s">
        <v>252</v>
      </c>
      <c r="B155" s="21" t="str">
        <f>VLOOKUP(A155,'[1]Anexo 1 Matriz Inf Gestión'!$B$8:$D$216,3,0)</f>
        <v>Proyecto 10. Fortaleciendo los actores para la gestión</v>
      </c>
      <c r="C155" s="21" t="str">
        <f>IFERROR(IF(VLOOKUP(A155,'[1]Anexo 1 Matriz Inf Gestión'!$B$8:$E$216,4,0)="","",VLOOKUP(A155,'[1]Anexo 1 Matriz Inf Gestión'!$B$8:$E$216,4,0)),"")</f>
        <v/>
      </c>
      <c r="D155" s="22">
        <f>VLOOKUP(A155,'[1]Anexo 1 Matriz Inf Gestión'!$B$8:$J$216,6,0)</f>
        <v>1</v>
      </c>
      <c r="E155" s="22" cm="1">
        <f t="array" ref="E155:F155">VLOOKUP(A155,'[2]Anexo 1 Matriz Inf Gestión'!$A$7:$H$215,TRANSPOSE({7;8}),0)</f>
        <v>0.8840841711022055</v>
      </c>
      <c r="F155" s="22">
        <v>0.8840841711022055</v>
      </c>
      <c r="G155" s="23" cm="1">
        <f t="array" ref="G155:I155">VLOOKUP(A155,'[2]Anexo 1 Matriz Inf Gestión'!$A$7:$AF$215,TRANSPOSE({30;31;32}),0)</f>
        <v>19219594635</v>
      </c>
      <c r="H155" s="23">
        <v>16224501548</v>
      </c>
      <c r="I155" s="22">
        <v>0.8441646068046742</v>
      </c>
      <c r="J155" s="32" t="s">
        <v>67</v>
      </c>
      <c r="K155" s="22">
        <f>VLOOKUP(A155,'[1]Anexo 1 Matriz Inf Gestión'!$B$8:$J$216,7,0)</f>
        <v>1</v>
      </c>
      <c r="L155" s="22" cm="1">
        <f t="array" ref="L155:M155">VLOOKUP(A155,'[3]Anexo 1 Matriz Inf Gestión'!$A$8:$R$216,TRANSPOSE({11;16}),0)</f>
        <v>0.93914371605193669</v>
      </c>
      <c r="M155" s="22">
        <v>0.93914371605193669</v>
      </c>
      <c r="N155" s="23" cm="1">
        <f t="array" ref="N155:P155">VLOOKUP(A155,'[3]Anexo 1 Matriz Inf Gestión'!$A$8:$AU$216,TRANSPOSE({45;46;47}),0)</f>
        <v>21101704253</v>
      </c>
      <c r="O155" s="23">
        <v>18445103408.299999</v>
      </c>
      <c r="P155" s="22">
        <v>0.87410491527847489</v>
      </c>
      <c r="Q155" s="21" t="s">
        <v>67</v>
      </c>
      <c r="R155" s="22">
        <f>VLOOKUP(A155,'[1]Anexo 1 Matriz Inf Gestión'!$B$8:$J$216,8,0)</f>
        <v>1</v>
      </c>
      <c r="S155" s="22" cm="1">
        <f t="array" ref="S155:T155">VLOOKUP(A155,'[4]Anexo 1 Matriz Inf Gestión'!$A$8:$R$216,TRANSPOSE({11;17}),0)</f>
        <v>0.97576691072512112</v>
      </c>
      <c r="T155" s="22">
        <v>0.97576691072512112</v>
      </c>
      <c r="U155" s="23" cm="1">
        <f t="array" ref="U155:W155">VLOOKUP(A155,'[4]Anexo 1 Matriz Inf Gestión'!$A$8:$BE$216,TRANSPOSE({54;55;56}),0)</f>
        <v>27936370446</v>
      </c>
      <c r="V155" s="23">
        <v>24927689344</v>
      </c>
      <c r="W155" s="22">
        <v>0.89230236233387328</v>
      </c>
      <c r="X155" s="28" t="s">
        <v>67</v>
      </c>
      <c r="Y155" s="22">
        <f>VLOOKUP(A155,'[1]Anexo 1 Matriz Inf Gestión'!$B$8:$J$216,9,0)</f>
        <v>1</v>
      </c>
      <c r="Z155" s="22">
        <f>VLOOKUP(A155,'[1]Anexo 1 Matriz Inf Gestión'!$B$8:$N$216,13,0)</f>
        <v>0.96821920598159317</v>
      </c>
      <c r="AA155" s="22">
        <f>VLOOKUP(A155,'[1]Anexo 1 Matriz Inf Gestión'!$B$8:$U$216,20,0)</f>
        <v>0.96821920598159317</v>
      </c>
      <c r="AB155" s="23" cm="1">
        <f t="array" ref="AB155:AD155">VLOOKUP(A155,'[1]Anexo 1 Matriz Inf Gestión'!$B$8:$BP$216,TRANSPOSE({65;66;67}),0)</f>
        <v>32235924270</v>
      </c>
      <c r="AC155" s="23">
        <v>26425220241</v>
      </c>
      <c r="AD155" s="22">
        <v>0.81974445713636113</v>
      </c>
      <c r="AE155" s="32" t="str">
        <f>IFERROR(IF(VLOOKUP(A155,[1]Consolidado!$A$6:$L$215,12,0)="","",VLOOKUP(A155,[1]Consolidado!$A$6:$L$215,12,0)),"")</f>
        <v/>
      </c>
      <c r="AF155" s="22">
        <f>VLOOKUP(A155,'[1]Anexo 1 Matriz Inf Gestión'!$B$8:$AK$216,36,0)</f>
        <v>0.94799120563587691</v>
      </c>
      <c r="AG155" s="23" cm="1">
        <f t="array" ref="AG155:AI155">VLOOKUP(A155,'[1]Anexo 1 Matriz Inf Gestión'!$B$8:$BV$216,TRANSPOSE({71;72;73}),0)</f>
        <v>100493593604</v>
      </c>
      <c r="AH155" s="23">
        <v>86022514541.300003</v>
      </c>
      <c r="AI155" s="22">
        <v>0.85599998424054768</v>
      </c>
      <c r="AJ155" s="41" t="str">
        <f>IF(VLOOKUP(A155,'[1]Anexo 1 Matriz Inf Gestión'!$B$8:$CA$216,75,0)="","",VLOOKUP(A155,'[1]Anexo 1 Matriz Inf Gestión'!$B$8:$CA$216,75,0))</f>
        <v>3299 – Fortalecimiento de la gestión y dirección del Sector Ambiente y Desarrollo Sostenible.
3204 – Gestión de la información y el conocimiento ambiental.</v>
      </c>
      <c r="AK155" s="41" t="str">
        <f>IF(VLOOKUP(A155,'[1]Anexo 1 Matriz Inf Gestión'!$B$8:$CA$216,76,0)="","",VLOOKUP(A155,'[1]Anexo 1 Matriz Inf Gestión'!$B$8:$CA$216,76,0))</f>
        <v/>
      </c>
      <c r="AL155" s="41" t="str">
        <f>IF(VLOOKUP(A155,'[1]Anexo 1 Matriz Inf Gestión'!$B$8:$CA$216,77,0)="","",VLOOKUP(A155,'[1]Anexo 1 Matriz Inf Gestión'!$B$8:$CA$216,77,0))</f>
        <v/>
      </c>
      <c r="AM155" s="41" t="str">
        <f>IF(VLOOKUP(A155,'[1]Anexo 1 Matriz Inf Gestión'!$B$8:$CA$216,78,0)="","",VLOOKUP(A155,'[1]Anexo 1 Matriz Inf Gestión'!$B$8:$CA$216,78,0))</f>
        <v>16 - Paz Justicia e Instituciones Sólidas</v>
      </c>
    </row>
    <row r="156" spans="1:39" ht="38.25" outlineLevel="1" x14ac:dyDescent="0.2">
      <c r="A156" s="8" t="s">
        <v>228</v>
      </c>
      <c r="B156" s="4" t="str">
        <f>VLOOKUP(A156,'[1]Anexo 1 Matriz Inf Gestión'!$B$8:$D$216,3,0)</f>
        <v>Consolidar los sistemas de información integrados e interconectados con los sistemas de información de otras instituciones, con enfoque diferencial</v>
      </c>
      <c r="C156" s="4" t="str">
        <f>IFERROR(IF(VLOOKUP(A156,'[1]Anexo 1 Matriz Inf Gestión'!$B$8:$E$216,4,0)="","",VLOOKUP(A156,'[1]Anexo 1 Matriz Inf Gestión'!$B$8:$E$216,4,0)),"")</f>
        <v/>
      </c>
      <c r="D156" s="3">
        <f>VLOOKUP(A156,'[1]Anexo 1 Matriz Inf Gestión'!$B$8:$J$216,6,0)</f>
        <v>1</v>
      </c>
      <c r="E156" s="3" cm="1">
        <f t="array" ref="E156:F156">VLOOKUP(A156,'[2]Anexo 1 Matriz Inf Gestión'!$A$7:$H$215,TRANSPOSE({7;8}),0)</f>
        <v>0.55806188333102025</v>
      </c>
      <c r="F156" s="3">
        <v>0.55806188333102025</v>
      </c>
      <c r="G156" s="15" cm="1">
        <f t="array" ref="G156:I156">VLOOKUP(A156,'[2]Anexo 1 Matriz Inf Gestión'!$A$7:$AF$215,TRANSPOSE({30;31;32}),0)</f>
        <v>1064692984</v>
      </c>
      <c r="H156" s="15">
        <v>782521339</v>
      </c>
      <c r="I156" s="3">
        <v>0.73497369735649543</v>
      </c>
      <c r="J156" s="35" t="s">
        <v>67</v>
      </c>
      <c r="K156" s="3">
        <f>VLOOKUP(A156,'[1]Anexo 1 Matriz Inf Gestión'!$B$8:$J$216,7,0)</f>
        <v>1</v>
      </c>
      <c r="L156" s="3" cm="1">
        <f t="array" ref="L156:M156">VLOOKUP(A156,'[3]Anexo 1 Matriz Inf Gestión'!$A$8:$R$216,TRANSPOSE({11;16}),0)</f>
        <v>0.72796710084811977</v>
      </c>
      <c r="M156" s="3">
        <v>0.72796710084811977</v>
      </c>
      <c r="N156" s="15" cm="1">
        <f t="array" ref="N156:P156">VLOOKUP(A156,'[3]Anexo 1 Matriz Inf Gestión'!$A$8:$AU$216,TRANSPOSE({45;46;47}),0)</f>
        <v>867118709</v>
      </c>
      <c r="O156" s="15">
        <v>769395919</v>
      </c>
      <c r="P156" s="3">
        <v>0.88730171660959978</v>
      </c>
      <c r="Q156" s="34" t="s">
        <v>67</v>
      </c>
      <c r="R156" s="3">
        <f>VLOOKUP(A156,'[1]Anexo 1 Matriz Inf Gestión'!$B$8:$J$216,8,0)</f>
        <v>1</v>
      </c>
      <c r="S156" s="3" cm="1">
        <f t="array" ref="S156:T156">VLOOKUP(A156,'[4]Anexo 1 Matriz Inf Gestión'!$A$8:$R$216,TRANSPOSE({11;17}),0)</f>
        <v>1</v>
      </c>
      <c r="T156" s="3">
        <v>1</v>
      </c>
      <c r="U156" s="15" cm="1">
        <f t="array" ref="U156:W156">VLOOKUP(A156,'[4]Anexo 1 Matriz Inf Gestión'!$A$8:$BE$216,TRANSPOSE({54;55;56}),0)</f>
        <v>1168598611</v>
      </c>
      <c r="V156" s="15">
        <v>623578326</v>
      </c>
      <c r="W156" s="3">
        <v>0.53361207186990234</v>
      </c>
      <c r="X156" s="30" t="s">
        <v>67</v>
      </c>
      <c r="Y156" s="3">
        <f>VLOOKUP(A156,'[1]Anexo 1 Matriz Inf Gestión'!$B$8:$J$216,9,0)</f>
        <v>1</v>
      </c>
      <c r="Z156" s="3">
        <f>VLOOKUP(A156,'[1]Anexo 1 Matriz Inf Gestión'!$B$8:$N$216,13,0)</f>
        <v>0.96010616906619484</v>
      </c>
      <c r="AA156" s="3">
        <f>VLOOKUP(A156,'[1]Anexo 1 Matriz Inf Gestión'!$B$8:$U$216,20,0)</f>
        <v>0.96010616906619484</v>
      </c>
      <c r="AB156" s="15" cm="1">
        <f t="array" ref="AB156:AD156">VLOOKUP(A156,'[1]Anexo 1 Matriz Inf Gestión'!$B$8:$BP$216,TRANSPOSE({65;66;67}),0)</f>
        <v>383444054</v>
      </c>
      <c r="AC156" s="15">
        <v>303878760</v>
      </c>
      <c r="AD156" s="3">
        <v>0.79249829754825196</v>
      </c>
      <c r="AE156" s="33" t="str">
        <f>IFERROR(IF(VLOOKUP(A156,[1]Consolidado!$A$6:$L$215,12,0)="","",VLOOKUP(A156,[1]Consolidado!$A$6:$L$215,12,0)),"")</f>
        <v/>
      </c>
      <c r="AF156" s="3">
        <f>VLOOKUP(A156,'[1]Anexo 1 Matriz Inf Gestión'!$B$8:$AK$216,36,0)</f>
        <v>0.77340411271079645</v>
      </c>
      <c r="AG156" s="15" cm="1">
        <f t="array" ref="AG156:AI156">VLOOKUP(A156,'[1]Anexo 1 Matriz Inf Gestión'!$B$8:$BV$216,TRANSPOSE({71;72;73}),0)</f>
        <v>3483854358</v>
      </c>
      <c r="AH156" s="15">
        <v>2479374344</v>
      </c>
      <c r="AI156" s="3">
        <v>0.71167565840018387</v>
      </c>
      <c r="AJ156" s="40" t="str">
        <f>IF(VLOOKUP(A156,'[1]Anexo 1 Matriz Inf Gestión'!$B$8:$CA$216,75,0)="","",VLOOKUP(A156,'[1]Anexo 1 Matriz Inf Gestión'!$B$8:$CA$216,75,0))</f>
        <v/>
      </c>
      <c r="AK156" s="40" t="str">
        <f>IF(VLOOKUP(A156,'[1]Anexo 1 Matriz Inf Gestión'!$B$8:$CA$216,76,0)="","",VLOOKUP(A156,'[1]Anexo 1 Matriz Inf Gestión'!$B$8:$CA$216,76,0))</f>
        <v/>
      </c>
      <c r="AL156" s="40" t="str">
        <f>IF(VLOOKUP(A156,'[1]Anexo 1 Matriz Inf Gestión'!$B$8:$CA$216,77,0)="","",VLOOKUP(A156,'[1]Anexo 1 Matriz Inf Gestión'!$B$8:$CA$216,77,0))</f>
        <v/>
      </c>
      <c r="AM156" s="40" t="str">
        <f>IF(VLOOKUP(A156,'[1]Anexo 1 Matriz Inf Gestión'!$B$8:$CA$216,78,0)="","",VLOOKUP(A156,'[1]Anexo 1 Matriz Inf Gestión'!$B$8:$CA$216,78,0))</f>
        <v/>
      </c>
    </row>
    <row r="157" spans="1:39" ht="255" outlineLevel="1" x14ac:dyDescent="0.2">
      <c r="A157" s="8" t="s">
        <v>140</v>
      </c>
      <c r="B157" s="4" t="str">
        <f>VLOOKUP(A157,'[1]Anexo 1 Matriz Inf Gestión'!$B$8:$D$216,3,0)</f>
        <v>Promoción de desarrollos tecnológicos del manejo de información que soporte la gestión ambiental con enfoque étnico</v>
      </c>
      <c r="C157" s="4" t="str">
        <f>IFERROR(IF(VLOOKUP(A157,'[1]Anexo 1 Matriz Inf Gestión'!$B$8:$E$216,4,0)="","",VLOOKUP(A157,'[1]Anexo 1 Matriz Inf Gestión'!$B$8:$E$216,4,0)),"")</f>
        <v>Número de desarrollos tecnológicos para el manejo de información que soporte la gestión ambiental con enfoque étnico</v>
      </c>
      <c r="D157" s="3">
        <f>VLOOKUP(A157,'[1]Anexo 1 Matriz Inf Gestión'!$B$8:$J$216,6,0)</f>
        <v>0</v>
      </c>
      <c r="E157" s="3" cm="1">
        <f t="array" ref="E157:F157">VLOOKUP(A157,'[2]Anexo 1 Matriz Inf Gestión'!$A$7:$H$215,TRANSPOSE({7;8}),0)</f>
        <v>0</v>
      </c>
      <c r="F157" s="3">
        <v>0</v>
      </c>
      <c r="G157" s="15" cm="1">
        <f t="array" ref="G157:I157">VLOOKUP(A157,'[2]Anexo 1 Matriz Inf Gestión'!$A$7:$AF$215,TRANSPOSE({30;31;32}),0)</f>
        <v>0</v>
      </c>
      <c r="H157" s="15">
        <v>0</v>
      </c>
      <c r="I157" s="3">
        <v>0</v>
      </c>
      <c r="J157" s="35" t="s">
        <v>455</v>
      </c>
      <c r="K157" s="3">
        <f>VLOOKUP(A157,'[1]Anexo 1 Matriz Inf Gestión'!$B$8:$J$216,7,0)</f>
        <v>2</v>
      </c>
      <c r="L157" s="3" cm="1">
        <f t="array" ref="L157:M157">VLOOKUP(A157,'[3]Anexo 1 Matriz Inf Gestión'!$A$8:$R$216,TRANSPOSE({11;16}),0)</f>
        <v>0.4</v>
      </c>
      <c r="M157" s="3">
        <v>0.2</v>
      </c>
      <c r="N157" s="15" cm="1">
        <f t="array" ref="N157:P157">VLOOKUP(A157,'[3]Anexo 1 Matriz Inf Gestión'!$A$8:$AU$216,TRANSPOSE({45;46;47}),0)</f>
        <v>332935141</v>
      </c>
      <c r="O157" s="15">
        <v>307541377</v>
      </c>
      <c r="P157" s="3">
        <v>0.92372759473894051</v>
      </c>
      <c r="Q157" s="34" t="s">
        <v>332</v>
      </c>
      <c r="R157" s="3">
        <f>VLOOKUP(A157,'[1]Anexo 1 Matriz Inf Gestión'!$B$8:$J$216,8,0)</f>
        <v>0</v>
      </c>
      <c r="S157" s="3" cm="1">
        <f t="array" ref="S157:T157">VLOOKUP(A157,'[4]Anexo 1 Matriz Inf Gestión'!$A$8:$R$216,TRANSPOSE({11;17}),0)</f>
        <v>0.2</v>
      </c>
      <c r="T157" s="3">
        <v>0</v>
      </c>
      <c r="U157" s="15" cm="1">
        <f t="array" ref="U157:W157">VLOOKUP(A157,'[4]Anexo 1 Matriz Inf Gestión'!$A$8:$BE$216,TRANSPOSE({54;55;56}),0)</f>
        <v>193000000</v>
      </c>
      <c r="V157" s="15">
        <v>168421716</v>
      </c>
      <c r="W157" s="3">
        <v>0.87265137823834193</v>
      </c>
      <c r="X157" s="30" t="s">
        <v>596</v>
      </c>
      <c r="Y157" s="3">
        <f>VLOOKUP(A157,'[1]Anexo 1 Matriz Inf Gestión'!$B$8:$J$216,9,0)</f>
        <v>0</v>
      </c>
      <c r="Z157" s="3">
        <f>VLOOKUP(A157,'[1]Anexo 1 Matriz Inf Gestión'!$B$8:$N$216,13,0)</f>
        <v>0</v>
      </c>
      <c r="AA157" s="3">
        <f>VLOOKUP(A157,'[1]Anexo 1 Matriz Inf Gestión'!$B$8:$U$216,20,0)</f>
        <v>0</v>
      </c>
      <c r="AB157" s="15" cm="1">
        <f t="array" ref="AB157:AD157">VLOOKUP(A157,'[1]Anexo 1 Matriz Inf Gestión'!$B$8:$BP$216,TRANSPOSE({65;66;67}),0)</f>
        <v>206418424</v>
      </c>
      <c r="AC157" s="15">
        <v>166537253</v>
      </c>
      <c r="AD157" s="3">
        <v>0.80679451849705042</v>
      </c>
      <c r="AE157" s="33" t="str">
        <f>IFERROR(IF(VLOOKUP(A157,[1]Consolidado!$A$6:$L$215,12,0)="","",VLOOKUP(A157,[1]Consolidado!$A$6:$L$215,12,0)),"")</f>
        <v xml:space="preserve">Actualmente el desarrollo se está realizando por módulos realizando entregas semanales, de acuerdo con los lineamientos de diseño definidos por la Oficina Asesora de Comunicaciones, las orientaciones de la Subdirección de Participación y Cultura Ambiental con respecto al contenido y distribución de los mismos, y el desarrollo por parte de la Subdirección de Planeación.
En la presente vigencia, en articulación con la Subdirección de Participación y Cultura, se define el alcance para la primera versión para los módulos de seguridad, cartografía, recursos y comunidades étnicas. Se logra la definición de los atributos para cada uno de los puntos relacionados en el levantamiento de requerimientos y la priorización de estos requerimientos, igual que en los atributos para reportes de los sistemas de información, y la definición de aspectos de diseño de interfaz. Lo cual se puede evidenciar en las actas 140-ACT2304-1663, 140-ACT2304-1664 y 090-ACT2311-6370, aportando a las fases de planificación y diseño.
Con respecto a la fase de implementación, se dispuso del servidor y se instaló las herramientas que soportarán la aplicación, las cuales son necesarias para su estructura. Se acuerda entre la Subdirección de Participación y Cultura Ambiental y la Subdirección de Planeación, mostrar avances de la implementación y de esa forma obtener la retroalimentación necesaria para cada requerimiento entregado. Esto se puede evidenciar en el acta 090-ACT2311-6247. De igual forma, se avanza en el desarrollo del módulo para el inicio de sesión, registro y consulta de usuarios, así como en la documentación de estructuración de estos componentes, tal como se indica en el acta 090-ACT2311-6372. 
</v>
      </c>
      <c r="AF157" s="3">
        <f>VLOOKUP(A157,'[1]Anexo 1 Matriz Inf Gestión'!$B$8:$AK$216,36,0)</f>
        <v>0.4</v>
      </c>
      <c r="AG157" s="15" cm="1">
        <f t="array" ref="AG157:AI157">VLOOKUP(A157,'[1]Anexo 1 Matriz Inf Gestión'!$B$8:$BV$216,TRANSPOSE({71;72;73}),0)</f>
        <v>732353565</v>
      </c>
      <c r="AH157" s="15">
        <v>642500346</v>
      </c>
      <c r="AI157" s="3">
        <v>0.8773089620994744</v>
      </c>
      <c r="AJ157" s="40" t="str">
        <f>IF(VLOOKUP(A157,'[1]Anexo 1 Matriz Inf Gestión'!$B$8:$CA$216,75,0)="","",VLOOKUP(A157,'[1]Anexo 1 Matriz Inf Gestión'!$B$8:$CA$216,75,0))</f>
        <v/>
      </c>
      <c r="AK157" s="40" t="str">
        <f>IF(VLOOKUP(A157,'[1]Anexo 1 Matriz Inf Gestión'!$B$8:$CA$216,76,0)="","",VLOOKUP(A157,'[1]Anexo 1 Matriz Inf Gestión'!$B$8:$CA$216,76,0))</f>
        <v/>
      </c>
      <c r="AL157" s="40" t="str">
        <f>IF(VLOOKUP(A157,'[1]Anexo 1 Matriz Inf Gestión'!$B$8:$CA$216,77,0)="","",VLOOKUP(A157,'[1]Anexo 1 Matriz Inf Gestión'!$B$8:$CA$216,77,0))</f>
        <v>RET 49: Creación de un servidor y plataforma de información étnica, que articule y evidencie la situación territorial ambiental y la gestión en los territorios étnicos</v>
      </c>
      <c r="AM157" s="40" t="str">
        <f>IF(VLOOKUP(A157,'[1]Anexo 1 Matriz Inf Gestión'!$B$8:$CA$216,78,0)="","",VLOOKUP(A157,'[1]Anexo 1 Matriz Inf Gestión'!$B$8:$CA$216,78,0))</f>
        <v/>
      </c>
    </row>
    <row r="158" spans="1:39" ht="293.25" outlineLevel="1" x14ac:dyDescent="0.2">
      <c r="A158" s="8" t="s">
        <v>141</v>
      </c>
      <c r="B158" s="4" t="str">
        <f>VLOOKUP(A158,'[1]Anexo 1 Matriz Inf Gestión'!$B$8:$D$216,3,0)</f>
        <v xml:space="preserve">Integración e interconexión de Sistemas de información </v>
      </c>
      <c r="C158" s="4" t="str">
        <f>IFERROR(IF(VLOOKUP(A158,'[1]Anexo 1 Matriz Inf Gestión'!$B$8:$E$216,4,0)="","",VLOOKUP(A158,'[1]Anexo 1 Matriz Inf Gestión'!$B$8:$E$216,4,0)),"")</f>
        <v xml:space="preserve">% de integración e interconexión de los sistemas de información </v>
      </c>
      <c r="D158" s="3">
        <f>VLOOKUP(A158,'[1]Anexo 1 Matriz Inf Gestión'!$B$8:$J$216,6,0)</f>
        <v>0.25</v>
      </c>
      <c r="E158" s="3" cm="1">
        <f t="array" ref="E158:F158">VLOOKUP(A158,'[2]Anexo 1 Matriz Inf Gestión'!$A$7:$H$215,TRANSPOSE({7;8}),0)</f>
        <v>0.125</v>
      </c>
      <c r="F158" s="3">
        <v>0.5</v>
      </c>
      <c r="G158" s="15" cm="1">
        <f t="array" ref="G158:I158">VLOOKUP(A158,'[2]Anexo 1 Matriz Inf Gestión'!$A$7:$AF$215,TRANSPOSE({30;31;32}),0)</f>
        <v>682659629</v>
      </c>
      <c r="H158" s="15">
        <v>438304907</v>
      </c>
      <c r="I158" s="3">
        <v>0.64205482260911606</v>
      </c>
      <c r="J158" s="35" t="s">
        <v>456</v>
      </c>
      <c r="K158" s="3">
        <f>VLOOKUP(A158,'[1]Anexo 1 Matriz Inf Gestión'!$B$8:$J$216,7,0)</f>
        <v>0.5</v>
      </c>
      <c r="L158" s="3" cm="1">
        <f t="array" ref="L158:M158">VLOOKUP(A158,'[3]Anexo 1 Matriz Inf Gestión'!$A$8:$R$216,TRANSPOSE({11;16}),0)</f>
        <v>1.375</v>
      </c>
      <c r="M158" s="3">
        <v>1</v>
      </c>
      <c r="N158" s="15" cm="1">
        <f t="array" ref="N158:P158">VLOOKUP(A158,'[3]Anexo 1 Matriz Inf Gestión'!$A$8:$AU$216,TRANSPOSE({45;46;47}),0)</f>
        <v>169921112</v>
      </c>
      <c r="O158" s="15">
        <v>120546366</v>
      </c>
      <c r="P158" s="3">
        <v>0.7094254773944747</v>
      </c>
      <c r="Q158" s="34" t="s">
        <v>333</v>
      </c>
      <c r="R158" s="3">
        <f>VLOOKUP(A158,'[1]Anexo 1 Matriz Inf Gestión'!$B$8:$J$216,8,0)</f>
        <v>0.75</v>
      </c>
      <c r="S158" s="3" cm="1">
        <f t="array" ref="S158:T158">VLOOKUP(A158,'[4]Anexo 1 Matriz Inf Gestión'!$A$8:$R$216,TRANSPOSE({11;17}),0)</f>
        <v>1</v>
      </c>
      <c r="T158" s="3">
        <v>1</v>
      </c>
      <c r="U158" s="15" cm="1">
        <f t="array" ref="U158:W158">VLOOKUP(A158,'[4]Anexo 1 Matriz Inf Gestión'!$A$8:$BE$216,TRANSPOSE({54;55;56}),0)</f>
        <v>539410832</v>
      </c>
      <c r="V158" s="15">
        <v>105335317</v>
      </c>
      <c r="W158" s="3">
        <v>0.19527846077811059</v>
      </c>
      <c r="X158" s="30" t="s">
        <v>597</v>
      </c>
      <c r="Y158" s="3">
        <f>VLOOKUP(A158,'[1]Anexo 1 Matriz Inf Gestión'!$B$8:$J$216,9,0)</f>
        <v>1</v>
      </c>
      <c r="Z158" s="3">
        <f>VLOOKUP(A158,'[1]Anexo 1 Matriz Inf Gestión'!$B$8:$N$216,13,0)</f>
        <v>1</v>
      </c>
      <c r="AA158" s="3">
        <f>VLOOKUP(A158,'[1]Anexo 1 Matriz Inf Gestión'!$B$8:$U$216,20,0)</f>
        <v>1</v>
      </c>
      <c r="AB158" s="15" cm="1">
        <f t="array" ref="AB158:AD158">VLOOKUP(A158,'[1]Anexo 1 Matriz Inf Gestión'!$B$8:$BP$216,TRANSPOSE({65;66;67}),0)</f>
        <v>0</v>
      </c>
      <c r="AC158" s="15">
        <v>0</v>
      </c>
      <c r="AD158" s="3">
        <v>0</v>
      </c>
      <c r="AE158" s="33" t="str">
        <f>IFERROR(IF(VLOOKUP(A158,[1]Consolidado!$A$6:$L$215,12,0)="","",VLOOKUP(A158,[1]Consolidado!$A$6:$L$215,12,0)),"")</f>
        <v xml:space="preserve">Se recibió por parte del MADS capacitación relacionada con la Plataforma VITAL: 
- Identificación y definición de todas las funcionalidades del aplicativo SILA
- Condiciones de radicación (recepción de trámites y traslado de trámites por competencia)
- Cargue de documentos y condiciones de capacidad de carga de archivos
- Revisión del alcance de los trámites y mecanismos de participación que se ofrecen desde el aplicativo VITAL  -SIAC
Por otro lado, se han diseñado los siguientes tableros de control para la visualización de información corporativa de proyectos estratégicos, los cuales están integrados con el Sistema de Información Misional SIRENA, financiados con recursos propios y administrados por la Subdirección de Planeación de la corporación:  
1. Seguimiento a los tiempos (Trámites Ambientales) 
2. Trámites Ambientales 
3. Seguimiento a PQRSD 
4. Seguimiento a procesos contractuales
5. Indice de Evaluación del Desempeño Institucional -IEDI
6. Tablero de control Plan de Acción 2020-2023
7. Programa Protección de datos personales
8. Visor de proyectos Corantioquia BPC 
9. Alerta para los supervisores - Proceso contractual
10. Identificación problemáticas ambientales a partir de la percepción social
11. Línea base de riesgos y priorización de municipios a intervenir
</v>
      </c>
      <c r="AF158" s="3">
        <f>VLOOKUP(A158,'[1]Anexo 1 Matriz Inf Gestión'!$B$8:$AK$216,36,0)</f>
        <v>1</v>
      </c>
      <c r="AG158" s="15" cm="1">
        <f t="array" ref="AG158:AI158">VLOOKUP(A158,'[1]Anexo 1 Matriz Inf Gestión'!$B$8:$BV$216,TRANSPOSE({71;72;73}),0)</f>
        <v>1391991573</v>
      </c>
      <c r="AH158" s="15">
        <v>664186590</v>
      </c>
      <c r="AI158" s="3">
        <v>0.47714842739209601</v>
      </c>
      <c r="AJ158" s="40" t="str">
        <f>IF(VLOOKUP(A158,'[1]Anexo 1 Matriz Inf Gestión'!$B$8:$CA$216,75,0)="","",VLOOKUP(A158,'[1]Anexo 1 Matriz Inf Gestión'!$B$8:$CA$216,75,0))</f>
        <v/>
      </c>
      <c r="AK158" s="40" t="str">
        <f>IF(VLOOKUP(A158,'[1]Anexo 1 Matriz Inf Gestión'!$B$8:$CA$216,76,0)="","",VLOOKUP(A158,'[1]Anexo 1 Matriz Inf Gestión'!$B$8:$CA$216,76,0))</f>
        <v/>
      </c>
      <c r="AL158" s="40" t="str">
        <f>IF(VLOOKUP(A158,'[1]Anexo 1 Matriz Inf Gestión'!$B$8:$CA$216,77,0)="","",VLOOKUP(A158,'[1]Anexo 1 Matriz Inf Gestión'!$B$8:$CA$216,77,0))</f>
        <v/>
      </c>
      <c r="AM158" s="40" t="str">
        <f>IF(VLOOKUP(A158,'[1]Anexo 1 Matriz Inf Gestión'!$B$8:$CA$216,78,0)="","",VLOOKUP(A158,'[1]Anexo 1 Matriz Inf Gestión'!$B$8:$CA$216,78,0))</f>
        <v/>
      </c>
    </row>
    <row r="159" spans="1:39" ht="204" outlineLevel="1" x14ac:dyDescent="0.2">
      <c r="A159" s="8" t="s">
        <v>142</v>
      </c>
      <c r="B159" s="4" t="str">
        <f>VLOOKUP(A159,'[1]Anexo 1 Matriz Inf Gestión'!$B$8:$D$216,3,0)</f>
        <v>Actualización y reporte de la información en el SIAC</v>
      </c>
      <c r="C159" s="4" t="str">
        <f>IFERROR(IF(VLOOKUP(A159,'[1]Anexo 1 Matriz Inf Gestión'!$B$8:$E$216,4,0)="","",VLOOKUP(A159,'[1]Anexo 1 Matriz Inf Gestión'!$B$8:$E$216,4,0)),"")</f>
        <v>% de actualización y reporte de la información en el SIAC</v>
      </c>
      <c r="D159" s="3">
        <f>VLOOKUP(A159,'[1]Anexo 1 Matriz Inf Gestión'!$B$8:$J$216,6,0)</f>
        <v>0.9</v>
      </c>
      <c r="E159" s="3" cm="1">
        <f t="array" ref="E159:F159">VLOOKUP(A159,'[2]Anexo 1 Matriz Inf Gestión'!$A$7:$H$215,TRANSPOSE({7;8}),0)</f>
        <v>0.55451138999583649</v>
      </c>
      <c r="F159" s="3">
        <v>0.6161237666620405</v>
      </c>
      <c r="G159" s="15" cm="1">
        <f t="array" ref="G159:I159">VLOOKUP(A159,'[2]Anexo 1 Matriz Inf Gestión'!$A$7:$AF$215,TRANSPOSE({30;31;32}),0)</f>
        <v>382033355</v>
      </c>
      <c r="H159" s="15">
        <v>344216432</v>
      </c>
      <c r="I159" s="3">
        <v>0.90101146272947819</v>
      </c>
      <c r="J159" s="35" t="s">
        <v>457</v>
      </c>
      <c r="K159" s="3">
        <f>VLOOKUP(A159,'[1]Anexo 1 Matriz Inf Gestión'!$B$8:$J$216,7,0)</f>
        <v>0.92</v>
      </c>
      <c r="L159" s="3" cm="1">
        <f t="array" ref="L159:M159">VLOOKUP(A159,'[3]Anexo 1 Matriz Inf Gestión'!$A$8:$R$216,TRANSPOSE({11;16}),0)</f>
        <v>0.90518919834081091</v>
      </c>
      <c r="M159" s="3">
        <v>0.98390130254435959</v>
      </c>
      <c r="N159" s="15" cm="1">
        <f t="array" ref="N159:P159">VLOOKUP(A159,'[3]Anexo 1 Matriz Inf Gestión'!$A$8:$AU$216,TRANSPOSE({45;46;47}),0)</f>
        <v>364262456</v>
      </c>
      <c r="O159" s="15">
        <v>341308176</v>
      </c>
      <c r="P159" s="3">
        <v>0.93698422765809275</v>
      </c>
      <c r="Q159" s="34" t="s">
        <v>334</v>
      </c>
      <c r="R159" s="3">
        <f>VLOOKUP(A159,'[1]Anexo 1 Matriz Inf Gestión'!$B$8:$J$216,8,0)</f>
        <v>0.95</v>
      </c>
      <c r="S159" s="3" cm="1">
        <f t="array" ref="S159:T159">VLOOKUP(A159,'[4]Anexo 1 Matriz Inf Gestión'!$A$8:$R$216,TRANSPOSE({11;17}),0)</f>
        <v>0.95966150212604362</v>
      </c>
      <c r="T159" s="3">
        <v>1</v>
      </c>
      <c r="U159" s="15" cm="1">
        <f t="array" ref="U159:W159">VLOOKUP(A159,'[4]Anexo 1 Matriz Inf Gestión'!$A$8:$BE$216,TRANSPOSE({54;55;56}),0)</f>
        <v>436187779</v>
      </c>
      <c r="V159" s="15">
        <v>349821293</v>
      </c>
      <c r="W159" s="3">
        <v>0.80199700643148919</v>
      </c>
      <c r="X159" s="30" t="s">
        <v>598</v>
      </c>
      <c r="Y159" s="3">
        <f>VLOOKUP(A159,'[1]Anexo 1 Matriz Inf Gestión'!$B$8:$J$216,9,0)</f>
        <v>1</v>
      </c>
      <c r="Z159" s="3">
        <f>VLOOKUP(A159,'[1]Anexo 1 Matriz Inf Gestión'!$B$8:$N$216,13,0)</f>
        <v>0.92021233813238967</v>
      </c>
      <c r="AA159" s="3">
        <f>VLOOKUP(A159,'[1]Anexo 1 Matriz Inf Gestión'!$B$8:$U$216,20,0)</f>
        <v>0.92021233813238967</v>
      </c>
      <c r="AB159" s="15" cm="1">
        <f t="array" ref="AB159:AD159">VLOOKUP(A159,'[1]Anexo 1 Matriz Inf Gestión'!$B$8:$BP$216,TRANSPOSE({65;66;67}),0)</f>
        <v>177025630</v>
      </c>
      <c r="AC159" s="15">
        <v>137341507</v>
      </c>
      <c r="AD159" s="3">
        <v>0.77582837581202224</v>
      </c>
      <c r="AE159" s="33" t="str">
        <f>IFERROR(IF(VLOOKUP(A159,[1]Consolidado!$A$6:$L$215,12,0)="","",VLOOKUP(A159,[1]Consolidado!$A$6:$L$215,12,0)),"")</f>
        <v>Respecto a SNIF: Con respecto a incendios de la cobertura vegetal, en lo corrido de la vigencia se han reportado y validado 6 registros. Existe 1 registro de incendio registrado y no validado, debido a un error en la plataforma, lo cual ya fue resportado al IDEAM. 
En cuanto al modulo de aprovechamiento forestal, decomisos y registro de plantaciones, se reportaron y validaron 70 registros a la fecha. Se encuentran 6 registros de decomiso pendientes por validación. 
Con respecto a RUA, se revisan y transmiten 121 establecimientos registrados en el RUA Manufacturero a cierre del tercer trimestre. 
Con respecto a RESPEL, se revisan y transmiten 438 establecimientos. 
Respecto a SISAIRE se registran y validan un total de la vigencia de 11548. 
Respecto al reporte de SIRH, se reportó 15 registros de PUEAA y 1 registro de concesión de agua.</v>
      </c>
      <c r="AF159" s="3">
        <f>VLOOKUP(A159,'[1]Anexo 1 Matriz Inf Gestión'!$B$8:$AK$216,36,0)</f>
        <v>0.92021233813238967</v>
      </c>
      <c r="AG159" s="15" cm="1">
        <f t="array" ref="AG159:AI159">VLOOKUP(A159,'[1]Anexo 1 Matriz Inf Gestión'!$B$8:$BV$216,TRANSPOSE({71;72;73}),0)</f>
        <v>1359509220</v>
      </c>
      <c r="AH159" s="15">
        <v>1172687408</v>
      </c>
      <c r="AI159" s="3">
        <v>0.86258143067245985</v>
      </c>
      <c r="AJ159" s="40" t="str">
        <f>IF(VLOOKUP(A159,'[1]Anexo 1 Matriz Inf Gestión'!$B$8:$CA$216,75,0)="","",VLOOKUP(A159,'[1]Anexo 1 Matriz Inf Gestión'!$B$8:$CA$216,75,0))</f>
        <v/>
      </c>
      <c r="AK159" s="40" t="str">
        <f>IF(VLOOKUP(A159,'[1]Anexo 1 Matriz Inf Gestión'!$B$8:$CA$216,76,0)="","",VLOOKUP(A159,'[1]Anexo 1 Matriz Inf Gestión'!$B$8:$CA$216,76,0))</f>
        <v>% de actualización y reporte de la información en el SIAC</v>
      </c>
      <c r="AL159" s="40" t="str">
        <f>IF(VLOOKUP(A159,'[1]Anexo 1 Matriz Inf Gestión'!$B$8:$CA$216,77,0)="","",VLOOKUP(A159,'[1]Anexo 1 Matriz Inf Gestión'!$B$8:$CA$216,77,0))</f>
        <v/>
      </c>
      <c r="AM159" s="40" t="str">
        <f>IF(VLOOKUP(A159,'[1]Anexo 1 Matriz Inf Gestión'!$B$8:$CA$216,78,0)="","",VLOOKUP(A159,'[1]Anexo 1 Matriz Inf Gestión'!$B$8:$CA$216,78,0))</f>
        <v/>
      </c>
    </row>
    <row r="160" spans="1:39" ht="25.5" outlineLevel="1" x14ac:dyDescent="0.2">
      <c r="A160" s="8" t="s">
        <v>229</v>
      </c>
      <c r="B160" s="4" t="str">
        <f>VLOOKUP(A160,'[1]Anexo 1 Matriz Inf Gestión'!$B$8:$D$216,3,0)</f>
        <v>Consolidar la Corporación como una organización moderna e innovadora</v>
      </c>
      <c r="C160" s="4" t="str">
        <f>IFERROR(IF(VLOOKUP(A160,'[1]Anexo 1 Matriz Inf Gestión'!$B$8:$E$216,4,0)="","",VLOOKUP(A160,'[1]Anexo 1 Matriz Inf Gestión'!$B$8:$E$216,4,0)),"")</f>
        <v/>
      </c>
      <c r="D160" s="3">
        <f>VLOOKUP(A160,'[1]Anexo 1 Matriz Inf Gestión'!$B$8:$J$216,6,0)</f>
        <v>1</v>
      </c>
      <c r="E160" s="3" cm="1">
        <f t="array" ref="E160:F160">VLOOKUP(A160,'[2]Anexo 1 Matriz Inf Gestión'!$A$7:$H$215,TRANSPOSE({7;8}),0)</f>
        <v>0.94665231438441844</v>
      </c>
      <c r="F160" s="3">
        <v>0.94665231438441844</v>
      </c>
      <c r="G160" s="15" cm="1">
        <f t="array" ref="G160:I160">VLOOKUP(A160,'[2]Anexo 1 Matriz Inf Gestión'!$A$7:$AF$215,TRANSPOSE({30;31;32}),0)</f>
        <v>9730973556</v>
      </c>
      <c r="H160" s="15">
        <v>7666602963</v>
      </c>
      <c r="I160" s="3">
        <v>0.78785569798130484</v>
      </c>
      <c r="J160" s="35" t="s">
        <v>67</v>
      </c>
      <c r="K160" s="3">
        <f>VLOOKUP(A160,'[1]Anexo 1 Matriz Inf Gestión'!$B$8:$J$216,7,0)</f>
        <v>1</v>
      </c>
      <c r="L160" s="3" cm="1">
        <f t="array" ref="L160:M160">VLOOKUP(A160,'[3]Anexo 1 Matriz Inf Gestión'!$A$8:$R$216,TRANSPOSE({11;16}),0)</f>
        <v>0.94904061219570979</v>
      </c>
      <c r="M160" s="3">
        <v>0.94904061219570979</v>
      </c>
      <c r="N160" s="15" cm="1">
        <f t="array" ref="N160:P160">VLOOKUP(A160,'[3]Anexo 1 Matriz Inf Gestión'!$A$8:$AU$216,TRANSPOSE({45;46;47}),0)</f>
        <v>12540017294</v>
      </c>
      <c r="O160" s="15">
        <v>10421773480.299999</v>
      </c>
      <c r="P160" s="3">
        <v>0.83108126854709263</v>
      </c>
      <c r="Q160" s="34" t="s">
        <v>67</v>
      </c>
      <c r="R160" s="3">
        <f>VLOOKUP(A160,'[1]Anexo 1 Matriz Inf Gestión'!$B$8:$J$216,8,0)</f>
        <v>1</v>
      </c>
      <c r="S160" s="3" cm="1">
        <f t="array" ref="S160:T160">VLOOKUP(A160,'[4]Anexo 1 Matriz Inf Gestión'!$A$8:$R$216,TRANSPOSE({11;17}),0)</f>
        <v>0.96546952425346788</v>
      </c>
      <c r="T160" s="3">
        <v>0.96546952425346788</v>
      </c>
      <c r="U160" s="15" cm="1">
        <f t="array" ref="U160:W160">VLOOKUP(A160,'[4]Anexo 1 Matriz Inf Gestión'!$A$8:$BE$216,TRANSPOSE({54;55;56}),0)</f>
        <v>18547531446</v>
      </c>
      <c r="V160" s="15">
        <v>16650895837</v>
      </c>
      <c r="W160" s="3">
        <v>0.89774188470730254</v>
      </c>
      <c r="X160" s="30" t="s">
        <v>67</v>
      </c>
      <c r="Y160" s="3">
        <f>VLOOKUP(A160,'[1]Anexo 1 Matriz Inf Gestión'!$B$8:$J$216,9,0)</f>
        <v>1</v>
      </c>
      <c r="Z160" s="3">
        <f>VLOOKUP(A160,'[1]Anexo 1 Matriz Inf Gestión'!$B$8:$N$216,13,0)</f>
        <v>0.91759696328114815</v>
      </c>
      <c r="AA160" s="3">
        <f>VLOOKUP(A160,'[1]Anexo 1 Matriz Inf Gestión'!$B$8:$U$216,20,0)</f>
        <v>0.91759696328114815</v>
      </c>
      <c r="AB160" s="15" cm="1">
        <f t="array" ref="AB160:AD160">VLOOKUP(A160,'[1]Anexo 1 Matriz Inf Gestión'!$B$8:$BP$216,TRANSPOSE({65;66;67}),0)</f>
        <v>21340603273</v>
      </c>
      <c r="AC160" s="15">
        <v>17282891520</v>
      </c>
      <c r="AD160" s="3">
        <v>0.80985955733810988</v>
      </c>
      <c r="AE160" s="33" t="str">
        <f>IFERROR(IF(VLOOKUP(A160,[1]Consolidado!$A$6:$L$215,12,0)="","",VLOOKUP(A160,[1]Consolidado!$A$6:$L$215,12,0)),"")</f>
        <v/>
      </c>
      <c r="AF160" s="3">
        <f>VLOOKUP(A160,'[1]Anexo 1 Matriz Inf Gestión'!$B$8:$AK$216,36,0)</f>
        <v>0.941352392216532</v>
      </c>
      <c r="AG160" s="15" cm="1">
        <f t="array" ref="AG160:AI160">VLOOKUP(A160,'[1]Anexo 1 Matriz Inf Gestión'!$B$8:$BV$216,TRANSPOSE({71;72;73}),0)</f>
        <v>62159125569</v>
      </c>
      <c r="AH160" s="15">
        <v>52022163800.300003</v>
      </c>
      <c r="AI160" s="3">
        <v>0.8369191703405251</v>
      </c>
      <c r="AJ160" s="40" t="str">
        <f>IF(VLOOKUP(A160,'[1]Anexo 1 Matriz Inf Gestión'!$B$8:$CA$216,75,0)="","",VLOOKUP(A160,'[1]Anexo 1 Matriz Inf Gestión'!$B$8:$CA$216,75,0))</f>
        <v/>
      </c>
      <c r="AK160" s="40" t="str">
        <f>IF(VLOOKUP(A160,'[1]Anexo 1 Matriz Inf Gestión'!$B$8:$CA$216,76,0)="","",VLOOKUP(A160,'[1]Anexo 1 Matriz Inf Gestión'!$B$8:$CA$216,76,0))</f>
        <v/>
      </c>
      <c r="AL160" s="40" t="str">
        <f>IF(VLOOKUP(A160,'[1]Anexo 1 Matriz Inf Gestión'!$B$8:$CA$216,77,0)="","",VLOOKUP(A160,'[1]Anexo 1 Matriz Inf Gestión'!$B$8:$CA$216,77,0))</f>
        <v/>
      </c>
      <c r="AM160" s="40" t="str">
        <f>IF(VLOOKUP(A160,'[1]Anexo 1 Matriz Inf Gestión'!$B$8:$CA$216,78,0)="","",VLOOKUP(A160,'[1]Anexo 1 Matriz Inf Gestión'!$B$8:$CA$216,78,0))</f>
        <v/>
      </c>
    </row>
    <row r="161" spans="1:39" ht="409.5" outlineLevel="1" x14ac:dyDescent="0.2">
      <c r="A161" s="8" t="s">
        <v>143</v>
      </c>
      <c r="B161" s="4" t="str">
        <f>VLOOKUP(A161,'[1]Anexo 1 Matriz Inf Gestión'!$B$8:$D$216,3,0)</f>
        <v>Formulación e implementación del Plan Anticorrupción y de Atención al Ciudadano – PAAC</v>
      </c>
      <c r="C161" s="4" t="str">
        <f>IFERROR(IF(VLOOKUP(A161,'[1]Anexo 1 Matriz Inf Gestión'!$B$8:$E$216,4,0)="","",VLOOKUP(A161,'[1]Anexo 1 Matriz Inf Gestión'!$B$8:$E$216,4,0)),"")</f>
        <v>% de formulación e implementación del Plan Anticorrupción y de Atención al Ciudadano – PAAC</v>
      </c>
      <c r="D161" s="3">
        <f>VLOOKUP(A161,'[1]Anexo 1 Matriz Inf Gestión'!$B$8:$J$216,6,0)</f>
        <v>1</v>
      </c>
      <c r="E161" s="3" cm="1">
        <f t="array" ref="E161:F161">VLOOKUP(A161,'[2]Anexo 1 Matriz Inf Gestión'!$A$7:$H$215,TRANSPOSE({7;8}),0)</f>
        <v>0.90333333333333321</v>
      </c>
      <c r="F161" s="3">
        <v>0.90333333333333321</v>
      </c>
      <c r="G161" s="15" cm="1">
        <f t="array" ref="G161:I161">VLOOKUP(A161,'[2]Anexo 1 Matriz Inf Gestión'!$A$7:$AF$215,TRANSPOSE({30;31;32}),0)</f>
        <v>58920140</v>
      </c>
      <c r="H161" s="15">
        <v>55184012</v>
      </c>
      <c r="I161" s="3">
        <v>0.93658996736939182</v>
      </c>
      <c r="J161" s="35" t="s">
        <v>458</v>
      </c>
      <c r="K161" s="3">
        <f>VLOOKUP(A161,'[1]Anexo 1 Matriz Inf Gestión'!$B$8:$J$216,7,0)</f>
        <v>1</v>
      </c>
      <c r="L161" s="3" cm="1">
        <f t="array" ref="L161:M161">VLOOKUP(A161,'[3]Anexo 1 Matriz Inf Gestión'!$A$8:$R$216,TRANSPOSE({11;16}),0)</f>
        <v>1</v>
      </c>
      <c r="M161" s="3">
        <v>1</v>
      </c>
      <c r="N161" s="15" cm="1">
        <f t="array" ref="N161:P161">VLOOKUP(A161,'[3]Anexo 1 Matriz Inf Gestión'!$A$8:$AU$216,TRANSPOSE({45;46;47}),0)</f>
        <v>61100192</v>
      </c>
      <c r="O161" s="15">
        <v>59885241</v>
      </c>
      <c r="P161" s="3">
        <v>0.98011543073383467</v>
      </c>
      <c r="Q161" s="34" t="s">
        <v>335</v>
      </c>
      <c r="R161" s="3">
        <f>VLOOKUP(A161,'[1]Anexo 1 Matriz Inf Gestión'!$B$8:$J$216,8,0)</f>
        <v>1</v>
      </c>
      <c r="S161" s="3" cm="1">
        <f t="array" ref="S161:T161">VLOOKUP(A161,'[4]Anexo 1 Matriz Inf Gestión'!$A$8:$R$216,TRANSPOSE({11;17}),0)</f>
        <v>0.97899999999999998</v>
      </c>
      <c r="T161" s="3">
        <v>0.97899999999999998</v>
      </c>
      <c r="U161" s="15" cm="1">
        <f t="array" ref="U161:W161">VLOOKUP(A161,'[4]Anexo 1 Matriz Inf Gestión'!$A$8:$BE$216,TRANSPOSE({54;55;56}),0)</f>
        <v>64569106</v>
      </c>
      <c r="V161" s="15">
        <v>57088990</v>
      </c>
      <c r="W161" s="3">
        <v>0.88415332868322505</v>
      </c>
      <c r="X161" s="30" t="s">
        <v>599</v>
      </c>
      <c r="Y161" s="3">
        <f>VLOOKUP(A161,'[1]Anexo 1 Matriz Inf Gestión'!$B$8:$J$216,9,0)</f>
        <v>1</v>
      </c>
      <c r="Z161" s="3">
        <f>VLOOKUP(A161,'[1]Anexo 1 Matriz Inf Gestión'!$B$8:$N$216,13,0)</f>
        <v>0.91428571428571426</v>
      </c>
      <c r="AA161" s="3">
        <f>VLOOKUP(A161,'[1]Anexo 1 Matriz Inf Gestión'!$B$8:$U$216,20,0)</f>
        <v>0.91428571428571426</v>
      </c>
      <c r="AB161" s="15" cm="1">
        <f t="array" ref="AB161:AD161">VLOOKUP(A161,'[1]Anexo 1 Matriz Inf Gestión'!$B$8:$BP$216,TRANSPOSE({65;66;67}),0)</f>
        <v>170234246</v>
      </c>
      <c r="AC161" s="15">
        <v>124248381</v>
      </c>
      <c r="AD161" s="3">
        <v>0.72986713260973357</v>
      </c>
      <c r="AE161" s="33" t="str">
        <f>IFERROR(IF(VLOOKUP(A161,[1]Consolidado!$A$6:$L$215,12,0)="","",VLOOKUP(A161,[1]Consolidado!$A$6:$L$215,12,0)),"")</f>
        <v xml:space="preserve">La corporación tiene el compromiso de lograr el 100 % de las acciones propuestas en el PTEP, y en caso contrario, se busca dar continuidad en la próxima vigencia a las acciones en curso. En el último cuatrimestre se realizaron campañas comunicacionales y un concurso de la política de integridad, con la finalidad de promover la apropiación de los valores y conductas que fortalecen la cultura organizacional; se avanza en la implementación de controles para la prevención del lavado de activos y la financiación del terrorismo, iniciando con la actualización de los estudios previos. Se destaca que, a la fecha, no se cuenta con riesgos de corrupción materializados en la entidad.
Otra medida importante es la actualización de los formatos más utilizados (oficio, memorando) para que cumplan con criterios de usabilidad web, disminuyendo las barreras de acceso a la información, se participó en la jornada de capacitación de lenguaje claro el 12 de noviembre, dirigido por la Secretaría de Transparencia y se contó con participación de los enlaces y auditores. Asimismo, se formalizó el modelo de control y seguimiento, y se avanza en la estructuración de Coranforms, instrumento que busca reducir los tiempos utilizados en la elaboración de informes técnicos, requeridos para los permisos ambientales.
Durante la última semana de noviembre y la primera de noviembre, se estará convocando a las dependencias para la formulación del programa de transparencia y ética pública (PTEP) 2024. De igual manera, se desarrollará la rendición de cuentas por los líderes de proceso e instancias de participación, como lo son: el Copasst, Comité de Convivencia, entre otros.
Nota: El seguimiento a las medidas para la implementación del PTEP se realizan cuatrimestralmente y es un ejercicio liderado por la Oficina de Control Interno. La próxima evaluación se publica en enero de 2024.
</v>
      </c>
      <c r="AF161" s="3">
        <f>VLOOKUP(A161,'[1]Anexo 1 Matriz Inf Gestión'!$B$8:$AK$216,36,0)</f>
        <v>0.94907142857142857</v>
      </c>
      <c r="AG161" s="15" cm="1">
        <f t="array" ref="AG161:AI161">VLOOKUP(A161,'[1]Anexo 1 Matriz Inf Gestión'!$B$8:$BV$216,TRANSPOSE({71;72;73}),0)</f>
        <v>354823684</v>
      </c>
      <c r="AH161" s="15">
        <v>296406624</v>
      </c>
      <c r="AI161" s="3">
        <v>0.83536313207322432</v>
      </c>
      <c r="AJ161" s="40" t="str">
        <f>IF(VLOOKUP(A161,'[1]Anexo 1 Matriz Inf Gestión'!$B$8:$CA$216,75,0)="","",VLOOKUP(A161,'[1]Anexo 1 Matriz Inf Gestión'!$B$8:$CA$216,75,0))</f>
        <v/>
      </c>
      <c r="AK161" s="40" t="str">
        <f>IF(VLOOKUP(A161,'[1]Anexo 1 Matriz Inf Gestión'!$B$8:$CA$216,76,0)="","",VLOOKUP(A161,'[1]Anexo 1 Matriz Inf Gestión'!$B$8:$CA$216,76,0))</f>
        <v/>
      </c>
      <c r="AL161" s="40" t="str">
        <f>IF(VLOOKUP(A161,'[1]Anexo 1 Matriz Inf Gestión'!$B$8:$CA$216,77,0)="","",VLOOKUP(A161,'[1]Anexo 1 Matriz Inf Gestión'!$B$8:$CA$216,77,0))</f>
        <v/>
      </c>
      <c r="AM161" s="40" t="str">
        <f>IF(VLOOKUP(A161,'[1]Anexo 1 Matriz Inf Gestión'!$B$8:$CA$216,78,0)="","",VLOOKUP(A161,'[1]Anexo 1 Matriz Inf Gestión'!$B$8:$CA$216,78,0))</f>
        <v/>
      </c>
    </row>
    <row r="162" spans="1:39" ht="140.25" outlineLevel="1" x14ac:dyDescent="0.2">
      <c r="A162" s="8" t="s">
        <v>144</v>
      </c>
      <c r="B162" s="4" t="str">
        <f>VLOOKUP(A162,'[1]Anexo 1 Matriz Inf Gestión'!$B$8:$D$216,3,0)</f>
        <v>Formulación e implementación del Plan Institucional de Archivos de la Entidad-PINAR</v>
      </c>
      <c r="C162" s="4" t="str">
        <f>IFERROR(IF(VLOOKUP(A162,'[1]Anexo 1 Matriz Inf Gestión'!$B$8:$E$216,4,0)="","",VLOOKUP(A162,'[1]Anexo 1 Matriz Inf Gestión'!$B$8:$E$216,4,0)),"")</f>
        <v>% de formulación e implementación del Plan Institucional de Archivos de la Entidad-PINAR</v>
      </c>
      <c r="D162" s="3">
        <f>VLOOKUP(A162,'[1]Anexo 1 Matriz Inf Gestión'!$B$8:$J$216,6,0)</f>
        <v>0.5</v>
      </c>
      <c r="E162" s="3" cm="1">
        <f t="array" ref="E162:F162">VLOOKUP(A162,'[2]Anexo 1 Matriz Inf Gestión'!$A$7:$H$215,TRANSPOSE({7;8}),0)</f>
        <v>0.5</v>
      </c>
      <c r="F162" s="3">
        <v>1</v>
      </c>
      <c r="G162" s="15" cm="1">
        <f t="array" ref="G162:I162">VLOOKUP(A162,'[2]Anexo 1 Matriz Inf Gestión'!$A$7:$AF$215,TRANSPOSE({30;31;32}),0)</f>
        <v>465216881</v>
      </c>
      <c r="H162" s="15">
        <v>326951120</v>
      </c>
      <c r="I162" s="3">
        <v>0.70279289800749944</v>
      </c>
      <c r="J162" s="35" t="s">
        <v>459</v>
      </c>
      <c r="K162" s="3">
        <f>VLOOKUP(A162,'[1]Anexo 1 Matriz Inf Gestión'!$B$8:$J$216,7,0)</f>
        <v>0.7</v>
      </c>
      <c r="L162" s="3" cm="1">
        <f t="array" ref="L162:M162">VLOOKUP(A162,'[3]Anexo 1 Matriz Inf Gestión'!$A$8:$R$216,TRANSPOSE({11;16}),0)</f>
        <v>0.7</v>
      </c>
      <c r="M162" s="3">
        <v>1</v>
      </c>
      <c r="N162" s="15" cm="1">
        <f t="array" ref="N162:P162">VLOOKUP(A162,'[3]Anexo 1 Matriz Inf Gestión'!$A$8:$AU$216,TRANSPOSE({45;46;47}),0)</f>
        <v>616437282</v>
      </c>
      <c r="O162" s="15">
        <v>603910912</v>
      </c>
      <c r="P162" s="3">
        <v>0.97967940881291471</v>
      </c>
      <c r="Q162" s="34" t="s">
        <v>336</v>
      </c>
      <c r="R162" s="3">
        <f>VLOOKUP(A162,'[1]Anexo 1 Matriz Inf Gestión'!$B$8:$J$216,8,0)</f>
        <v>0.85</v>
      </c>
      <c r="S162" s="3" cm="1">
        <f t="array" ref="S162:T162">VLOOKUP(A162,'[4]Anexo 1 Matriz Inf Gestión'!$A$8:$R$216,TRANSPOSE({11;17}),0)</f>
        <v>0.85</v>
      </c>
      <c r="T162" s="3">
        <v>1</v>
      </c>
      <c r="U162" s="15" cm="1">
        <f t="array" ref="U162:W162">VLOOKUP(A162,'[4]Anexo 1 Matriz Inf Gestión'!$A$8:$BE$216,TRANSPOSE({54;55;56}),0)</f>
        <v>1407080413</v>
      </c>
      <c r="V162" s="15">
        <v>1379320300</v>
      </c>
      <c r="W162" s="3">
        <v>0.98027112541435113</v>
      </c>
      <c r="X162" s="30" t="s">
        <v>600</v>
      </c>
      <c r="Y162" s="3">
        <f>VLOOKUP(A162,'[1]Anexo 1 Matriz Inf Gestión'!$B$8:$J$216,9,0)</f>
        <v>1</v>
      </c>
      <c r="Z162" s="3">
        <f>VLOOKUP(A162,'[1]Anexo 1 Matriz Inf Gestión'!$B$8:$N$216,13,0)</f>
        <v>0.75</v>
      </c>
      <c r="AA162" s="3">
        <f>VLOOKUP(A162,'[1]Anexo 1 Matriz Inf Gestión'!$B$8:$U$216,20,0)</f>
        <v>0.75</v>
      </c>
      <c r="AB162" s="15" cm="1">
        <f t="array" ref="AB162:AD162">VLOOKUP(A162,'[1]Anexo 1 Matriz Inf Gestión'!$B$8:$BP$216,TRANSPOSE({65;66;67}),0)</f>
        <v>1531927432</v>
      </c>
      <c r="AC162" s="15">
        <v>1259754142</v>
      </c>
      <c r="AD162" s="3">
        <v>0.82233277875005761</v>
      </c>
      <c r="AE162" s="33" t="str">
        <f>IFERROR(IF(VLOOKUP(A162,[1]Consolidado!$A$6:$L$215,12,0)="","",VLOOKUP(A162,[1]Consolidado!$A$6:$L$215,12,0)),"")</f>
        <v>En este trimestre se continuaron con la ejecucion de las actividades propuestas para el cumplimiento del Plan de Acción, destacando el cumplimiento del Plan de Mejormiento que le hace seguimiento la Oficina de Control Interno. Además las capacitaciones a las dependencias y oficinas territoriales en materia documental, en especial las visitas que se realizaron a las Oficinas Territoriales Cartama, Tahamies y Aburrá Norte donde se indicó como hacer la transferencia documental para la Sede Central.</v>
      </c>
      <c r="AF162" s="3">
        <f>VLOOKUP(A162,'[1]Anexo 1 Matriz Inf Gestión'!$B$8:$AK$216,36,0)</f>
        <v>0.85</v>
      </c>
      <c r="AG162" s="15" cm="1">
        <f t="array" ref="AG162:AI162">VLOOKUP(A162,'[1]Anexo 1 Matriz Inf Gestión'!$B$8:$BV$216,TRANSPOSE({71;72;73}),0)</f>
        <v>4020662008</v>
      </c>
      <c r="AH162" s="15">
        <v>3569936474</v>
      </c>
      <c r="AI162" s="3">
        <v>0.88789768125169899</v>
      </c>
      <c r="AJ162" s="40" t="str">
        <f>IF(VLOOKUP(A162,'[1]Anexo 1 Matriz Inf Gestión'!$B$8:$CA$216,75,0)="","",VLOOKUP(A162,'[1]Anexo 1 Matriz Inf Gestión'!$B$8:$CA$216,75,0))</f>
        <v/>
      </c>
      <c r="AK162" s="40" t="str">
        <f>IF(VLOOKUP(A162,'[1]Anexo 1 Matriz Inf Gestión'!$B$8:$CA$216,76,0)="","",VLOOKUP(A162,'[1]Anexo 1 Matriz Inf Gestión'!$B$8:$CA$216,76,0))</f>
        <v/>
      </c>
      <c r="AL162" s="40" t="str">
        <f>IF(VLOOKUP(A162,'[1]Anexo 1 Matriz Inf Gestión'!$B$8:$CA$216,77,0)="","",VLOOKUP(A162,'[1]Anexo 1 Matriz Inf Gestión'!$B$8:$CA$216,77,0))</f>
        <v/>
      </c>
      <c r="AM162" s="40" t="str">
        <f>IF(VLOOKUP(A162,'[1]Anexo 1 Matriz Inf Gestión'!$B$8:$CA$216,78,0)="","",VLOOKUP(A162,'[1]Anexo 1 Matriz Inf Gestión'!$B$8:$CA$216,78,0))</f>
        <v/>
      </c>
    </row>
    <row r="163" spans="1:39" ht="216.75" outlineLevel="1" x14ac:dyDescent="0.2">
      <c r="A163" s="8" t="s">
        <v>145</v>
      </c>
      <c r="B163" s="4" t="str">
        <f>VLOOKUP(A163,'[1]Anexo 1 Matriz Inf Gestión'!$B$8:$D$216,3,0)</f>
        <v>Formulación e implementación del Plan Anual de Adquisiciones</v>
      </c>
      <c r="C163" s="4" t="str">
        <f>IFERROR(IF(VLOOKUP(A163,'[1]Anexo 1 Matriz Inf Gestión'!$B$8:$E$216,4,0)="","",VLOOKUP(A163,'[1]Anexo 1 Matriz Inf Gestión'!$B$8:$E$216,4,0)),"")</f>
        <v>% de formulación e implementación del Plan Anual de Adquisiciones</v>
      </c>
      <c r="D163" s="3">
        <f>VLOOKUP(A163,'[1]Anexo 1 Matriz Inf Gestión'!$B$8:$J$216,6,0)</f>
        <v>1</v>
      </c>
      <c r="E163" s="3" cm="1">
        <f t="array" ref="E163:F163">VLOOKUP(A163,'[2]Anexo 1 Matriz Inf Gestión'!$A$7:$H$215,TRANSPOSE({7;8}),0)</f>
        <v>0.90476190476190477</v>
      </c>
      <c r="F163" s="3">
        <v>0.90476190476190477</v>
      </c>
      <c r="G163" s="15" cm="1">
        <f t="array" ref="G163:I163">VLOOKUP(A163,'[2]Anexo 1 Matriz Inf Gestión'!$A$7:$AF$215,TRANSPOSE({30;31;32}),0)</f>
        <v>2384515082</v>
      </c>
      <c r="H163" s="15">
        <v>2164480919</v>
      </c>
      <c r="I163" s="3">
        <v>0.90772372770423093</v>
      </c>
      <c r="J163" s="35" t="s">
        <v>460</v>
      </c>
      <c r="K163" s="3">
        <f>VLOOKUP(A163,'[1]Anexo 1 Matriz Inf Gestión'!$B$8:$J$216,7,0)</f>
        <v>1</v>
      </c>
      <c r="L163" s="3" cm="1">
        <f t="array" ref="L163:M163">VLOOKUP(A163,'[3]Anexo 1 Matriz Inf Gestión'!$A$8:$R$216,TRANSPOSE({11;16}),0)</f>
        <v>1</v>
      </c>
      <c r="M163" s="3">
        <v>1</v>
      </c>
      <c r="N163" s="15" cm="1">
        <f t="array" ref="N163:P163">VLOOKUP(A163,'[3]Anexo 1 Matriz Inf Gestión'!$A$8:$AU$216,TRANSPOSE({45;46;47}),0)</f>
        <v>4085068787</v>
      </c>
      <c r="O163" s="15">
        <v>3431321610</v>
      </c>
      <c r="P163" s="3">
        <v>0.83996666614759752</v>
      </c>
      <c r="Q163" s="34" t="s">
        <v>337</v>
      </c>
      <c r="R163" s="3">
        <f>VLOOKUP(A163,'[1]Anexo 1 Matriz Inf Gestión'!$B$8:$J$216,8,0)</f>
        <v>1</v>
      </c>
      <c r="S163" s="3" cm="1">
        <f t="array" ref="S163:T163">VLOOKUP(A163,'[4]Anexo 1 Matriz Inf Gestión'!$A$8:$R$216,TRANSPOSE({11;17}),0)</f>
        <v>1</v>
      </c>
      <c r="T163" s="3">
        <v>1</v>
      </c>
      <c r="U163" s="15" cm="1">
        <f t="array" ref="U163:W163">VLOOKUP(A163,'[4]Anexo 1 Matriz Inf Gestión'!$A$8:$BE$216,TRANSPOSE({54;55;56}),0)</f>
        <v>5646854960</v>
      </c>
      <c r="V163" s="15">
        <v>5468379140</v>
      </c>
      <c r="W163" s="3">
        <v>0.96839376586360915</v>
      </c>
      <c r="X163" s="30" t="s">
        <v>601</v>
      </c>
      <c r="Y163" s="3">
        <f>VLOOKUP(A163,'[1]Anexo 1 Matriz Inf Gestión'!$B$8:$J$216,9,0)</f>
        <v>1</v>
      </c>
      <c r="Z163" s="3">
        <f>VLOOKUP(A163,'[1]Anexo 1 Matriz Inf Gestión'!$B$8:$N$216,13,0)</f>
        <v>0.91666666666666663</v>
      </c>
      <c r="AA163" s="3">
        <f>VLOOKUP(A163,'[1]Anexo 1 Matriz Inf Gestión'!$B$8:$U$216,20,0)</f>
        <v>0.91666666666666663</v>
      </c>
      <c r="AB163" s="15" cm="1">
        <f t="array" ref="AB163:AD163">VLOOKUP(A163,'[1]Anexo 1 Matriz Inf Gestión'!$B$8:$BP$216,TRANSPOSE({65;66;67}),0)</f>
        <v>8877499303</v>
      </c>
      <c r="AC163" s="15">
        <v>7560263295</v>
      </c>
      <c r="AD163" s="3">
        <v>0.85162082664936256</v>
      </c>
      <c r="AE163" s="33" t="str">
        <f>IFERROR(IF(VLOOKUP(A163,[1]Consolidado!$A$6:$L$215,12,0)="","",VLOOKUP(A163,[1]Consolidado!$A$6:$L$215,12,0)),"")</f>
        <v xml:space="preserve">El Grupo Interno de Trabajo de Recursos Físicos, tiene como objetivo principal atender todas las solicitudes a nivel tanto administrativo como misional frente a la logística y funcionamiento de los bienes y servicios a nivel corporativo, ello permite cubrir la demanda frente a las necesidades de las diferentes áreas, garantizando una óptima gestión, evitando traumatismos y/o la suspensión de las actividades laborales en las diferentes dependencias.
En atención a lo anterior la Subdireccion Administrativa y Financiera cuenta con el indicador del El Plan Anual de Adquisiciones; herramienta que facilita a la Corporación identificar, registrar, programar y divulgar las necesidades de bienes, obras y servicios, de manera planificada y ordenada, permitiendo incrementar la eficiencia y eficacia de los procesos contractuales.  
Para este tercer trimestre con corte al 30 de septiembre adicional a las contrataciones iniciales, se llevaron a cabo contrataciones que permitieron continuar con las contrataciones sin interrumpir los servicios; entre ella tenemos Recarga, Compra de extintores, Prestación del servicio integral aseo y cafetería, Prestación del servicio de apoyo a la operación del recurso de transporte.  
</v>
      </c>
      <c r="AF163" s="3">
        <f>VLOOKUP(A163,'[1]Anexo 1 Matriz Inf Gestión'!$B$8:$AK$216,36,0)</f>
        <v>0.95541666666666669</v>
      </c>
      <c r="AG163" s="15" cm="1">
        <f t="array" ref="AG163:AI163">VLOOKUP(A163,'[1]Anexo 1 Matriz Inf Gestión'!$B$8:$BV$216,TRANSPOSE({71;72;73}),0)</f>
        <v>20993938132</v>
      </c>
      <c r="AH163" s="15">
        <v>18624444964</v>
      </c>
      <c r="AI163" s="3">
        <v>0.88713441217642242</v>
      </c>
      <c r="AJ163" s="40" t="str">
        <f>IF(VLOOKUP(A163,'[1]Anexo 1 Matriz Inf Gestión'!$B$8:$CA$216,75,0)="","",VLOOKUP(A163,'[1]Anexo 1 Matriz Inf Gestión'!$B$8:$CA$216,75,0))</f>
        <v/>
      </c>
      <c r="AK163" s="40" t="str">
        <f>IF(VLOOKUP(A163,'[1]Anexo 1 Matriz Inf Gestión'!$B$8:$CA$216,76,0)="","",VLOOKUP(A163,'[1]Anexo 1 Matriz Inf Gestión'!$B$8:$CA$216,76,0))</f>
        <v/>
      </c>
      <c r="AL163" s="40" t="str">
        <f>IF(VLOOKUP(A163,'[1]Anexo 1 Matriz Inf Gestión'!$B$8:$CA$216,77,0)="","",VLOOKUP(A163,'[1]Anexo 1 Matriz Inf Gestión'!$B$8:$CA$216,77,0))</f>
        <v/>
      </c>
      <c r="AM163" s="40" t="str">
        <f>IF(VLOOKUP(A163,'[1]Anexo 1 Matriz Inf Gestión'!$B$8:$CA$216,78,0)="","",VLOOKUP(A163,'[1]Anexo 1 Matriz Inf Gestión'!$B$8:$CA$216,78,0))</f>
        <v/>
      </c>
    </row>
    <row r="164" spans="1:39" ht="204" outlineLevel="1" x14ac:dyDescent="0.2">
      <c r="A164" s="8" t="s">
        <v>146</v>
      </c>
      <c r="B164" s="4" t="str">
        <f>VLOOKUP(A164,'[1]Anexo 1 Matriz Inf Gestión'!$B$8:$D$216,3,0)</f>
        <v>Formulación e implementación del Plan Anual de Vacantes</v>
      </c>
      <c r="C164" s="4" t="str">
        <f>IFERROR(IF(VLOOKUP(A164,'[1]Anexo 1 Matriz Inf Gestión'!$B$8:$E$216,4,0)="","",VLOOKUP(A164,'[1]Anexo 1 Matriz Inf Gestión'!$B$8:$E$216,4,0)),"")</f>
        <v>% de formulación e implementación del Plan Anual de Vacantes</v>
      </c>
      <c r="D164" s="3">
        <f>VLOOKUP(A164,'[1]Anexo 1 Matriz Inf Gestión'!$B$8:$J$216,6,0)</f>
        <v>1</v>
      </c>
      <c r="E164" s="3" cm="1">
        <f t="array" ref="E164:F164">VLOOKUP(A164,'[2]Anexo 1 Matriz Inf Gestión'!$A$7:$H$215,TRANSPOSE({7;8}),0)</f>
        <v>1</v>
      </c>
      <c r="F164" s="3">
        <v>1</v>
      </c>
      <c r="G164" s="15" cm="1">
        <f t="array" ref="G164:I164">VLOOKUP(A164,'[2]Anexo 1 Matriz Inf Gestión'!$A$7:$AF$215,TRANSPOSE({30;31;32}),0)</f>
        <v>180849007</v>
      </c>
      <c r="H164" s="15">
        <v>163249649</v>
      </c>
      <c r="I164" s="3">
        <v>0.90268479605199048</v>
      </c>
      <c r="J164" s="35" t="s">
        <v>461</v>
      </c>
      <c r="K164" s="3">
        <f>VLOOKUP(A164,'[1]Anexo 1 Matriz Inf Gestión'!$B$8:$J$216,7,0)</f>
        <v>1</v>
      </c>
      <c r="L164" s="3" cm="1">
        <f t="array" ref="L164:M164">VLOOKUP(A164,'[3]Anexo 1 Matriz Inf Gestión'!$A$8:$R$216,TRANSPOSE({11;16}),0)</f>
        <v>1</v>
      </c>
      <c r="M164" s="3">
        <v>1</v>
      </c>
      <c r="N164" s="15" cm="1">
        <f t="array" ref="N164:P164">VLOOKUP(A164,'[3]Anexo 1 Matriz Inf Gestión'!$A$8:$AU$216,TRANSPOSE({45;46;47}),0)</f>
        <v>291908406</v>
      </c>
      <c r="O164" s="15">
        <v>148818819</v>
      </c>
      <c r="P164" s="3">
        <v>0.50981340701781641</v>
      </c>
      <c r="Q164" s="34" t="s">
        <v>338</v>
      </c>
      <c r="R164" s="3">
        <f>VLOOKUP(A164,'[1]Anexo 1 Matriz Inf Gestión'!$B$8:$J$216,8,0)</f>
        <v>1</v>
      </c>
      <c r="S164" s="3" cm="1">
        <f t="array" ref="S164:T164">VLOOKUP(A164,'[4]Anexo 1 Matriz Inf Gestión'!$A$8:$R$216,TRANSPOSE({11;17}),0)</f>
        <v>1</v>
      </c>
      <c r="T164" s="3">
        <v>1</v>
      </c>
      <c r="U164" s="15" cm="1">
        <f t="array" ref="U164:W164">VLOOKUP(A164,'[4]Anexo 1 Matriz Inf Gestión'!$A$8:$BE$216,TRANSPOSE({54;55;56}),0)</f>
        <v>313481302</v>
      </c>
      <c r="V164" s="15">
        <v>172213970</v>
      </c>
      <c r="W164" s="3">
        <v>0.54935962336917943</v>
      </c>
      <c r="X164" s="30" t="s">
        <v>602</v>
      </c>
      <c r="Y164" s="3">
        <f>VLOOKUP(A164,'[1]Anexo 1 Matriz Inf Gestión'!$B$8:$J$216,9,0)</f>
        <v>1</v>
      </c>
      <c r="Z164" s="3">
        <f>VLOOKUP(A164,'[1]Anexo 1 Matriz Inf Gestión'!$B$8:$N$216,13,0)</f>
        <v>1</v>
      </c>
      <c r="AA164" s="3">
        <f>VLOOKUP(A164,'[1]Anexo 1 Matriz Inf Gestión'!$B$8:$U$216,20,0)</f>
        <v>1</v>
      </c>
      <c r="AB164" s="15" cm="1">
        <f t="array" ref="AB164:AD164">VLOOKUP(A164,'[1]Anexo 1 Matriz Inf Gestión'!$B$8:$BP$216,TRANSPOSE({65;66;67}),0)</f>
        <v>135844376</v>
      </c>
      <c r="AC164" s="15">
        <v>91684061</v>
      </c>
      <c r="AD164" s="3">
        <v>0.67491981412612911</v>
      </c>
      <c r="AE164" s="33" t="str">
        <f>IFERROR(IF(VLOOKUP(A164,[1]Consolidado!$A$6:$L$215,12,0)="","",VLOOKUP(A164,[1]Consolidado!$A$6:$L$215,12,0)),"")</f>
        <v>La formulación del PAV 2023 de la Corporación fue adoptada mediante Resolución No. 040RES-2301-321 del 31 de enero de 2023, la cual fue publicada en la misma fecha en la página Web de Corantioquia.
A 31 de octubre de 2023 la Corporación cuenta con 88 vacantes definitivas de su planta de empleos de 461 cargos publicadas en SIMO, de las cuales, 6 vacantes se encuentran dentro del Proceso de Selección de Entidades de la Rama Ejecutiva del Orden Nacional y Corporaciones Autónomas Regionales No. 1445 de 2020, adelantado por la CNSC, a través de concurso de ascenso (concurso cerrado) y a nivel nacional (concurso abierto) y 82 vacantes son definitivas, posterior a la convocatoria en mención.</v>
      </c>
      <c r="AF164" s="3">
        <f>VLOOKUP(A164,'[1]Anexo 1 Matriz Inf Gestión'!$B$8:$AK$216,36,0)</f>
        <v>1</v>
      </c>
      <c r="AG164" s="15" cm="1">
        <f t="array" ref="AG164:AI164">VLOOKUP(A164,'[1]Anexo 1 Matriz Inf Gestión'!$B$8:$BV$216,TRANSPOSE({71;72;73}),0)</f>
        <v>922083091</v>
      </c>
      <c r="AH164" s="15">
        <v>575966499</v>
      </c>
      <c r="AI164" s="3">
        <v>0.62463622272409725</v>
      </c>
      <c r="AJ164" s="40" t="str">
        <f>IF(VLOOKUP(A164,'[1]Anexo 1 Matriz Inf Gestión'!$B$8:$CA$216,75,0)="","",VLOOKUP(A164,'[1]Anexo 1 Matriz Inf Gestión'!$B$8:$CA$216,75,0))</f>
        <v/>
      </c>
      <c r="AK164" s="40" t="str">
        <f>IF(VLOOKUP(A164,'[1]Anexo 1 Matriz Inf Gestión'!$B$8:$CA$216,76,0)="","",VLOOKUP(A164,'[1]Anexo 1 Matriz Inf Gestión'!$B$8:$CA$216,76,0))</f>
        <v/>
      </c>
      <c r="AL164" s="40" t="str">
        <f>IF(VLOOKUP(A164,'[1]Anexo 1 Matriz Inf Gestión'!$B$8:$CA$216,77,0)="","",VLOOKUP(A164,'[1]Anexo 1 Matriz Inf Gestión'!$B$8:$CA$216,77,0))</f>
        <v/>
      </c>
      <c r="AM164" s="40" t="str">
        <f>IF(VLOOKUP(A164,'[1]Anexo 1 Matriz Inf Gestión'!$B$8:$CA$216,78,0)="","",VLOOKUP(A164,'[1]Anexo 1 Matriz Inf Gestión'!$B$8:$CA$216,78,0))</f>
        <v/>
      </c>
    </row>
    <row r="165" spans="1:39" ht="204" outlineLevel="1" x14ac:dyDescent="0.2">
      <c r="A165" s="8" t="s">
        <v>147</v>
      </c>
      <c r="B165" s="4" t="str">
        <f>VLOOKUP(A165,'[1]Anexo 1 Matriz Inf Gestión'!$B$8:$D$216,3,0)</f>
        <v>Formulación e implementación del Plan de Previsión de Recursos Humanos</v>
      </c>
      <c r="C165" s="4" t="str">
        <f>IFERROR(IF(VLOOKUP(A165,'[1]Anexo 1 Matriz Inf Gestión'!$B$8:$E$216,4,0)="","",VLOOKUP(A165,'[1]Anexo 1 Matriz Inf Gestión'!$B$8:$E$216,4,0)),"")</f>
        <v>% de formulación e implementación del Plan de Previsión de Recursos Humanos</v>
      </c>
      <c r="D165" s="3">
        <f>VLOOKUP(A165,'[1]Anexo 1 Matriz Inf Gestión'!$B$8:$J$216,6,0)</f>
        <v>1</v>
      </c>
      <c r="E165" s="3" cm="1">
        <f t="array" ref="E165:F165">VLOOKUP(A165,'[2]Anexo 1 Matriz Inf Gestión'!$A$7:$H$215,TRANSPOSE({7;8}),0)</f>
        <v>0.98264642082429499</v>
      </c>
      <c r="F165" s="3">
        <v>0.98264642082429499</v>
      </c>
      <c r="G165" s="15" cm="1">
        <f t="array" ref="G165:I165">VLOOKUP(A165,'[2]Anexo 1 Matriz Inf Gestión'!$A$7:$AF$215,TRANSPOSE({30;31;32}),0)</f>
        <v>317409406</v>
      </c>
      <c r="H165" s="15">
        <v>201490025</v>
      </c>
      <c r="I165" s="3">
        <v>0.63479538158361948</v>
      </c>
      <c r="J165" s="35" t="s">
        <v>462</v>
      </c>
      <c r="K165" s="3">
        <f>VLOOKUP(A165,'[1]Anexo 1 Matriz Inf Gestión'!$B$8:$J$216,7,0)</f>
        <v>1</v>
      </c>
      <c r="L165" s="3" cm="1">
        <f t="array" ref="L165:M165">VLOOKUP(A165,'[3]Anexo 1 Matriz Inf Gestión'!$A$8:$R$216,TRANSPOSE({11;16}),0)</f>
        <v>0.98373101952277664</v>
      </c>
      <c r="M165" s="3">
        <v>0.98373101952277664</v>
      </c>
      <c r="N165" s="15" cm="1">
        <f t="array" ref="N165:P165">VLOOKUP(A165,'[3]Anexo 1 Matriz Inf Gestión'!$A$8:$AU$216,TRANSPOSE({45;46;47}),0)</f>
        <v>0</v>
      </c>
      <c r="O165" s="15">
        <v>0</v>
      </c>
      <c r="P165" s="3">
        <v>0</v>
      </c>
      <c r="Q165" s="34" t="s">
        <v>339</v>
      </c>
      <c r="R165" s="3">
        <f>VLOOKUP(A165,'[1]Anexo 1 Matriz Inf Gestión'!$B$8:$J$216,8,0)</f>
        <v>1</v>
      </c>
      <c r="S165" s="3" cm="1">
        <f t="array" ref="S165:T165">VLOOKUP(A165,'[4]Anexo 1 Matriz Inf Gestión'!$A$8:$R$216,TRANSPOSE({11;17}),0)</f>
        <v>0.97139588100686503</v>
      </c>
      <c r="T165" s="3">
        <v>0.97139588100686503</v>
      </c>
      <c r="U165" s="15" cm="1">
        <f t="array" ref="U165:W165">VLOOKUP(A165,'[4]Anexo 1 Matriz Inf Gestión'!$A$8:$BE$216,TRANSPOSE({54;55;56}),0)</f>
        <v>0</v>
      </c>
      <c r="V165" s="15">
        <v>0</v>
      </c>
      <c r="W165" s="3">
        <v>0</v>
      </c>
      <c r="X165" s="30" t="s">
        <v>603</v>
      </c>
      <c r="Y165" s="3">
        <f>VLOOKUP(A165,'[1]Anexo 1 Matriz Inf Gestión'!$B$8:$J$216,9,0)</f>
        <v>1</v>
      </c>
      <c r="Z165" s="3">
        <f>VLOOKUP(A165,'[1]Anexo 1 Matriz Inf Gestión'!$B$8:$N$216,13,0)</f>
        <v>0.96420824295010843</v>
      </c>
      <c r="AA165" s="3">
        <f>VLOOKUP(A165,'[1]Anexo 1 Matriz Inf Gestión'!$B$8:$U$216,20,0)</f>
        <v>0.96420824295010843</v>
      </c>
      <c r="AB165" s="15" cm="1">
        <f t="array" ref="AB165:AD165">VLOOKUP(A165,'[1]Anexo 1 Matriz Inf Gestión'!$B$8:$BP$216,TRANSPOSE({65;66;67}),0)</f>
        <v>0</v>
      </c>
      <c r="AC165" s="15">
        <v>0</v>
      </c>
      <c r="AD165" s="3">
        <v>0</v>
      </c>
      <c r="AE165" s="33" t="str">
        <f>IFERROR(IF(VLOOKUP(A165,[1]Consolidado!$A$6:$L$215,12,0)="","",VLOOKUP(A165,[1]Consolidado!$A$6:$L$215,12,0)),"")</f>
        <v xml:space="preserve">La formulación del PPRH 2023 de la Corporación fue adoptada mediante Resolución No. 040RES-2301-321 del 31 de enero de 2023, la cual fue publicada en la misma fecha en la página Web de Corantioquia.
A 31 de octubre de 2023 la Corporación cuenta con 33 vacantes sin proveer. Se han realizado 20 procesos de Encargo, beneficiandose 50 servidores públicos  con la oportunidad de ocupar otros empleos dentro de la planta corporativa.
</v>
      </c>
      <c r="AF165" s="3">
        <f>VLOOKUP(A165,'[1]Anexo 1 Matriz Inf Gestión'!$B$8:$AK$216,36,0)</f>
        <v>0.97558378586993744</v>
      </c>
      <c r="AG165" s="15" cm="1">
        <f t="array" ref="AG165:AI165">VLOOKUP(A165,'[1]Anexo 1 Matriz Inf Gestión'!$B$8:$BV$216,TRANSPOSE({71;72;73}),0)</f>
        <v>317409406</v>
      </c>
      <c r="AH165" s="15">
        <v>201490025</v>
      </c>
      <c r="AI165" s="3">
        <v>0.63479538158361948</v>
      </c>
      <c r="AJ165" s="40" t="str">
        <f>IF(VLOOKUP(A165,'[1]Anexo 1 Matriz Inf Gestión'!$B$8:$CA$216,75,0)="","",VLOOKUP(A165,'[1]Anexo 1 Matriz Inf Gestión'!$B$8:$CA$216,75,0))</f>
        <v/>
      </c>
      <c r="AK165" s="40" t="str">
        <f>IF(VLOOKUP(A165,'[1]Anexo 1 Matriz Inf Gestión'!$B$8:$CA$216,76,0)="","",VLOOKUP(A165,'[1]Anexo 1 Matriz Inf Gestión'!$B$8:$CA$216,76,0))</f>
        <v/>
      </c>
      <c r="AL165" s="40" t="str">
        <f>IF(VLOOKUP(A165,'[1]Anexo 1 Matriz Inf Gestión'!$B$8:$CA$216,77,0)="","",VLOOKUP(A165,'[1]Anexo 1 Matriz Inf Gestión'!$B$8:$CA$216,77,0))</f>
        <v/>
      </c>
      <c r="AM165" s="40" t="str">
        <f>IF(VLOOKUP(A165,'[1]Anexo 1 Matriz Inf Gestión'!$B$8:$CA$216,78,0)="","",VLOOKUP(A165,'[1]Anexo 1 Matriz Inf Gestión'!$B$8:$CA$216,78,0))</f>
        <v/>
      </c>
    </row>
    <row r="166" spans="1:39" ht="409.5" outlineLevel="1" x14ac:dyDescent="0.2">
      <c r="A166" s="8" t="s">
        <v>148</v>
      </c>
      <c r="B166" s="4" t="str">
        <f>VLOOKUP(A166,'[1]Anexo 1 Matriz Inf Gestión'!$B$8:$D$216,3,0)</f>
        <v>Formulación e implementación del Plan Estratégico de Talento Humano</v>
      </c>
      <c r="C166" s="4" t="str">
        <f>IFERROR(IF(VLOOKUP(A166,'[1]Anexo 1 Matriz Inf Gestión'!$B$8:$E$216,4,0)="","",VLOOKUP(A166,'[1]Anexo 1 Matriz Inf Gestión'!$B$8:$E$216,4,0)),"")</f>
        <v>% de formulación e implementación del Plan Estratégico de Talento Humano</v>
      </c>
      <c r="D166" s="3">
        <f>VLOOKUP(A166,'[1]Anexo 1 Matriz Inf Gestión'!$B$8:$J$216,6,0)</f>
        <v>1</v>
      </c>
      <c r="E166" s="3" cm="1">
        <f t="array" ref="E166:F166">VLOOKUP(A166,'[2]Anexo 1 Matriz Inf Gestión'!$A$7:$H$215,TRANSPOSE({7;8}),0)</f>
        <v>0.999</v>
      </c>
      <c r="F166" s="3">
        <v>0.999</v>
      </c>
      <c r="G166" s="15" cm="1">
        <f t="array" ref="G166:I166">VLOOKUP(A166,'[2]Anexo 1 Matriz Inf Gestión'!$A$7:$AF$215,TRANSPOSE({30;31;32}),0)</f>
        <v>319527035</v>
      </c>
      <c r="H166" s="15">
        <v>237183454</v>
      </c>
      <c r="I166" s="3">
        <v>0.74229541797613463</v>
      </c>
      <c r="J166" s="35" t="s">
        <v>463</v>
      </c>
      <c r="K166" s="3">
        <f>VLOOKUP(A166,'[1]Anexo 1 Matriz Inf Gestión'!$B$8:$J$216,7,0)</f>
        <v>1</v>
      </c>
      <c r="L166" s="3" cm="1">
        <f t="array" ref="L166:M166">VLOOKUP(A166,'[3]Anexo 1 Matriz Inf Gestión'!$A$8:$R$216,TRANSPOSE({11;16}),0)</f>
        <v>0.97899999999999998</v>
      </c>
      <c r="M166" s="3">
        <v>0.97899999999999998</v>
      </c>
      <c r="N166" s="15" cm="1">
        <f t="array" ref="N166:P166">VLOOKUP(A166,'[3]Anexo 1 Matriz Inf Gestión'!$A$8:$AU$216,TRANSPOSE({45;46;47}),0)</f>
        <v>122632236</v>
      </c>
      <c r="O166" s="15">
        <v>109857953</v>
      </c>
      <c r="P166" s="3">
        <v>0.89583258516137632</v>
      </c>
      <c r="Q166" s="34" t="s">
        <v>340</v>
      </c>
      <c r="R166" s="3">
        <f>VLOOKUP(A166,'[1]Anexo 1 Matriz Inf Gestión'!$B$8:$J$216,8,0)</f>
        <v>1</v>
      </c>
      <c r="S166" s="3" cm="1">
        <f t="array" ref="S166:T166">VLOOKUP(A166,'[4]Anexo 1 Matriz Inf Gestión'!$A$8:$R$216,TRANSPOSE({11;17}),0)</f>
        <v>0.99750000000000005</v>
      </c>
      <c r="T166" s="3">
        <v>0.99750000000000005</v>
      </c>
      <c r="U166" s="15" cm="1">
        <f t="array" ref="U166:W166">VLOOKUP(A166,'[4]Anexo 1 Matriz Inf Gestión'!$A$8:$BE$216,TRANSPOSE({54;55;56}),0)</f>
        <v>454026367</v>
      </c>
      <c r="V166" s="15">
        <v>277569009</v>
      </c>
      <c r="W166" s="3">
        <v>0.61134997694968674</v>
      </c>
      <c r="X166" s="30" t="s">
        <v>604</v>
      </c>
      <c r="Y166" s="3">
        <f>VLOOKUP(A166,'[1]Anexo 1 Matriz Inf Gestión'!$B$8:$J$216,9,0)</f>
        <v>1</v>
      </c>
      <c r="Z166" s="3">
        <f>VLOOKUP(A166,'[1]Anexo 1 Matriz Inf Gestión'!$B$8:$N$216,13,0)</f>
        <v>0.96299999999999997</v>
      </c>
      <c r="AA166" s="3">
        <f>VLOOKUP(A166,'[1]Anexo 1 Matriz Inf Gestión'!$B$8:$U$216,20,0)</f>
        <v>0.96299999999999997</v>
      </c>
      <c r="AB166" s="15" cm="1">
        <f t="array" ref="AB166:AD166">VLOOKUP(A166,'[1]Anexo 1 Matriz Inf Gestión'!$B$8:$BP$216,TRANSPOSE({65;66;67}),0)</f>
        <v>585947628</v>
      </c>
      <c r="AC166" s="15">
        <v>472502445</v>
      </c>
      <c r="AD166" s="3">
        <v>0.80639023424803424</v>
      </c>
      <c r="AE166" s="33" t="str">
        <f>IFERROR(IF(VLOOKUP(A166,[1]Consolidado!$A$6:$L$215,12,0)="","",VLOOKUP(A166,[1]Consolidado!$A$6:$L$215,12,0)),"")</f>
        <v>La formulación del PETH 2023 de la Corporación fue adoptada mediante Resolución No. 040RES-2301-321 del 31 de enero de 2023, el cual tuvo como punto de partida el resultado de las mediciones realizadas, al Modelo Integrado de Planeación y Gestión - MIPG”, encuestas internas, las cuales han permitido detectar las necesidades relacionadas con su población (servidores públicos de carrera administrativa, libre nombramiento y provisionales, de acuerdo con lo permitido por la normatividad y garantizar así el ciclo de vida del servidor público: INGRESO, PERMANENCIA y RETIRO.
Este plan se complementa con la ejecución de los Planes de Bienestar Social, Capacitación, Incentivos, Vacantes, Previsión y SSST</v>
      </c>
      <c r="AF166" s="3">
        <f>VLOOKUP(A166,'[1]Anexo 1 Matriz Inf Gestión'!$B$8:$AK$216,36,0)</f>
        <v>0.98462500000000008</v>
      </c>
      <c r="AG166" s="15" cm="1">
        <f t="array" ref="AG166:AI166">VLOOKUP(A166,'[1]Anexo 1 Matriz Inf Gestión'!$B$8:$BV$216,TRANSPOSE({71;72;73}),0)</f>
        <v>1482133266</v>
      </c>
      <c r="AH166" s="15">
        <v>1097112861</v>
      </c>
      <c r="AI166" s="3">
        <v>0.74022551559138949</v>
      </c>
      <c r="AJ166" s="40" t="str">
        <f>IF(VLOOKUP(A166,'[1]Anexo 1 Matriz Inf Gestión'!$B$8:$CA$216,75,0)="","",VLOOKUP(A166,'[1]Anexo 1 Matriz Inf Gestión'!$B$8:$CA$216,75,0))</f>
        <v/>
      </c>
      <c r="AK166" s="40" t="str">
        <f>IF(VLOOKUP(A166,'[1]Anexo 1 Matriz Inf Gestión'!$B$8:$CA$216,76,0)="","",VLOOKUP(A166,'[1]Anexo 1 Matriz Inf Gestión'!$B$8:$CA$216,76,0))</f>
        <v/>
      </c>
      <c r="AL166" s="40" t="str">
        <f>IF(VLOOKUP(A166,'[1]Anexo 1 Matriz Inf Gestión'!$B$8:$CA$216,77,0)="","",VLOOKUP(A166,'[1]Anexo 1 Matriz Inf Gestión'!$B$8:$CA$216,77,0))</f>
        <v/>
      </c>
      <c r="AM166" s="40" t="str">
        <f>IF(VLOOKUP(A166,'[1]Anexo 1 Matriz Inf Gestión'!$B$8:$CA$216,78,0)="","",VLOOKUP(A166,'[1]Anexo 1 Matriz Inf Gestión'!$B$8:$CA$216,78,0))</f>
        <v/>
      </c>
    </row>
    <row r="167" spans="1:39" ht="293.25" outlineLevel="1" x14ac:dyDescent="0.2">
      <c r="A167" s="8" t="s">
        <v>149</v>
      </c>
      <c r="B167" s="4" t="str">
        <f>VLOOKUP(A167,'[1]Anexo 1 Matriz Inf Gestión'!$B$8:$D$216,3,0)</f>
        <v>Formulación e implementación del Plan Institucional de Capacitación</v>
      </c>
      <c r="C167" s="4" t="str">
        <f>IFERROR(IF(VLOOKUP(A167,'[1]Anexo 1 Matriz Inf Gestión'!$B$8:$E$216,4,0)="","",VLOOKUP(A167,'[1]Anexo 1 Matriz Inf Gestión'!$B$8:$E$216,4,0)),"")</f>
        <v>% de formulación e implementación del Plan Institucional de Capacitación</v>
      </c>
      <c r="D167" s="3">
        <f>VLOOKUP(A167,'[1]Anexo 1 Matriz Inf Gestión'!$B$8:$J$216,6,0)</f>
        <v>1</v>
      </c>
      <c r="E167" s="3" cm="1">
        <f t="array" ref="E167:F167">VLOOKUP(A167,'[2]Anexo 1 Matriz Inf Gestión'!$A$7:$H$215,TRANSPOSE({7;8}),0)</f>
        <v>1</v>
      </c>
      <c r="F167" s="3">
        <v>1</v>
      </c>
      <c r="G167" s="15" cm="1">
        <f t="array" ref="G167:I167">VLOOKUP(A167,'[2]Anexo 1 Matriz Inf Gestión'!$A$7:$AF$215,TRANSPOSE({30;31;32}),0)</f>
        <v>188253588</v>
      </c>
      <c r="H167" s="15">
        <v>134865324</v>
      </c>
      <c r="I167" s="3">
        <v>0.71640240928635046</v>
      </c>
      <c r="J167" s="35" t="s">
        <v>464</v>
      </c>
      <c r="K167" s="3">
        <f>VLOOKUP(A167,'[1]Anexo 1 Matriz Inf Gestión'!$B$8:$J$216,7,0)</f>
        <v>1</v>
      </c>
      <c r="L167" s="3" cm="1">
        <f t="array" ref="L167:M167">VLOOKUP(A167,'[3]Anexo 1 Matriz Inf Gestión'!$A$8:$R$216,TRANSPOSE({11;16}),0)</f>
        <v>0.8</v>
      </c>
      <c r="M167" s="3">
        <v>0.8</v>
      </c>
      <c r="N167" s="15" cm="1">
        <f t="array" ref="N167:P167">VLOOKUP(A167,'[3]Anexo 1 Matriz Inf Gestión'!$A$8:$AU$216,TRANSPOSE({45;46;47}),0)</f>
        <v>211100192</v>
      </c>
      <c r="O167" s="15">
        <v>80118190</v>
      </c>
      <c r="P167" s="3">
        <v>0.37952684571693807</v>
      </c>
      <c r="Q167" s="34" t="s">
        <v>341</v>
      </c>
      <c r="R167" s="3">
        <f>VLOOKUP(A167,'[1]Anexo 1 Matriz Inf Gestión'!$B$8:$J$216,8,0)</f>
        <v>1</v>
      </c>
      <c r="S167" s="3" cm="1">
        <f t="array" ref="S167:T167">VLOOKUP(A167,'[4]Anexo 1 Matriz Inf Gestión'!$A$8:$R$216,TRANSPOSE({11;17}),0)</f>
        <v>1</v>
      </c>
      <c r="T167" s="3">
        <v>1</v>
      </c>
      <c r="U167" s="15" cm="1">
        <f t="array" ref="U167:W167">VLOOKUP(A167,'[4]Anexo 1 Matriz Inf Gestión'!$A$8:$BE$216,TRANSPOSE({54;55;56}),0)</f>
        <v>214569106</v>
      </c>
      <c r="V167" s="15">
        <v>156794303</v>
      </c>
      <c r="W167" s="3">
        <v>0.7307403471215469</v>
      </c>
      <c r="X167" s="30" t="s">
        <v>605</v>
      </c>
      <c r="Y167" s="3">
        <f>VLOOKUP(A167,'[1]Anexo 1 Matriz Inf Gestión'!$B$8:$J$216,9,0)</f>
        <v>1</v>
      </c>
      <c r="Z167" s="3">
        <f>VLOOKUP(A167,'[1]Anexo 1 Matriz Inf Gestión'!$B$8:$N$216,13,0)</f>
        <v>0.9</v>
      </c>
      <c r="AA167" s="3">
        <f>VLOOKUP(A167,'[1]Anexo 1 Matriz Inf Gestión'!$B$8:$U$216,20,0)</f>
        <v>0.9</v>
      </c>
      <c r="AB167" s="15" cm="1">
        <f t="array" ref="AB167:AD167">VLOOKUP(A167,'[1]Anexo 1 Matriz Inf Gestión'!$B$8:$BP$216,TRANSPOSE({65;66;67}),0)</f>
        <v>256797466</v>
      </c>
      <c r="AC167" s="15">
        <v>101078173</v>
      </c>
      <c r="AD167" s="3">
        <v>0.39361047667035781</v>
      </c>
      <c r="AE167" s="33" t="str">
        <f>IFERROR(IF(VLOOKUP(A167,[1]Consolidado!$A$6:$L$215,12,0)="","",VLOOKUP(A167,[1]Consolidado!$A$6:$L$215,12,0)),"")</f>
        <v>La formulación del PIC 2023 de la Corporación fue adoptado mediante Resolución No. 040RES-2301-321 del 31 de enero de 2023, la cual fue publicada en la misma fecha en la página Web de Corantioquia. 
A 30 de septiembre de 2023 la Corporación ha capacitado 765 servidores (algunos servidores han participado en mas de una capacitación), con un total de 35 capacitaciones impartidas. </v>
      </c>
      <c r="AF167" s="3">
        <f>VLOOKUP(A167,'[1]Anexo 1 Matriz Inf Gestión'!$B$8:$AK$216,36,0)</f>
        <v>0.92499999999999993</v>
      </c>
      <c r="AG167" s="15" cm="1">
        <f t="array" ref="AG167:AI167">VLOOKUP(A167,'[1]Anexo 1 Matriz Inf Gestión'!$B$8:$BV$216,TRANSPOSE({71;72;73}),0)</f>
        <v>870720352</v>
      </c>
      <c r="AH167" s="15">
        <v>472855990</v>
      </c>
      <c r="AI167" s="3">
        <v>0.5430629810292984</v>
      </c>
      <c r="AJ167" s="40" t="str">
        <f>IF(VLOOKUP(A167,'[1]Anexo 1 Matriz Inf Gestión'!$B$8:$CA$216,75,0)="","",VLOOKUP(A167,'[1]Anexo 1 Matriz Inf Gestión'!$B$8:$CA$216,75,0))</f>
        <v/>
      </c>
      <c r="AK167" s="40" t="str">
        <f>IF(VLOOKUP(A167,'[1]Anexo 1 Matriz Inf Gestión'!$B$8:$CA$216,76,0)="","",VLOOKUP(A167,'[1]Anexo 1 Matriz Inf Gestión'!$B$8:$CA$216,76,0))</f>
        <v/>
      </c>
      <c r="AL167" s="40" t="str">
        <f>IF(VLOOKUP(A167,'[1]Anexo 1 Matriz Inf Gestión'!$B$8:$CA$216,77,0)="","",VLOOKUP(A167,'[1]Anexo 1 Matriz Inf Gestión'!$B$8:$CA$216,77,0))</f>
        <v/>
      </c>
      <c r="AM167" s="40" t="str">
        <f>IF(VLOOKUP(A167,'[1]Anexo 1 Matriz Inf Gestión'!$B$8:$CA$216,78,0)="","",VLOOKUP(A167,'[1]Anexo 1 Matriz Inf Gestión'!$B$8:$CA$216,78,0))</f>
        <v/>
      </c>
    </row>
    <row r="168" spans="1:39" ht="408" outlineLevel="1" x14ac:dyDescent="0.2">
      <c r="A168" s="8" t="s">
        <v>150</v>
      </c>
      <c r="B168" s="4" t="str">
        <f>VLOOKUP(A168,'[1]Anexo 1 Matriz Inf Gestión'!$B$8:$D$216,3,0)</f>
        <v>Formulación e implementación del Plan de Bienestar Laboral</v>
      </c>
      <c r="C168" s="4" t="str">
        <f>IFERROR(IF(VLOOKUP(A168,'[1]Anexo 1 Matriz Inf Gestión'!$B$8:$E$216,4,0)="","",VLOOKUP(A168,'[1]Anexo 1 Matriz Inf Gestión'!$B$8:$E$216,4,0)),"")</f>
        <v>% de formulación e implementación del Plan de Bienestar Laboral</v>
      </c>
      <c r="D168" s="3">
        <f>VLOOKUP(A168,'[1]Anexo 1 Matriz Inf Gestión'!$B$8:$J$216,6,0)</f>
        <v>1</v>
      </c>
      <c r="E168" s="3" cm="1">
        <f t="array" ref="E168:F168">VLOOKUP(A168,'[2]Anexo 1 Matriz Inf Gestión'!$A$7:$H$215,TRANSPOSE({7;8}),0)</f>
        <v>1</v>
      </c>
      <c r="F168" s="3">
        <v>1</v>
      </c>
      <c r="G168" s="15" cm="1">
        <f t="array" ref="G168:I168">VLOOKUP(A168,'[2]Anexo 1 Matriz Inf Gestión'!$A$7:$AF$215,TRANSPOSE({30;31;32}),0)</f>
        <v>626050021</v>
      </c>
      <c r="H168" s="15">
        <v>562349122</v>
      </c>
      <c r="I168" s="3">
        <v>0.89824950584899033</v>
      </c>
      <c r="J168" s="35" t="s">
        <v>465</v>
      </c>
      <c r="K168" s="3">
        <f>VLOOKUP(A168,'[1]Anexo 1 Matriz Inf Gestión'!$B$8:$J$216,7,0)</f>
        <v>1</v>
      </c>
      <c r="L168" s="3" cm="1">
        <f t="array" ref="L168:M168">VLOOKUP(A168,'[3]Anexo 1 Matriz Inf Gestión'!$A$8:$R$216,TRANSPOSE({11;16}),0)</f>
        <v>1</v>
      </c>
      <c r="M168" s="3">
        <v>1</v>
      </c>
      <c r="N168" s="15" cm="1">
        <f t="array" ref="N168:P168">VLOOKUP(A168,'[3]Anexo 1 Matriz Inf Gestión'!$A$8:$AU$216,TRANSPOSE({45;46;47}),0)</f>
        <v>817976600</v>
      </c>
      <c r="O168" s="15">
        <v>702862235</v>
      </c>
      <c r="P168" s="3">
        <v>0.85926936662980336</v>
      </c>
      <c r="Q168" s="34" t="s">
        <v>342</v>
      </c>
      <c r="R168" s="3">
        <f>VLOOKUP(A168,'[1]Anexo 1 Matriz Inf Gestión'!$B$8:$J$216,8,0)</f>
        <v>1</v>
      </c>
      <c r="S168" s="3" cm="1">
        <f t="array" ref="S168:T168">VLOOKUP(A168,'[4]Anexo 1 Matriz Inf Gestión'!$A$8:$R$216,TRANSPOSE({11;17}),0)</f>
        <v>1</v>
      </c>
      <c r="T168" s="3">
        <v>1</v>
      </c>
      <c r="U168" s="15" cm="1">
        <f t="array" ref="U168:W168">VLOOKUP(A168,'[4]Anexo 1 Matriz Inf Gestión'!$A$8:$BE$216,TRANSPOSE({54;55;56}),0)</f>
        <v>1357700963</v>
      </c>
      <c r="V168" s="15">
        <v>1147033638</v>
      </c>
      <c r="W168" s="3">
        <v>0.8448352540499745</v>
      </c>
      <c r="X168" s="30" t="s">
        <v>606</v>
      </c>
      <c r="Y168" s="3">
        <f>VLOOKUP(A168,'[1]Anexo 1 Matriz Inf Gestión'!$B$8:$J$216,9,0)</f>
        <v>1</v>
      </c>
      <c r="Z168" s="3">
        <f>VLOOKUP(A168,'[1]Anexo 1 Matriz Inf Gestión'!$B$8:$N$216,13,0)</f>
        <v>1</v>
      </c>
      <c r="AA168" s="3">
        <f>VLOOKUP(A168,'[1]Anexo 1 Matriz Inf Gestión'!$B$8:$U$216,20,0)</f>
        <v>1</v>
      </c>
      <c r="AB168" s="15" cm="1">
        <f t="array" ref="AB168:AD168">VLOOKUP(A168,'[1]Anexo 1 Matriz Inf Gestión'!$B$8:$BP$216,TRANSPOSE({65;66;67}),0)</f>
        <v>1177203377</v>
      </c>
      <c r="AC168" s="15">
        <v>1108182412</v>
      </c>
      <c r="AD168" s="3">
        <v>0.94136869945455481</v>
      </c>
      <c r="AE168" s="33" t="str">
        <f>IFERROR(IF(VLOOKUP(A168,[1]Consolidado!$A$6:$L$215,12,0)="","",VLOOKUP(A168,[1]Consolidado!$A$6:$L$215,12,0)),"")</f>
        <v>Se ha implementado la estrategia de salario emocional Circular No. 040-CIR2302-4 , 
Se da continuidad al contrato para la implementacion del plan de Bienestar Social contrato No  190-CNT 2306-123, donde se realizan acciones asociadas al Clima y la cultura organizacional  como  el dia del niño, las vacaciones recreativas,   igualmente se ha apoyado la  realizacion de grupos primarios como parte de la gestión institucional. se ha realizado la actividad de talentos Corantioquia.
Y se proyectan actividades de fin de año como la bienvenida a la navidad, actividad de integracion de fin de año,   
Se realiza acompañamiento a prepensionados a traves de invitacion realizada por  Colpensiones sobre charla para pre pensionados donde se tratarán las generalidades del tema.
La charla virtual, proyectada para el Jueves, 16 de noviembre 
Se da continuidad al contrato establecido con Comfenalco mediante radicado No. 190-CNT2306-123. con la legalizacion de esta contrato se da continuidad al desarrollo de las actividades deportivas, recreativas, culturales y artisticas.
Se realiza la semana de la salud en la cual se realizan actividaddes como yoga, rumbaerobicos, masajes, se realiza la promocion de habitos saludables a traves de la entrega de comestible para favorecer la implementacion de nuevos habitos.
Continua la prestación del servicio de alimentacion a traves del contrato  No. 190-CNT2309-161. Los servicios asignados de manera mensual son 16 a cada uno de los funcionarios d ela entidad. 
El servicio se entrega en condiciones de calidad y valor nutricional, adicionalmente el contratista continua con el  acompañamiento a los servidores publicos para mejorar los habitos de vida saludable desde la educación personal para promover el cambio en los habitos alimenticios mediante la estrategia de Grupo focal.</v>
      </c>
      <c r="AF168" s="3">
        <f>VLOOKUP(A168,'[1]Anexo 1 Matriz Inf Gestión'!$B$8:$AK$216,36,0)</f>
        <v>1</v>
      </c>
      <c r="AG168" s="15" cm="1">
        <f t="array" ref="AG168:AI168">VLOOKUP(A168,'[1]Anexo 1 Matriz Inf Gestión'!$B$8:$BV$216,TRANSPOSE({71;72;73}),0)</f>
        <v>3978930961</v>
      </c>
      <c r="AH168" s="15">
        <v>3520427407</v>
      </c>
      <c r="AI168" s="3">
        <v>0.88476715014809726</v>
      </c>
      <c r="AJ168" s="40" t="str">
        <f>IF(VLOOKUP(A168,'[1]Anexo 1 Matriz Inf Gestión'!$B$8:$CA$216,75,0)="","",VLOOKUP(A168,'[1]Anexo 1 Matriz Inf Gestión'!$B$8:$CA$216,75,0))</f>
        <v/>
      </c>
      <c r="AK168" s="40" t="str">
        <f>IF(VLOOKUP(A168,'[1]Anexo 1 Matriz Inf Gestión'!$B$8:$CA$216,76,0)="","",VLOOKUP(A168,'[1]Anexo 1 Matriz Inf Gestión'!$B$8:$CA$216,76,0))</f>
        <v/>
      </c>
      <c r="AL168" s="40" t="str">
        <f>IF(VLOOKUP(A168,'[1]Anexo 1 Matriz Inf Gestión'!$B$8:$CA$216,77,0)="","",VLOOKUP(A168,'[1]Anexo 1 Matriz Inf Gestión'!$B$8:$CA$216,77,0))</f>
        <v/>
      </c>
      <c r="AM168" s="40" t="str">
        <f>IF(VLOOKUP(A168,'[1]Anexo 1 Matriz Inf Gestión'!$B$8:$CA$216,78,0)="","",VLOOKUP(A168,'[1]Anexo 1 Matriz Inf Gestión'!$B$8:$CA$216,78,0))</f>
        <v/>
      </c>
    </row>
    <row r="169" spans="1:39" ht="165.75" outlineLevel="1" x14ac:dyDescent="0.2">
      <c r="A169" s="8" t="s">
        <v>151</v>
      </c>
      <c r="B169" s="4" t="str">
        <f>VLOOKUP(A169,'[1]Anexo 1 Matriz Inf Gestión'!$B$8:$D$216,3,0)</f>
        <v>Formulación e implementación del Plan de Incentivos Institucionales</v>
      </c>
      <c r="C169" s="4" t="str">
        <f>IFERROR(IF(VLOOKUP(A169,'[1]Anexo 1 Matriz Inf Gestión'!$B$8:$E$216,4,0)="","",VLOOKUP(A169,'[1]Anexo 1 Matriz Inf Gestión'!$B$8:$E$216,4,0)),"")</f>
        <v>% de formulación e implementación del Plan de Incentivos Institucionales</v>
      </c>
      <c r="D169" s="3">
        <f>VLOOKUP(A169,'[1]Anexo 1 Matriz Inf Gestión'!$B$8:$J$216,6,0)</f>
        <v>1</v>
      </c>
      <c r="E169" s="3" cm="1">
        <f t="array" ref="E169:F169">VLOOKUP(A169,'[2]Anexo 1 Matriz Inf Gestión'!$A$7:$H$215,TRANSPOSE({7;8}),0)</f>
        <v>1</v>
      </c>
      <c r="F169" s="3">
        <v>1</v>
      </c>
      <c r="G169" s="15" cm="1">
        <f t="array" ref="G169:I169">VLOOKUP(A169,'[2]Anexo 1 Matriz Inf Gestión'!$A$7:$AF$215,TRANSPOSE({30;31;32}),0)</f>
        <v>155259249</v>
      </c>
      <c r="H169" s="15">
        <v>140799838</v>
      </c>
      <c r="I169" s="3">
        <v>0.90686924551593062</v>
      </c>
      <c r="J169" s="35" t="s">
        <v>466</v>
      </c>
      <c r="K169" s="3">
        <f>VLOOKUP(A169,'[1]Anexo 1 Matriz Inf Gestión'!$B$8:$J$216,7,0)</f>
        <v>1</v>
      </c>
      <c r="L169" s="3" cm="1">
        <f t="array" ref="L169:M169">VLOOKUP(A169,'[3]Anexo 1 Matriz Inf Gestión'!$A$8:$R$216,TRANSPOSE({11;16}),0)</f>
        <v>1</v>
      </c>
      <c r="M169" s="3">
        <v>1</v>
      </c>
      <c r="N169" s="15" cm="1">
        <f t="array" ref="N169:P169">VLOOKUP(A169,'[3]Anexo 1 Matriz Inf Gestión'!$A$8:$AU$216,TRANSPOSE({45;46;47}),0)</f>
        <v>160950415</v>
      </c>
      <c r="O169" s="15">
        <v>111436051</v>
      </c>
      <c r="P169" s="3">
        <v>0.69236261987892356</v>
      </c>
      <c r="Q169" s="34" t="s">
        <v>343</v>
      </c>
      <c r="R169" s="3">
        <f>VLOOKUP(A169,'[1]Anexo 1 Matriz Inf Gestión'!$B$8:$J$216,8,0)</f>
        <v>1</v>
      </c>
      <c r="S169" s="3" cm="1">
        <f t="array" ref="S169:T169">VLOOKUP(A169,'[4]Anexo 1 Matriz Inf Gestión'!$A$8:$R$216,TRANSPOSE({11;17}),0)</f>
        <v>1</v>
      </c>
      <c r="T169" s="3">
        <v>1</v>
      </c>
      <c r="U169" s="15" cm="1">
        <f t="array" ref="U169:W169">VLOOKUP(A169,'[4]Anexo 1 Matriz Inf Gestión'!$A$8:$BE$216,TRANSPOSE({54;55;56}),0)</f>
        <v>349649417</v>
      </c>
      <c r="V169" s="15">
        <v>312407806</v>
      </c>
      <c r="W169" s="3">
        <v>0.89348870843391115</v>
      </c>
      <c r="X169" s="30" t="s">
        <v>607</v>
      </c>
      <c r="Y169" s="3">
        <f>VLOOKUP(A169,'[1]Anexo 1 Matriz Inf Gestión'!$B$8:$J$216,9,0)</f>
        <v>1</v>
      </c>
      <c r="Z169" s="3">
        <f>VLOOKUP(A169,'[1]Anexo 1 Matriz Inf Gestión'!$B$8:$N$216,13,0)</f>
        <v>0.75</v>
      </c>
      <c r="AA169" s="3">
        <f>VLOOKUP(A169,'[1]Anexo 1 Matriz Inf Gestión'!$B$8:$U$216,20,0)</f>
        <v>0.75</v>
      </c>
      <c r="AB169" s="15" cm="1">
        <f t="array" ref="AB169:AD169">VLOOKUP(A169,'[1]Anexo 1 Matriz Inf Gestión'!$B$8:$BP$216,TRANSPOSE({65;66;67}),0)</f>
        <v>419147580</v>
      </c>
      <c r="AC169" s="15">
        <v>258697241</v>
      </c>
      <c r="AD169" s="3">
        <v>0.61719846026547498</v>
      </c>
      <c r="AE169" s="33" t="str">
        <f>IFERROR(IF(VLOOKUP(A169,[1]Consolidado!$A$6:$L$215,12,0)="","",VLOOKUP(A169,[1]Consolidado!$A$6:$L$215,12,0)),"")</f>
        <v>El comité aprueba el apoyo de educación formal por el porcentaje del 60%
por el valor del concepto de matrícula para posgrados, maestrías. Doctorados
y PH que se relacionen con su puesto de trabajo y contribuyan al mejoramiento
de la entidad, acuerdo colectivo Sintrambiente Directiva Seccional Girardota y
Corantioquia 2020. se han beneficiado un total de 17 personas.
Igualmente se realiza el apoyo a educacion de los hijos el cual para el  segundo trimestre  fueron aprobadas un total de 26 solicitudes  de educacion para los hijos. Para el ultimo trimestre se proyecta un promedio de 6 solicitudes adicionales asociadas a este tema.  
Se proyectan la circular asociada a los incentivos no pecuniarios en la cual los servidores publicos beneficarios pueden acceder  a los beneficios otorgados por la Corporación como bonos, y cinco dias de descanso remunerado.</v>
      </c>
      <c r="AF169" s="3">
        <f>VLOOKUP(A169,'[1]Anexo 1 Matriz Inf Gestión'!$B$8:$AK$216,36,0)</f>
        <v>0.9375</v>
      </c>
      <c r="AG169" s="15" cm="1">
        <f t="array" ref="AG169:AI169">VLOOKUP(A169,'[1]Anexo 1 Matriz Inf Gestión'!$B$8:$BV$216,TRANSPOSE({71;72;73}),0)</f>
        <v>1085006661</v>
      </c>
      <c r="AH169" s="15">
        <v>823340936</v>
      </c>
      <c r="AI169" s="3">
        <v>0.75883491373330836</v>
      </c>
      <c r="AJ169" s="40" t="str">
        <f>IF(VLOOKUP(A169,'[1]Anexo 1 Matriz Inf Gestión'!$B$8:$CA$216,75,0)="","",VLOOKUP(A169,'[1]Anexo 1 Matriz Inf Gestión'!$B$8:$CA$216,75,0))</f>
        <v/>
      </c>
      <c r="AK169" s="40" t="str">
        <f>IF(VLOOKUP(A169,'[1]Anexo 1 Matriz Inf Gestión'!$B$8:$CA$216,76,0)="","",VLOOKUP(A169,'[1]Anexo 1 Matriz Inf Gestión'!$B$8:$CA$216,76,0))</f>
        <v/>
      </c>
      <c r="AL169" s="40" t="str">
        <f>IF(VLOOKUP(A169,'[1]Anexo 1 Matriz Inf Gestión'!$B$8:$CA$216,77,0)="","",VLOOKUP(A169,'[1]Anexo 1 Matriz Inf Gestión'!$B$8:$CA$216,77,0))</f>
        <v/>
      </c>
      <c r="AM169" s="40" t="str">
        <f>IF(VLOOKUP(A169,'[1]Anexo 1 Matriz Inf Gestión'!$B$8:$CA$216,78,0)="","",VLOOKUP(A169,'[1]Anexo 1 Matriz Inf Gestión'!$B$8:$CA$216,78,0))</f>
        <v/>
      </c>
    </row>
    <row r="170" spans="1:39" ht="409.5" outlineLevel="1" x14ac:dyDescent="0.2">
      <c r="A170" s="8" t="s">
        <v>152</v>
      </c>
      <c r="B170" s="4" t="str">
        <f>VLOOKUP(A170,'[1]Anexo 1 Matriz Inf Gestión'!$B$8:$D$216,3,0)</f>
        <v>Formulación e implementación del Plan de Trabajo Anual en Seguridad y Salud en el Trabajo articulado con el SGI</v>
      </c>
      <c r="C170" s="4" t="str">
        <f>IFERROR(IF(VLOOKUP(A170,'[1]Anexo 1 Matriz Inf Gestión'!$B$8:$E$216,4,0)="","",VLOOKUP(A170,'[1]Anexo 1 Matriz Inf Gestión'!$B$8:$E$216,4,0)),"")</f>
        <v>% de formulación e implementación del Plan de Trabajo Anual en Seguridad y Salud en el Trabajo articulado con el SGI</v>
      </c>
      <c r="D170" s="3">
        <f>VLOOKUP(A170,'[1]Anexo 1 Matriz Inf Gestión'!$B$8:$J$216,6,0)</f>
        <v>1</v>
      </c>
      <c r="E170" s="3" cm="1">
        <f t="array" ref="E170:F170">VLOOKUP(A170,'[2]Anexo 1 Matriz Inf Gestión'!$A$7:$H$215,TRANSPOSE({7;8}),0)</f>
        <v>1</v>
      </c>
      <c r="F170" s="3">
        <v>1</v>
      </c>
      <c r="G170" s="15" cm="1">
        <f t="array" ref="G170:I170">VLOOKUP(A170,'[2]Anexo 1 Matriz Inf Gestión'!$A$7:$AF$215,TRANSPOSE({30;31;32}),0)</f>
        <v>106939109</v>
      </c>
      <c r="H170" s="15">
        <v>91021291</v>
      </c>
      <c r="I170" s="3">
        <v>0.85115063937927515</v>
      </c>
      <c r="J170" s="35" t="s">
        <v>467</v>
      </c>
      <c r="K170" s="3">
        <f>VLOOKUP(A170,'[1]Anexo 1 Matriz Inf Gestión'!$B$8:$J$216,7,0)</f>
        <v>1</v>
      </c>
      <c r="L170" s="3" cm="1">
        <f t="array" ref="L170:M170">VLOOKUP(A170,'[3]Anexo 1 Matriz Inf Gestión'!$A$8:$R$216,TRANSPOSE({11;16}),0)</f>
        <v>1</v>
      </c>
      <c r="M170" s="3">
        <v>1</v>
      </c>
      <c r="N170" s="15" cm="1">
        <f t="array" ref="N170:P170">VLOOKUP(A170,'[3]Anexo 1 Matriz Inf Gestión'!$A$8:$AU$216,TRANSPOSE({45;46;47}),0)</f>
        <v>322121157</v>
      </c>
      <c r="O170" s="15">
        <v>250097686</v>
      </c>
      <c r="P170" s="3">
        <v>0.77640875355479988</v>
      </c>
      <c r="Q170" s="34" t="s">
        <v>344</v>
      </c>
      <c r="R170" s="3">
        <f>VLOOKUP(A170,'[1]Anexo 1 Matriz Inf Gestión'!$B$8:$J$216,8,0)</f>
        <v>1</v>
      </c>
      <c r="S170" s="3" cm="1">
        <f t="array" ref="S170:T170">VLOOKUP(A170,'[4]Anexo 1 Matriz Inf Gestión'!$A$8:$R$216,TRANSPOSE({11;17}),0)</f>
        <v>1</v>
      </c>
      <c r="T170" s="3">
        <v>1</v>
      </c>
      <c r="U170" s="15" cm="1">
        <f t="array" ref="U170:W170">VLOOKUP(A170,'[4]Anexo 1 Matriz Inf Gestión'!$A$8:$BE$216,TRANSPOSE({54;55;56}),0)</f>
        <v>295677310</v>
      </c>
      <c r="V170" s="15">
        <v>247800256</v>
      </c>
      <c r="W170" s="3">
        <v>0.83807667216669413</v>
      </c>
      <c r="X170" s="30" t="s">
        <v>608</v>
      </c>
      <c r="Y170" s="3">
        <f>VLOOKUP(A170,'[1]Anexo 1 Matriz Inf Gestión'!$B$8:$J$216,9,0)</f>
        <v>1</v>
      </c>
      <c r="Z170" s="3">
        <f>VLOOKUP(A170,'[1]Anexo 1 Matriz Inf Gestión'!$B$8:$N$216,13,0)</f>
        <v>1</v>
      </c>
      <c r="AA170" s="3">
        <f>VLOOKUP(A170,'[1]Anexo 1 Matriz Inf Gestión'!$B$8:$U$216,20,0)</f>
        <v>1</v>
      </c>
      <c r="AB170" s="15" cm="1">
        <f t="array" ref="AB170:AD170">VLOOKUP(A170,'[1]Anexo 1 Matriz Inf Gestión'!$B$8:$BP$216,TRANSPOSE({65;66;67}),0)</f>
        <v>332872264</v>
      </c>
      <c r="AC170" s="15">
        <v>163440388</v>
      </c>
      <c r="AD170" s="3">
        <v>0.49100031957003182</v>
      </c>
      <c r="AE170" s="33" t="str">
        <f>IFERROR(IF(VLOOKUP(A170,[1]Consolidado!$A$6:$L$215,12,0)="","",VLOOKUP(A170,[1]Consolidado!$A$6:$L$215,12,0)),"")</f>
        <v>Durante el cuarto trimestre de la vigencia 2023 desde el área de Seguridad y Salud en el Trabajo se adelantaron y planearon actividades en busca de la formulación e implementación del Plan de Trabajo Anual en Seguridad y Salud en el Trabajo articulado con el SGI, estas actividades se describen a continuación
En el componente de formulación del Plan de trabajo de Seguridad y Salud en el Trabajo, se elaboró en conjunto con el SGI y este Plan de Trabajo Anual se encuentra con radicado interno No 090-MEM2303-847 y publicado en MEGATESO, para este trimestre se tiene proyección de elaborar el plan de trabajo anual del 2024 para el mes de diciembre
Actualización Matriz de Peligros y Riesgos Laborales, durante el trimestre se realizaron 1 reunión con el SGI para realizar actualización de la Matriz el día 2023-11-02, para el mes de noviembre y diciembre se tiene planeado realizar 3 reuniones más con el fin de dejar la matriz actualizada en el 2023
Como Implementación de medidas prevención e intervención se ejecutaron diferentes actividades, se presentaron 1 accidentes de trabajo, y se viene adelantando la investigación en apoyo con el Copasst.
En cumplimiento de los Lineamientos SGI desde el área SST se dio validación de 15 contrato y/o convenios con cierre de 4 contratos y/o convenios, pendiente por entrega de documentación completa por parte del supervisor de un total de 19.
Se realizó durante el trimestre programación de exámenes médicos ocupacionales de acuerdo a los ingresos y egresos que ha presentado la Corporación, adicional se vienen adelantando la programación de los exámenes periódicos, estos exámenes se realizan en marco al contrato 190-CNT2302-86
Durante el cuarto trimestre el área SST ha realizado seguimiento a los contratos contrato N°190-AO2212-13 "Compra de Elementos de Protección personal y seguridad, asociados a la implementación del SGSST." El cual este pendiente por liquidación - contrato N°. 190-CNT2302-86 “Adquirir el Servicio de Exámenes Médicos Ocupacionales, aplicación de vacunas y otras valoraciones requeridas por la Corporación.” – contrato N° 190-AO2309-5 “Recarga, compra de extintores y sus accesorios para la corporación” el cual se encuentra en ejecución, y el contrato 190-AO2311-10 “Compra de elementos de protección personal y seguridad asociados a la implementación SG SST”
Con apoyo de la ARL Positiva durante el cuarto trimestre se adelantaron 4 jornadas de pausas activas en la sede principal, donde participaron activamente los funcionarios, se realizó la semana de la salud con actividades como pausas activas, personajes lúdicos, capacitación en manejo del estrés, clases de yoga, masajes, rumba aeróbica.
Con el fin de dar continuidad a la cuarta ola de Teletrabajo en la Corporación, el área SST validó el cumplimiento de los requisitos habilitantes por medio de Teams
Para dar cumplimiento al ítem de Compra y dotación de elementos de seguridad para sedes de trabajo y servidores públicos, durante el cuarto trimestre del año se adjudicó el contrato 190-AO2311-10 ""Compra de Elementos de Protección personal y seguridad, asociados a la implementación del SGSST.""
Se realizo entrega de diferentes Elementos de Protección Personal (casco blanco de protección, casco de moto, rodilleras, guantes de nitrilo, guantes de tela, guantes de motociclista, chaleco de motociclista, botas plásticas, botas de seguridad, botas de senderismo, impermeable, gafas de seguridad transparentes, botiquín de primeros auxilios, tapabocas, alcohol, bastón senderismo)"
En el ítem Actualización e implementación Planes de Emergencias se realizó actualización de los planes de todas las sedes, adicional se participó del simulacro de evacuación el día 04-10-2023 con apoyo de la brigada de emergencias
"Al validar el componente de Apoyo en construcción y revisión de Documentos SGI, se realiza verificación en MEGATESO y los documentos del SGI transversales a todos los sistemas, se encuentran publicados y vigentes.
Durante el cuarto trimestre de 2023 se realizaron 2 reuniones periódicas con la Subdirección de Planeación para revisión de compromisos y seguimiento del plan anual y se tiene proyección de 2 más para cumplir con el plan de trabajo."</v>
      </c>
      <c r="AF170" s="3">
        <f>VLOOKUP(A170,'[1]Anexo 1 Matriz Inf Gestión'!$B$8:$AK$216,36,0)</f>
        <v>1</v>
      </c>
      <c r="AG170" s="15" cm="1">
        <f t="array" ref="AG170:AI170">VLOOKUP(A170,'[1]Anexo 1 Matriz Inf Gestión'!$B$8:$BV$216,TRANSPOSE({71;72;73}),0)</f>
        <v>1057609840</v>
      </c>
      <c r="AH170" s="15">
        <v>752359621</v>
      </c>
      <c r="AI170" s="3">
        <v>0.71137728919012322</v>
      </c>
      <c r="AJ170" s="40" t="str">
        <f>IF(VLOOKUP(A170,'[1]Anexo 1 Matriz Inf Gestión'!$B$8:$CA$216,75,0)="","",VLOOKUP(A170,'[1]Anexo 1 Matriz Inf Gestión'!$B$8:$CA$216,75,0))</f>
        <v/>
      </c>
      <c r="AK170" s="40" t="str">
        <f>IF(VLOOKUP(A170,'[1]Anexo 1 Matriz Inf Gestión'!$B$8:$CA$216,76,0)="","",VLOOKUP(A170,'[1]Anexo 1 Matriz Inf Gestión'!$B$8:$CA$216,76,0))</f>
        <v/>
      </c>
      <c r="AL170" s="40" t="str">
        <f>IF(VLOOKUP(A170,'[1]Anexo 1 Matriz Inf Gestión'!$B$8:$CA$216,77,0)="","",VLOOKUP(A170,'[1]Anexo 1 Matriz Inf Gestión'!$B$8:$CA$216,77,0))</f>
        <v/>
      </c>
      <c r="AM170" s="40" t="str">
        <f>IF(VLOOKUP(A170,'[1]Anexo 1 Matriz Inf Gestión'!$B$8:$CA$216,78,0)="","",VLOOKUP(A170,'[1]Anexo 1 Matriz Inf Gestión'!$B$8:$CA$216,78,0))</f>
        <v/>
      </c>
    </row>
    <row r="171" spans="1:39" ht="409.5" outlineLevel="1" x14ac:dyDescent="0.2">
      <c r="A171" s="8" t="s">
        <v>153</v>
      </c>
      <c r="B171" s="4" t="str">
        <f>VLOOKUP(A171,'[1]Anexo 1 Matriz Inf Gestión'!$B$8:$D$216,3,0)</f>
        <v>Formulación e implementación del Plan Estratégico de Tecnologías de la Información y las Comunicaciones-PETIC</v>
      </c>
      <c r="C171" s="4" t="str">
        <f>IFERROR(IF(VLOOKUP(A171,'[1]Anexo 1 Matriz Inf Gestión'!$B$8:$E$216,4,0)="","",VLOOKUP(A171,'[1]Anexo 1 Matriz Inf Gestión'!$B$8:$E$216,4,0)),"")</f>
        <v>% de formulación e implementación del Plan Estratégico de Tecnologías de la Información y las Comunicaciones-PETIC</v>
      </c>
      <c r="D171" s="3">
        <f>VLOOKUP(A171,'[1]Anexo 1 Matriz Inf Gestión'!$B$8:$J$216,6,0)</f>
        <v>0.5</v>
      </c>
      <c r="E171" s="3" cm="1">
        <f t="array" ref="E171:F171">VLOOKUP(A171,'[2]Anexo 1 Matriz Inf Gestión'!$A$7:$H$215,TRANSPOSE({7;8}),0)</f>
        <v>0.74996499999999999</v>
      </c>
      <c r="F171" s="3">
        <v>1</v>
      </c>
      <c r="G171" s="15" cm="1">
        <f t="array" ref="G171:I171">VLOOKUP(A171,'[2]Anexo 1 Matriz Inf Gestión'!$A$7:$AF$215,TRANSPOSE({30;31;32}),0)</f>
        <v>3068305153</v>
      </c>
      <c r="H171" s="15">
        <v>1978413727</v>
      </c>
      <c r="I171" s="3">
        <v>0.64479040654272235</v>
      </c>
      <c r="J171" s="35" t="s">
        <v>468</v>
      </c>
      <c r="K171" s="3">
        <f>VLOOKUP(A171,'[1]Anexo 1 Matriz Inf Gestión'!$B$8:$J$216,7,0)</f>
        <v>0.7</v>
      </c>
      <c r="L171" s="3" cm="1">
        <f t="array" ref="L171:M171">VLOOKUP(A171,'[3]Anexo 1 Matriz Inf Gestión'!$A$8:$R$216,TRANSPOSE({11;16}),0)</f>
        <v>0.90980749999999999</v>
      </c>
      <c r="M171" s="3">
        <v>1</v>
      </c>
      <c r="N171" s="15" cm="1">
        <f t="array" ref="N171:P171">VLOOKUP(A171,'[3]Anexo 1 Matriz Inf Gestión'!$A$8:$AU$216,TRANSPOSE({45;46;47}),0)</f>
        <v>3644610930</v>
      </c>
      <c r="O171" s="15">
        <v>3077169193.3000002</v>
      </c>
      <c r="P171" s="3">
        <v>0.84430663585262311</v>
      </c>
      <c r="Q171" s="34" t="s">
        <v>345</v>
      </c>
      <c r="R171" s="3">
        <f>VLOOKUP(A171,'[1]Anexo 1 Matriz Inf Gestión'!$B$8:$J$216,8,0)</f>
        <v>0.8</v>
      </c>
      <c r="S171" s="3" cm="1">
        <f t="array" ref="S171:T171">VLOOKUP(A171,'[4]Anexo 1 Matriz Inf Gestión'!$A$8:$R$216,TRANSPOSE({11;17}),0)</f>
        <v>0.95487875</v>
      </c>
      <c r="T171" s="3">
        <v>1</v>
      </c>
      <c r="U171" s="15" cm="1">
        <f t="array" ref="U171:W171">VLOOKUP(A171,'[4]Anexo 1 Matriz Inf Gestión'!$A$8:$BE$216,TRANSPOSE({54;55;56}),0)</f>
        <v>5899356496</v>
      </c>
      <c r="V171" s="15">
        <v>5134538402</v>
      </c>
      <c r="W171" s="3">
        <v>0.87035567446744788</v>
      </c>
      <c r="X171" s="30" t="s">
        <v>609</v>
      </c>
      <c r="Y171" s="3">
        <f>VLOOKUP(A171,'[1]Anexo 1 Matriz Inf Gestión'!$B$8:$J$216,9,0)</f>
        <v>0.9</v>
      </c>
      <c r="Z171" s="3">
        <f>VLOOKUP(A171,'[1]Anexo 1 Matriz Inf Gestión'!$B$8:$N$216,13,0)</f>
        <v>0.96099999999999997</v>
      </c>
      <c r="AA171" s="3">
        <f>VLOOKUP(A171,'[1]Anexo 1 Matriz Inf Gestión'!$B$8:$U$216,20,0)</f>
        <v>1</v>
      </c>
      <c r="AB171" s="15" cm="1">
        <f t="array" ref="AB171:AD171">VLOOKUP(A171,'[1]Anexo 1 Matriz Inf Gestión'!$B$8:$BP$216,TRANSPOSE({65;66;67}),0)</f>
        <v>5350613759</v>
      </c>
      <c r="AC171" s="15">
        <v>4296898322</v>
      </c>
      <c r="AD171" s="3">
        <v>0.80306643602753092</v>
      </c>
      <c r="AE171" s="33" t="str">
        <f>IFERROR(IF(VLOOKUP(A171,[1]Consolidado!$A$6:$L$215,12,0)="","",VLOOKUP(A171,[1]Consolidado!$A$6:$L$215,12,0)),"")</f>
        <v>En el marco de la implementación del Plan Estratégico de Tecnologías de la Información y las Comunicaciones (PETIC) 2022 – 2023, se han realizado las siguientes contrataciones con corte al 30 de Septiembre de 2023:  
Prestar el servicio de soporte mantenimiento y actualización del Portal Geográfico - Contrato 190-CNT2301-52.
Licencias ArcGIS para dinamizar el conocimiento de los usuarios internos y externos que utilizan las herramientas geográficas a través de diferentes medios como la web y servidores, donde se almacena y dispone la información cartográfica básica y temática generada por las diferentes dependencias de la Corporación - Orden de Compra 090-OC2303-105944.
Prestar los servicios profesionales para apoyar la gestión en las actividades que se adelantan en la Subdirección Administrativa y Financiera relacionadas con el desarrollo de soluciones informáticas. Contratista: David Betancur Chedraui – Contrato 190-CNT2301-45. 
Prestar los servicios profesionales para apoyar la gestión en las actividades que se adelantan en la Subdirección Administrativa y Financiera relacionadas con la implementación y puesta en funcionamiento del Sistema de Información Administrativo, Financiero, Contable, y Fiscal SICOF - ERP (Enterprise Resource Planning) integral para la Corporación Autónoma Regional del Centro de Antioquia – CORANTIOQUIA. Contratista: Martha Catalina Henao – Contrato 190-CNT2301-55. 
Contrato Nro. 190-CNT2306-125 del 09 de junio de 2023 con objeto "Soporte, mantenimiento y desarrollo en las aplicaciones Sirena, Laboratorio, Facturación y Cartera. Contratista: CONSERES S.A.S.
Adquisición y renovación del licenciamiento de los productos Microsoft de la Corporación Autónoma Regional del Centro de Antioquia - CORANTIOQUIA hasta el 31 de diciembre de 2023. Contratista: Controles Empresariales S.A.S – Contrato 190-OC2302-104630. 
Actualización, soporte y mantenimiento de las aplicaciones SAFIX. Contratista: Xenco S.A. – Contrato 190-CNT2302-96. 
Otrosí No. 2 de Modificación al Contrato 190-CNT2208-123 del 22 de agosto de 2022 con objeto Implementación de firma electrónica y digital en la Corporación Autónoma Regional del Centro de Antioquia - CORANTIOQUIA. 
Contrato 190-CNT2307-151 cuyo Objeto es: “Prestar los servicios especializados que garanticen el buen funcionamiento de la infraestructura informática y de telecomunicaciones de la Corporación Autónoma Regional del Centro de Antioquia – CORANTIOQUIA”. Contratista E-GLOBAL S.A.
Mantenimiento Preventivo y Correctivo de Equipos de cómputo, periféricos y tecnológicos de la Corporación Autónoma Regional del Centro de Antioquia – CORANTIOQUIA - El contrato 190-CNT2210-145 finaliza el 31 de diciembre de 2023, según Otrosí Nro. 2.
Adquisición y puesta en funcionamiento de un sistema de información administrativo, financiero, contable, y fiscal ERP (Enterprise Resource Planning) integral para la Corporación Autónoma Regional del Centro de Antioquia - CORANTIOQUIA - El actual contrato 190-CNT2212-160 finaliza el 27 de Diciembre de 2023.
Prestar el servicio de actualización, soporte y mantenimiento al Sistema Koha. Contrato 090-AO2306-3 suscrito con BITECA LTDA.
Adquisición, renovación y soporte del licenciamiento de los productos Adobe. El actual contrato (190-AO2210-9) suscrito con E-GLOBAL S.A. finaliza el 27 de Octubre de 2023.
Soporte y renovación del licenciamiento de los productos Oracle, incluyendo las oficinas territoriales, propendiendo que las mismas cumplan con su carácter Misional (Protección ambiental). La actual Orden de Compra (190-OC2210-97852) suscrita con ORACLE COLOMBIA finaliza el 30 de Noviembre de 2023.
Prestar servicios de intercomunicación de datos e internet para la Sede Central y Oficinas Territoriales. El actual contrato (190-CNT2010-146) suscrito con UNE EPM TELECOMUNICACIONES S.A finaliza el 08 de noviembre de 2023.
Adopción e implementación del Protocolo IPv6 para CORANTIOQUIA. Contrato 190-CNT2310-167, con plazo de ejecución de cuatro (4) meses sin exceder el 31 de diciembre de 2023.</v>
      </c>
      <c r="AF171" s="3">
        <f>VLOOKUP(A171,'[1]Anexo 1 Matriz Inf Gestión'!$B$8:$AK$216,36,0)</f>
        <v>1</v>
      </c>
      <c r="AG171" s="15" cm="1">
        <f t="array" ref="AG171:AI171">VLOOKUP(A171,'[1]Anexo 1 Matriz Inf Gestión'!$B$8:$BV$216,TRANSPOSE({71;72;73}),0)</f>
        <v>17962886338</v>
      </c>
      <c r="AH171" s="15">
        <v>14487019644.299999</v>
      </c>
      <c r="AI171" s="3">
        <v>0.806497317396765</v>
      </c>
      <c r="AJ171" s="40" t="str">
        <f>IF(VLOOKUP(A171,'[1]Anexo 1 Matriz Inf Gestión'!$B$8:$CA$216,75,0)="","",VLOOKUP(A171,'[1]Anexo 1 Matriz Inf Gestión'!$B$8:$CA$216,75,0))</f>
        <v/>
      </c>
      <c r="AK171" s="40" t="str">
        <f>IF(VLOOKUP(A171,'[1]Anexo 1 Matriz Inf Gestión'!$B$8:$CA$216,76,0)="","",VLOOKUP(A171,'[1]Anexo 1 Matriz Inf Gestión'!$B$8:$CA$216,76,0))</f>
        <v/>
      </c>
      <c r="AL171" s="40" t="str">
        <f>IF(VLOOKUP(A171,'[1]Anexo 1 Matriz Inf Gestión'!$B$8:$CA$216,77,0)="","",VLOOKUP(A171,'[1]Anexo 1 Matriz Inf Gestión'!$B$8:$CA$216,77,0))</f>
        <v/>
      </c>
      <c r="AM171" s="40" t="str">
        <f>IF(VLOOKUP(A171,'[1]Anexo 1 Matriz Inf Gestión'!$B$8:$CA$216,78,0)="","",VLOOKUP(A171,'[1]Anexo 1 Matriz Inf Gestión'!$B$8:$CA$216,78,0))</f>
        <v/>
      </c>
    </row>
    <row r="172" spans="1:39" ht="267.75" outlineLevel="1" x14ac:dyDescent="0.2">
      <c r="A172" s="8" t="s">
        <v>154</v>
      </c>
      <c r="B172" s="4" t="str">
        <f>VLOOKUP(A172,'[1]Anexo 1 Matriz Inf Gestión'!$B$8:$D$216,3,0)</f>
        <v>Formulación e implementación del Plan maestro de infraestructura física</v>
      </c>
      <c r="C172" s="4" t="str">
        <f>IFERROR(IF(VLOOKUP(A172,'[1]Anexo 1 Matriz Inf Gestión'!$B$8:$E$216,4,0)="","",VLOOKUP(A172,'[1]Anexo 1 Matriz Inf Gestión'!$B$8:$E$216,4,0)),"")</f>
        <v>% de formulación e implementación del Plan maestro de infraestructura física</v>
      </c>
      <c r="D172" s="3">
        <f>VLOOKUP(A172,'[1]Anexo 1 Matriz Inf Gestión'!$B$8:$J$216,6,0)</f>
        <v>0.5</v>
      </c>
      <c r="E172" s="3" cm="1">
        <f t="array" ref="E172:F172">VLOOKUP(A172,'[2]Anexo 1 Matriz Inf Gestión'!$A$7:$H$215,TRANSPOSE({7;8}),0)</f>
        <v>1</v>
      </c>
      <c r="F172" s="3">
        <v>1</v>
      </c>
      <c r="G172" s="15" cm="1">
        <f t="array" ref="G172:I172">VLOOKUP(A172,'[2]Anexo 1 Matriz Inf Gestión'!$A$7:$AF$215,TRANSPOSE({30;31;32}),0)</f>
        <v>241899822</v>
      </c>
      <c r="H172" s="15">
        <v>173684053</v>
      </c>
      <c r="I172" s="3">
        <v>0.7179999206448362</v>
      </c>
      <c r="J172" s="35" t="s">
        <v>469</v>
      </c>
      <c r="K172" s="3">
        <f>VLOOKUP(A172,'[1]Anexo 1 Matriz Inf Gestión'!$B$8:$J$216,7,0)</f>
        <v>0.7</v>
      </c>
      <c r="L172" s="3" cm="1">
        <f t="array" ref="L172:M172">VLOOKUP(A172,'[3]Anexo 1 Matriz Inf Gestión'!$A$8:$R$216,TRANSPOSE({11;16}),0)</f>
        <v>1</v>
      </c>
      <c r="M172" s="3">
        <v>1</v>
      </c>
      <c r="N172" s="15" cm="1">
        <f t="array" ref="N172:P172">VLOOKUP(A172,'[3]Anexo 1 Matriz Inf Gestión'!$A$8:$AU$216,TRANSPOSE({45;46;47}),0)</f>
        <v>474385108</v>
      </c>
      <c r="O172" s="15">
        <v>472475471</v>
      </c>
      <c r="P172" s="3">
        <v>0.99597450053174941</v>
      </c>
      <c r="Q172" s="34" t="s">
        <v>346</v>
      </c>
      <c r="R172" s="3">
        <f>VLOOKUP(A172,'[1]Anexo 1 Matriz Inf Gestión'!$B$8:$J$216,8,0)</f>
        <v>0.8</v>
      </c>
      <c r="S172" s="3" cm="1">
        <f t="array" ref="S172:T172">VLOOKUP(A172,'[4]Anexo 1 Matriz Inf Gestión'!$A$8:$R$216,TRANSPOSE({11;17}),0)</f>
        <v>1</v>
      </c>
      <c r="T172" s="3">
        <v>1</v>
      </c>
      <c r="U172" s="15" cm="1">
        <f t="array" ref="U172:W172">VLOOKUP(A172,'[4]Anexo 1 Matriz Inf Gestión'!$A$8:$BE$216,TRANSPOSE({54;55;56}),0)</f>
        <v>609383912</v>
      </c>
      <c r="V172" s="15">
        <v>543964165</v>
      </c>
      <c r="W172" s="3">
        <v>0.89264608777528742</v>
      </c>
      <c r="X172" s="30" t="s">
        <v>610</v>
      </c>
      <c r="Y172" s="3">
        <f>VLOOKUP(A172,'[1]Anexo 1 Matriz Inf Gestión'!$B$8:$J$216,9,0)</f>
        <v>0.9</v>
      </c>
      <c r="Z172" s="3">
        <f>VLOOKUP(A172,'[1]Anexo 1 Matriz Inf Gestión'!$B$8:$N$216,13,0)</f>
        <v>1</v>
      </c>
      <c r="AA172" s="3">
        <f>VLOOKUP(A172,'[1]Anexo 1 Matriz Inf Gestión'!$B$8:$U$216,20,0)</f>
        <v>1</v>
      </c>
      <c r="AB172" s="15" cm="1">
        <f t="array" ref="AB172:AD172">VLOOKUP(A172,'[1]Anexo 1 Matriz Inf Gestión'!$B$8:$BP$216,TRANSPOSE({65;66;67}),0)</f>
        <v>551370121</v>
      </c>
      <c r="AC172" s="15">
        <v>462770447</v>
      </c>
      <c r="AD172" s="3">
        <v>0.83930998321180339</v>
      </c>
      <c r="AE172" s="33" t="str">
        <f>IFERROR(IF(VLOOKUP(A172,[1]Consolidado!$A$6:$L$215,12,0)="","",VLOOKUP(A172,[1]Consolidado!$A$6:$L$215,12,0)),"")</f>
        <v xml:space="preserve">Por medio de la formulación e implementación del Plan maestro de infraestructura física, la Subdirección Administrativa y Financiera por medio del GITRF busca suplir las necesidades de la Entidad frente a diferentes mantenimientos, garantizando así una operatividad de sus sedes, eficiente y eficaz a través de un cumplimiento al 100% en cuanto a : Mantenimiento preventivo de ascensores, soluciones modulares y mobiliario, Mantenimiento preventivo y correctivo de malacate, Mantenimiento preventivo y correctivo de  plantas eléctricas, mantenimiento preventivo y correctivo para el sistema eléctrico, Mantenimiento preventivo y correctivo a los aires acondicionados, Mantenimiento preventivo, correctivo y adecuaciones a los inmuebles. </v>
      </c>
      <c r="AF172" s="3">
        <f>VLOOKUP(A172,'[1]Anexo 1 Matriz Inf Gestión'!$B$8:$AK$216,36,0)</f>
        <v>1</v>
      </c>
      <c r="AG172" s="15" cm="1">
        <f t="array" ref="AG172:AI172">VLOOKUP(A172,'[1]Anexo 1 Matriz Inf Gestión'!$B$8:$BV$216,TRANSPOSE({71;72;73}),0)</f>
        <v>1877038963</v>
      </c>
      <c r="AH172" s="15">
        <v>1652894136</v>
      </c>
      <c r="AI172" s="3">
        <v>0.8805859487105383</v>
      </c>
      <c r="AJ172" s="40" t="str">
        <f>IF(VLOOKUP(A172,'[1]Anexo 1 Matriz Inf Gestión'!$B$8:$CA$216,75,0)="","",VLOOKUP(A172,'[1]Anexo 1 Matriz Inf Gestión'!$B$8:$CA$216,75,0))</f>
        <v/>
      </c>
      <c r="AK172" s="40" t="str">
        <f>IF(VLOOKUP(A172,'[1]Anexo 1 Matriz Inf Gestión'!$B$8:$CA$216,76,0)="","",VLOOKUP(A172,'[1]Anexo 1 Matriz Inf Gestión'!$B$8:$CA$216,76,0))</f>
        <v/>
      </c>
      <c r="AL172" s="40" t="str">
        <f>IF(VLOOKUP(A172,'[1]Anexo 1 Matriz Inf Gestión'!$B$8:$CA$216,77,0)="","",VLOOKUP(A172,'[1]Anexo 1 Matriz Inf Gestión'!$B$8:$CA$216,77,0))</f>
        <v/>
      </c>
      <c r="AM172" s="40" t="str">
        <f>IF(VLOOKUP(A172,'[1]Anexo 1 Matriz Inf Gestión'!$B$8:$CA$216,78,0)="","",VLOOKUP(A172,'[1]Anexo 1 Matriz Inf Gestión'!$B$8:$CA$216,78,0))</f>
        <v/>
      </c>
    </row>
    <row r="173" spans="1:39" ht="242.25" outlineLevel="1" x14ac:dyDescent="0.2">
      <c r="A173" s="8" t="s">
        <v>155</v>
      </c>
      <c r="B173" s="4" t="str">
        <f>VLOOKUP(A173,'[1]Anexo 1 Matriz Inf Gestión'!$B$8:$D$216,3,0)</f>
        <v>Representación judicial (demandas y conciliaciones Pre-judiciales) de la Corporación</v>
      </c>
      <c r="C173" s="4" t="str">
        <f>IFERROR(IF(VLOOKUP(A173,'[1]Anexo 1 Matriz Inf Gestión'!$B$8:$E$216,4,0)="","",VLOOKUP(A173,'[1]Anexo 1 Matriz Inf Gestión'!$B$8:$E$216,4,0)),"")</f>
        <v>% de eficacia en la representación judicial (demandas y conciliaciones Pre-judiciales)</v>
      </c>
      <c r="D173" s="3">
        <f>VLOOKUP(A173,'[1]Anexo 1 Matriz Inf Gestión'!$B$8:$J$216,6,0)</f>
        <v>1</v>
      </c>
      <c r="E173" s="3" cm="1">
        <f t="array" ref="E173:F173">VLOOKUP(A173,'[2]Anexo 1 Matriz Inf Gestión'!$A$7:$H$215,TRANSPOSE({7;8}),0)</f>
        <v>1</v>
      </c>
      <c r="F173" s="3">
        <v>1</v>
      </c>
      <c r="G173" s="15" cm="1">
        <f t="array" ref="G173:I173">VLOOKUP(A173,'[2]Anexo 1 Matriz Inf Gestión'!$A$7:$AF$215,TRANSPOSE({30;31;32}),0)</f>
        <v>0</v>
      </c>
      <c r="H173" s="15">
        <v>0</v>
      </c>
      <c r="I173" s="3">
        <v>0</v>
      </c>
      <c r="J173" s="35" t="s">
        <v>470</v>
      </c>
      <c r="K173" s="3">
        <f>VLOOKUP(A173,'[1]Anexo 1 Matriz Inf Gestión'!$B$8:$J$216,7,0)</f>
        <v>1</v>
      </c>
      <c r="L173" s="3" cm="1">
        <f t="array" ref="L173:M173">VLOOKUP(A173,'[3]Anexo 1 Matriz Inf Gestión'!$A$8:$R$216,TRANSPOSE({11;16}),0)</f>
        <v>1</v>
      </c>
      <c r="M173" s="3">
        <v>1</v>
      </c>
      <c r="N173" s="15" cm="1">
        <f t="array" ref="N173:P173">VLOOKUP(A173,'[3]Anexo 1 Matriz Inf Gestión'!$A$8:$AU$216,TRANSPOSE({45;46;47}),0)</f>
        <v>0</v>
      </c>
      <c r="O173" s="15">
        <v>0</v>
      </c>
      <c r="P173" s="3">
        <v>0</v>
      </c>
      <c r="Q173" s="34" t="s">
        <v>347</v>
      </c>
      <c r="R173" s="3">
        <f>VLOOKUP(A173,'[1]Anexo 1 Matriz Inf Gestión'!$B$8:$J$216,8,0)</f>
        <v>1</v>
      </c>
      <c r="S173" s="3" cm="1">
        <f t="array" ref="S173:T173">VLOOKUP(A173,'[4]Anexo 1 Matriz Inf Gestión'!$A$8:$R$216,TRANSPOSE({11;17}),0)</f>
        <v>1</v>
      </c>
      <c r="T173" s="3">
        <v>1</v>
      </c>
      <c r="U173" s="15" cm="1">
        <f t="array" ref="U173:W173">VLOOKUP(A173,'[4]Anexo 1 Matriz Inf Gestión'!$A$8:$BE$216,TRANSPOSE({54;55;56}),0)</f>
        <v>0</v>
      </c>
      <c r="V173" s="15">
        <v>0</v>
      </c>
      <c r="W173" s="3">
        <v>0</v>
      </c>
      <c r="X173" s="30" t="s">
        <v>611</v>
      </c>
      <c r="Y173" s="3">
        <f>VLOOKUP(A173,'[1]Anexo 1 Matriz Inf Gestión'!$B$8:$J$216,9,0)</f>
        <v>1</v>
      </c>
      <c r="Z173" s="3">
        <f>VLOOKUP(A173,'[1]Anexo 1 Matriz Inf Gestión'!$B$8:$N$216,13,0)</f>
        <v>1</v>
      </c>
      <c r="AA173" s="3">
        <f>VLOOKUP(A173,'[1]Anexo 1 Matriz Inf Gestión'!$B$8:$U$216,20,0)</f>
        <v>1</v>
      </c>
      <c r="AB173" s="15" cm="1">
        <f t="array" ref="AB173:AD173">VLOOKUP(A173,'[1]Anexo 1 Matriz Inf Gestión'!$B$8:$BP$216,TRANSPOSE({65;66;67}),0)</f>
        <v>0</v>
      </c>
      <c r="AC173" s="15">
        <v>0</v>
      </c>
      <c r="AD173" s="3">
        <v>0</v>
      </c>
      <c r="AE173" s="33" t="str">
        <f>IFERROR(IF(VLOOKUP(A173,[1]Consolidado!$A$6:$L$215,12,0)="","",VLOOKUP(A173,[1]Consolidado!$A$6:$L$215,12,0)),"")</f>
        <v>El GIT de Representación Judicial, ha cumplido con el 100% de la Representación efectiva en todos los procesos judiciales de demandas y solicitudes de conciliaciones tanto judiciales como prejudiciales, que han ingresado a la Corporación a la fecha, las cuales suman para la vigencia 2023 un total de 54 procesos, de los cuales el 85,19% corresponde a demandas y el 14.81% a Conciliaciones judiciales y Prejudiciales.</v>
      </c>
      <c r="AF173" s="3">
        <f>VLOOKUP(A173,'[1]Anexo 1 Matriz Inf Gestión'!$B$8:$AK$216,36,0)</f>
        <v>1</v>
      </c>
      <c r="AG173" s="15" cm="1">
        <f t="array" ref="AG173:AI173">VLOOKUP(A173,'[1]Anexo 1 Matriz Inf Gestión'!$B$8:$BV$216,TRANSPOSE({71;72;73}),0)</f>
        <v>0</v>
      </c>
      <c r="AH173" s="15">
        <v>0</v>
      </c>
      <c r="AI173" s="3">
        <v>0</v>
      </c>
      <c r="AJ173" s="40" t="str">
        <f>IF(VLOOKUP(A173,'[1]Anexo 1 Matriz Inf Gestión'!$B$8:$CA$216,75,0)="","",VLOOKUP(A173,'[1]Anexo 1 Matriz Inf Gestión'!$B$8:$CA$216,75,0))</f>
        <v/>
      </c>
      <c r="AK173" s="40" t="str">
        <f>IF(VLOOKUP(A173,'[1]Anexo 1 Matriz Inf Gestión'!$B$8:$CA$216,76,0)="","",VLOOKUP(A173,'[1]Anexo 1 Matriz Inf Gestión'!$B$8:$CA$216,76,0))</f>
        <v/>
      </c>
      <c r="AL173" s="40" t="str">
        <f>IF(VLOOKUP(A173,'[1]Anexo 1 Matriz Inf Gestión'!$B$8:$CA$216,77,0)="","",VLOOKUP(A173,'[1]Anexo 1 Matriz Inf Gestión'!$B$8:$CA$216,77,0))</f>
        <v/>
      </c>
      <c r="AM173" s="40" t="str">
        <f>IF(VLOOKUP(A173,'[1]Anexo 1 Matriz Inf Gestión'!$B$8:$CA$216,78,0)="","",VLOOKUP(A173,'[1]Anexo 1 Matriz Inf Gestión'!$B$8:$CA$216,78,0))</f>
        <v/>
      </c>
    </row>
    <row r="174" spans="1:39" ht="267.75" outlineLevel="1" x14ac:dyDescent="0.2">
      <c r="A174" s="8" t="s">
        <v>156</v>
      </c>
      <c r="B174" s="4" t="str">
        <f>VLOOKUP(A174,'[1]Anexo 1 Matriz Inf Gestión'!$B$8:$D$216,3,0)</f>
        <v>Formulación e implementación del proceso de modernización corporativa</v>
      </c>
      <c r="C174" s="4" t="str">
        <f>IFERROR(IF(VLOOKUP(A174,'[1]Anexo 1 Matriz Inf Gestión'!$B$8:$E$216,4,0)="","",VLOOKUP(A174,'[1]Anexo 1 Matriz Inf Gestión'!$B$8:$E$216,4,0)),"")</f>
        <v>% de formulación e implementación del proceso de modernización corporativa</v>
      </c>
      <c r="D174" s="3">
        <f>VLOOKUP(A174,'[1]Anexo 1 Matriz Inf Gestión'!$B$8:$J$216,6,0)</f>
        <v>0.7</v>
      </c>
      <c r="E174" s="3" cm="1">
        <f t="array" ref="E174:F174">VLOOKUP(A174,'[2]Anexo 1 Matriz Inf Gestión'!$A$7:$H$215,TRANSPOSE({7;8}),0)</f>
        <v>1</v>
      </c>
      <c r="F174" s="3">
        <v>1</v>
      </c>
      <c r="G174" s="15" cm="1">
        <f t="array" ref="G174:I174">VLOOKUP(A174,'[2]Anexo 1 Matriz Inf Gestión'!$A$7:$AF$215,TRANSPOSE({30;31;32}),0)</f>
        <v>132433431</v>
      </c>
      <c r="H174" s="15">
        <v>130190499</v>
      </c>
      <c r="I174" s="3">
        <v>0.9830637023970179</v>
      </c>
      <c r="J174" s="35" t="s">
        <v>471</v>
      </c>
      <c r="K174" s="3">
        <f>VLOOKUP(A174,'[1]Anexo 1 Matriz Inf Gestión'!$B$8:$J$216,7,0)</f>
        <v>0.8</v>
      </c>
      <c r="L174" s="3" cm="1">
        <f t="array" ref="L174:M174">VLOOKUP(A174,'[3]Anexo 1 Matriz Inf Gestión'!$A$8:$R$216,TRANSPOSE({11;16}),0)</f>
        <v>0.5</v>
      </c>
      <c r="M174" s="3">
        <v>0.625</v>
      </c>
      <c r="N174" s="15" cm="1">
        <f t="array" ref="N174:P174">VLOOKUP(A174,'[3]Anexo 1 Matriz Inf Gestión'!$A$8:$AU$216,TRANSPOSE({45;46;47}),0)</f>
        <v>89550970</v>
      </c>
      <c r="O174" s="15">
        <v>87907639</v>
      </c>
      <c r="P174" s="3">
        <v>0.9816492104998974</v>
      </c>
      <c r="Q174" s="34" t="s">
        <v>348</v>
      </c>
      <c r="R174" s="3">
        <f>VLOOKUP(A174,'[1]Anexo 1 Matriz Inf Gestión'!$B$8:$J$216,8,0)</f>
        <v>0.9</v>
      </c>
      <c r="S174" s="3" cm="1">
        <f t="array" ref="S174:T174">VLOOKUP(A174,'[4]Anexo 1 Matriz Inf Gestión'!$A$8:$R$216,TRANSPOSE({11;17}),0)</f>
        <v>0.5</v>
      </c>
      <c r="T174" s="3">
        <v>0.55555555555555558</v>
      </c>
      <c r="U174" s="15" cm="1">
        <f t="array" ref="U174:W174">VLOOKUP(A174,'[4]Anexo 1 Matriz Inf Gestión'!$A$8:$BE$216,TRANSPOSE({54;55;56}),0)</f>
        <v>94635169</v>
      </c>
      <c r="V174" s="15">
        <v>93505208</v>
      </c>
      <c r="W174" s="3">
        <v>0.98805981949480115</v>
      </c>
      <c r="X174" s="30" t="s">
        <v>612</v>
      </c>
      <c r="Y174" s="3">
        <f>VLOOKUP(A174,'[1]Anexo 1 Matriz Inf Gestión'!$B$8:$J$216,9,0)</f>
        <v>1</v>
      </c>
      <c r="Z174" s="3">
        <f>VLOOKUP(A174,'[1]Anexo 1 Matriz Inf Gestión'!$B$8:$N$216,13,0)</f>
        <v>0.5</v>
      </c>
      <c r="AA174" s="3">
        <f>VLOOKUP(A174,'[1]Anexo 1 Matriz Inf Gestión'!$B$8:$U$216,20,0)</f>
        <v>0.5</v>
      </c>
      <c r="AB174" s="15" cm="1">
        <f t="array" ref="AB174:AD174">VLOOKUP(A174,'[1]Anexo 1 Matriz Inf Gestión'!$B$8:$BP$216,TRANSPOSE({65;66;67}),0)</f>
        <v>112749188</v>
      </c>
      <c r="AC174" s="15">
        <v>79620612</v>
      </c>
      <c r="AD174" s="3">
        <v>0.70617459347024303</v>
      </c>
      <c r="AE174" s="33" t="str">
        <f>IFERROR(IF(VLOOKUP(A174,[1]Consolidado!$A$6:$L$215,12,0)="","",VLOOKUP(A174,[1]Consolidado!$A$6:$L$215,12,0)),"")</f>
        <v>En el último trimestre, se han implementados 3 acciones en procura del cumplimiento de este indicador: 1) Mediante radicado 20239000771782 del 9 de agosto de 2023 y memorando 190-COI2309-29459 del 29 de septiembre de 2023 se solicitó al DAFP acompañamiento e información para la implementación del estudio Técnico para el Rediseño Institucional de la Corporación Autónoma Regional del Centro Antioquia – CORANTIOQUIA, ante lo cual recibimos asesoría del profesional especializado Miguel Humberto Valencia, quien pertenece a la Dirección de Desarrollo Organizacional, con quien se han realizado 3 reuniones virtuales con la participación de algunos integrantes de la Junta Directiva del Sindicato; se concluyó que por haber pasado más de 3 años de haberse realizado el estudio técnico, y haberse presentado algunos cambios en la organización de Grupos Internos e Trabajo, asignación de nuevas funciones a algunas dependencias, entre otros, se hace necesario su actualización para lo cual se envió correo electrónico a la ESAP, el día 10 de noviembre de 2023, dirigido al Dr. Elier Ávalo Cataño, Director de Fortalecimiento y Apoyo a la Gestión Estatal con la finalidad de que presentará una propuesta económica para la actualización técnica y jurídica del estudio y las recomendaciones del caso, por estar finalizando la vigencia fiscal; a la fecha estamos a la espera de su respuesta. 2) En el proyecto de presupuesto para la vigencia fiscal 2024 que se presentó para aprobación al Consejo Directivo, se destinaron $8.000 millones de pesos para la implementación de la modernización corporativa. 3) Está en proceso la compilación del manual de funciones y competencias laborales y la posible ampliación de núcleos básicos del conocimiento (NBC) o profesiones, de aquellos empleos que tiene igual o similares propósito y funciones y que pertenezcan al mismo Grupo Interno de Trabajo, está en proceso de comunicarlo al Sindicato para su revisión de conformidad con lo dispuesto en el Decreto 1083 de 2015,</v>
      </c>
      <c r="AF174" s="3">
        <f>VLOOKUP(A174,'[1]Anexo 1 Matriz Inf Gestión'!$B$8:$AK$216,36,0)</f>
        <v>0.5</v>
      </c>
      <c r="AG174" s="15" cm="1">
        <f t="array" ref="AG174:AI174">VLOOKUP(A174,'[1]Anexo 1 Matriz Inf Gestión'!$B$8:$BV$216,TRANSPOSE({71;72;73}),0)</f>
        <v>429368758</v>
      </c>
      <c r="AH174" s="15">
        <v>391223958</v>
      </c>
      <c r="AI174" s="3">
        <v>0.91116074635313826</v>
      </c>
      <c r="AJ174" s="40" t="str">
        <f>IF(VLOOKUP(A174,'[1]Anexo 1 Matriz Inf Gestión'!$B$8:$CA$216,75,0)="","",VLOOKUP(A174,'[1]Anexo 1 Matriz Inf Gestión'!$B$8:$CA$216,75,0))</f>
        <v/>
      </c>
      <c r="AK174" s="40" t="str">
        <f>IF(VLOOKUP(A174,'[1]Anexo 1 Matriz Inf Gestión'!$B$8:$CA$216,76,0)="","",VLOOKUP(A174,'[1]Anexo 1 Matriz Inf Gestión'!$B$8:$CA$216,76,0))</f>
        <v/>
      </c>
      <c r="AL174" s="40" t="str">
        <f>IF(VLOOKUP(A174,'[1]Anexo 1 Matriz Inf Gestión'!$B$8:$CA$216,77,0)="","",VLOOKUP(A174,'[1]Anexo 1 Matriz Inf Gestión'!$B$8:$CA$216,77,0))</f>
        <v/>
      </c>
      <c r="AM174" s="40" t="str">
        <f>IF(VLOOKUP(A174,'[1]Anexo 1 Matriz Inf Gestión'!$B$8:$CA$216,78,0)="","",VLOOKUP(A174,'[1]Anexo 1 Matriz Inf Gestión'!$B$8:$CA$216,78,0))</f>
        <v/>
      </c>
    </row>
    <row r="175" spans="1:39" ht="357" outlineLevel="1" x14ac:dyDescent="0.2">
      <c r="A175" s="8" t="s">
        <v>157</v>
      </c>
      <c r="B175" s="4" t="str">
        <f>VLOOKUP(A175,'[1]Anexo 1 Matriz Inf Gestión'!$B$8:$D$216,3,0)</f>
        <v>Implementación del MIPG y su articulación con el SGI</v>
      </c>
      <c r="C175" s="4" t="str">
        <f>IFERROR(IF(VLOOKUP(A175,'[1]Anexo 1 Matriz Inf Gestión'!$B$8:$E$216,4,0)="","",VLOOKUP(A175,'[1]Anexo 1 Matriz Inf Gestión'!$B$8:$E$216,4,0)),"")</f>
        <v>% de avance en la implementación de MIPG y su articulación con el SGI</v>
      </c>
      <c r="D175" s="3">
        <f>VLOOKUP(A175,'[1]Anexo 1 Matriz Inf Gestión'!$B$8:$J$216,6,0)</f>
        <v>0.75</v>
      </c>
      <c r="E175" s="3" cm="1">
        <f t="array" ref="E175:F175">VLOOKUP(A175,'[2]Anexo 1 Matriz Inf Gestión'!$A$7:$H$215,TRANSPOSE({7;8}),0)</f>
        <v>0.8216</v>
      </c>
      <c r="F175" s="3">
        <v>1</v>
      </c>
      <c r="G175" s="15" cm="1">
        <f t="array" ref="G175:I175">VLOOKUP(A175,'[2]Anexo 1 Matriz Inf Gestión'!$A$7:$AF$215,TRANSPOSE({30;31;32}),0)</f>
        <v>316310274</v>
      </c>
      <c r="H175" s="15">
        <v>297626432</v>
      </c>
      <c r="I175" s="3">
        <v>0.94093191547739607</v>
      </c>
      <c r="J175" s="35" t="s">
        <v>472</v>
      </c>
      <c r="K175" s="3">
        <f>VLOOKUP(A175,'[1]Anexo 1 Matriz Inf Gestión'!$B$8:$J$216,7,0)</f>
        <v>0.8</v>
      </c>
      <c r="L175" s="3" cm="1">
        <f t="array" ref="L175:M175">VLOOKUP(A175,'[3]Anexo 1 Matriz Inf Gestión'!$A$8:$R$216,TRANSPOSE({11;16}),0)</f>
        <v>0.83493333333333342</v>
      </c>
      <c r="M175" s="3">
        <v>1</v>
      </c>
      <c r="N175" s="15" cm="1">
        <f t="array" ref="N175:P175">VLOOKUP(A175,'[3]Anexo 1 Matriz Inf Gestión'!$A$8:$AU$216,TRANSPOSE({45;46;47}),0)</f>
        <v>303531981</v>
      </c>
      <c r="O175" s="15">
        <v>235938378</v>
      </c>
      <c r="P175" s="3">
        <v>0.7773097820621413</v>
      </c>
      <c r="Q175" s="34" t="s">
        <v>349</v>
      </c>
      <c r="R175" s="3">
        <f>VLOOKUP(A175,'[1]Anexo 1 Matriz Inf Gestión'!$B$8:$J$216,8,0)</f>
        <v>0.85</v>
      </c>
      <c r="S175" s="3" cm="1">
        <f t="array" ref="S175:T175">VLOOKUP(A175,'[4]Anexo 1 Matriz Inf Gestión'!$A$8:$R$216,TRANSPOSE({11;17}),0)</f>
        <v>9.4346666666666641E-3</v>
      </c>
      <c r="T175" s="3">
        <v>1.1099607843137252E-2</v>
      </c>
      <c r="U175" s="15" cm="1">
        <f t="array" ref="U175:W175">VLOOKUP(A175,'[4]Anexo 1 Matriz Inf Gestión'!$A$8:$BE$216,TRANSPOSE({54;55;56}),0)</f>
        <v>340747547</v>
      </c>
      <c r="V175" s="15">
        <v>282058846</v>
      </c>
      <c r="W175" s="3">
        <v>0.82776486135643401</v>
      </c>
      <c r="X175" s="30" t="s">
        <v>613</v>
      </c>
      <c r="Y175" s="3">
        <f>VLOOKUP(A175,'[1]Anexo 1 Matriz Inf Gestión'!$B$8:$J$216,9,0)</f>
        <v>0.9</v>
      </c>
      <c r="Z175" s="3">
        <f>VLOOKUP(A175,'[1]Anexo 1 Matriz Inf Gestión'!$B$8:$N$216,13,0)</f>
        <v>0.96133333333333337</v>
      </c>
      <c r="AA175" s="3">
        <f>VLOOKUP(A175,'[1]Anexo 1 Matriz Inf Gestión'!$B$8:$U$216,20,0)</f>
        <v>1</v>
      </c>
      <c r="AB175" s="15" cm="1">
        <f t="array" ref="AB175:AD175">VLOOKUP(A175,'[1]Anexo 1 Matriz Inf Gestión'!$B$8:$BP$216,TRANSPOSE({65;66;67}),0)</f>
        <v>218853052</v>
      </c>
      <c r="AC175" s="15">
        <v>171687077</v>
      </c>
      <c r="AD175" s="3">
        <v>0.78448564199141257</v>
      </c>
      <c r="AE175" s="33" t="str">
        <f>IFERROR(IF(VLOOKUP(A175,[1]Consolidado!$A$6:$L$215,12,0)="","",VLOOKUP(A175,[1]Consolidado!$A$6:$L$215,12,0)),"")</f>
        <v xml:space="preserve">La decisión de adoptar MIPG en el 2020 supuso el reto de iniciar la autoevaluación de las políticas e identificar las acciones de mejora que permitieran el cierre de brechas. A la fecha, se cuenta con un desempeño del 96 %, lo cual fue refrendado por los resultados del Furag, que ubicó a Corantioquia como la CAR con mejor resultado en este instrumento de evaluación; asimismo, se resalta que de las 15 políticas que se miden para realizar seguimiento al indicador, 10 tienen un desempeño superior al 95 %, y solo 2 de ellas registran un porcentaje inferior al 90 % en su cumplimiento: gestión documental y gobierno digital y de seguridad digital.
Con relación a la política de gestión documental, se avanza en la actualización de los instrumentos archivísticos, considerando las particularidades y novedades de la entidad; asimismo, con relación a la política de gobierno digital y de seguridad digital, se suscribió el contrato 190-CNT2310-16 con el objetivo de implementar el protocolo IPV6 para la entidad, asimismo, se socializó mediante miércoles del conocimiento del 25 de octubre esta actividad.
Los esfuerzos de la entidad en los diferentes frentes, ha generado logros como el fortalecimiento de la planeación estratégica, a partir de la articulación de los planes temáticos con el plan de acción, estrategias de talento humano como: la evaluación de desempeño para provisionales y servidores públicos de libre nombramiento y remoción, las acciones de desvinculación asistida y prepensionados, implementación del teletrabajo, la creación del equipo impulsor de la política de integridad y la promoción de acciones para fomentar la apropiación del código de integridad. Asimismo, desde lo misional, los modelos para mejorar la eficiencia y el relacionamiento con el ciudadano, entre los cuales se destacan el modelo de ocupación sostenible, el modelo de administración de los recursos naturales renovables, y el modelo GOTA.
En este trimestre se destaca el desarrollo de la semana de la SST del 7 al 10 de noviembre, los avances en la consolidación de metodología y encuentros territoriales para la consolidación de líneas base del plan de acción 2024-2027, el desarrollo de la semana de la economía circular, que busca fomentar la cultura ambiental y la visita de evaluación para ampliar el alcance de la acreditación incluyendo el sistema de vigilancia de la calidad del aire.
</v>
      </c>
      <c r="AF175" s="3">
        <f>VLOOKUP(A175,'[1]Anexo 1 Matriz Inf Gestión'!$B$8:$AK$216,36,0)</f>
        <v>1</v>
      </c>
      <c r="AG175" s="15" cm="1">
        <f t="array" ref="AG175:AI175">VLOOKUP(A175,'[1]Anexo 1 Matriz Inf Gestión'!$B$8:$BV$216,TRANSPOSE({71;72;73}),0)</f>
        <v>1179442854</v>
      </c>
      <c r="AH175" s="15">
        <v>987310733</v>
      </c>
      <c r="AI175" s="3">
        <v>0.83709925381429284</v>
      </c>
      <c r="AJ175" s="40" t="str">
        <f>IF(VLOOKUP(A175,'[1]Anexo 1 Matriz Inf Gestión'!$B$8:$CA$216,75,0)="","",VLOOKUP(A175,'[1]Anexo 1 Matriz Inf Gestión'!$B$8:$CA$216,75,0))</f>
        <v/>
      </c>
      <c r="AK175" s="40" t="str">
        <f>IF(VLOOKUP(A175,'[1]Anexo 1 Matriz Inf Gestión'!$B$8:$CA$216,76,0)="","",VLOOKUP(A175,'[1]Anexo 1 Matriz Inf Gestión'!$B$8:$CA$216,76,0))</f>
        <v/>
      </c>
      <c r="AL175" s="40" t="str">
        <f>IF(VLOOKUP(A175,'[1]Anexo 1 Matriz Inf Gestión'!$B$8:$CA$216,77,0)="","",VLOOKUP(A175,'[1]Anexo 1 Matriz Inf Gestión'!$B$8:$CA$216,77,0))</f>
        <v/>
      </c>
      <c r="AM175" s="40" t="str">
        <f>IF(VLOOKUP(A175,'[1]Anexo 1 Matriz Inf Gestión'!$B$8:$CA$216,78,0)="","",VLOOKUP(A175,'[1]Anexo 1 Matriz Inf Gestión'!$B$8:$CA$216,78,0))</f>
        <v/>
      </c>
    </row>
    <row r="176" spans="1:39" ht="409.5" outlineLevel="1" x14ac:dyDescent="0.2">
      <c r="A176" s="8" t="s">
        <v>158</v>
      </c>
      <c r="B176" s="4" t="str">
        <f>VLOOKUP(A176,'[1]Anexo 1 Matriz Inf Gestión'!$B$8:$D$216,3,0)</f>
        <v>Formulación y ejecución del plan de gestión del conocimiento corporativo</v>
      </c>
      <c r="C176" s="4" t="str">
        <f>IFERROR(IF(VLOOKUP(A176,'[1]Anexo 1 Matriz Inf Gestión'!$B$8:$E$216,4,0)="","",VLOOKUP(A176,'[1]Anexo 1 Matriz Inf Gestión'!$B$8:$E$216,4,0)),"")</f>
        <v>% de formulación y ejecución del plan de gestión del conocimiento corporativo</v>
      </c>
      <c r="D176" s="3">
        <f>VLOOKUP(A176,'[1]Anexo 1 Matriz Inf Gestión'!$B$8:$J$216,6,0)</f>
        <v>0.25</v>
      </c>
      <c r="E176" s="3" cm="1">
        <f t="array" ref="E176:F176">VLOOKUP(A176,'[2]Anexo 1 Matriz Inf Gestión'!$A$7:$H$215,TRANSPOSE({7;8}),0)</f>
        <v>6.25E-2</v>
      </c>
      <c r="F176" s="3">
        <v>0.25</v>
      </c>
      <c r="G176" s="15" cm="1">
        <f t="array" ref="G176:I176">VLOOKUP(A176,'[2]Anexo 1 Matriz Inf Gestión'!$A$7:$AF$215,TRANSPOSE({30;31;32}),0)</f>
        <v>369202188</v>
      </c>
      <c r="H176" s="15">
        <v>342166195</v>
      </c>
      <c r="I176" s="3">
        <v>0.92677185055035483</v>
      </c>
      <c r="J176" s="35" t="s">
        <v>473</v>
      </c>
      <c r="K176" s="3">
        <f>VLOOKUP(A176,'[1]Anexo 1 Matriz Inf Gestión'!$B$8:$J$216,7,0)</f>
        <v>0.5</v>
      </c>
      <c r="L176" s="3" cm="1">
        <f t="array" ref="L176:M176">VLOOKUP(A176,'[3]Anexo 1 Matriz Inf Gestión'!$A$8:$R$216,TRANSPOSE({11;16}),0)</f>
        <v>0.34750000000000003</v>
      </c>
      <c r="M176" s="3">
        <v>0.69500000000000006</v>
      </c>
      <c r="N176" s="15" cm="1">
        <f t="array" ref="N176:P176">VLOOKUP(A176,'[3]Anexo 1 Matriz Inf Gestión'!$A$8:$AU$216,TRANSPOSE({45;46;47}),0)</f>
        <v>583970151</v>
      </c>
      <c r="O176" s="15">
        <v>359172457</v>
      </c>
      <c r="P176" s="3">
        <v>0.61505276662676545</v>
      </c>
      <c r="Q176" s="34" t="s">
        <v>350</v>
      </c>
      <c r="R176" s="3">
        <f>VLOOKUP(A176,'[1]Anexo 1 Matriz Inf Gestión'!$B$8:$J$216,8,0)</f>
        <v>0.75</v>
      </c>
      <c r="S176" s="3" cm="1">
        <f t="array" ref="S176:T176">VLOOKUP(A176,'[4]Anexo 1 Matriz Inf Gestión'!$A$8:$R$216,TRANSPOSE({11;17}),0)</f>
        <v>0.65625</v>
      </c>
      <c r="T176" s="3">
        <v>0.875</v>
      </c>
      <c r="U176" s="15" cm="1">
        <f t="array" ref="U176:W176">VLOOKUP(A176,'[4]Anexo 1 Matriz Inf Gestión'!$A$8:$BE$216,TRANSPOSE({54;55;56}),0)</f>
        <v>702280511</v>
      </c>
      <c r="V176" s="15">
        <v>621434630</v>
      </c>
      <c r="W176" s="3">
        <v>0.88488092758706782</v>
      </c>
      <c r="X176" s="30" t="s">
        <v>614</v>
      </c>
      <c r="Y176" s="3">
        <f>VLOOKUP(A176,'[1]Anexo 1 Matriz Inf Gestión'!$B$8:$J$216,9,0)</f>
        <v>1</v>
      </c>
      <c r="Z176" s="3">
        <f>VLOOKUP(A176,'[1]Anexo 1 Matriz Inf Gestión'!$B$8:$N$216,13,0)</f>
        <v>0.87</v>
      </c>
      <c r="AA176" s="3">
        <f>VLOOKUP(A176,'[1]Anexo 1 Matriz Inf Gestión'!$B$8:$U$216,20,0)</f>
        <v>0.87</v>
      </c>
      <c r="AB176" s="15" cm="1">
        <f t="array" ref="AB176:AD176">VLOOKUP(A176,'[1]Anexo 1 Matriz Inf Gestión'!$B$8:$BP$216,TRANSPOSE({65;66;67}),0)</f>
        <v>834145443</v>
      </c>
      <c r="AC176" s="15">
        <v>609701005</v>
      </c>
      <c r="AD176" s="3">
        <v>0.73092889269671402</v>
      </c>
      <c r="AE176" s="33" t="str">
        <f>IFERROR(IF(VLOOKUP(A176,[1]Consolidado!$A$6:$L$215,12,0)="","",VLOOKUP(A176,[1]Consolidado!$A$6:$L$215,12,0)),"")</f>
        <v>Se avanza en aspectos de identificación de cargos críticos de la entidad, en la articulación de la estrategia de desvinculación asistida, de igual forma, se socializa la metodología para la construcción del mapa de conocimiento y se inicia la articulación con Talento Humano. Se realizó diagnóstico de necesidades de conocimiento, mediante la aplicación de una encuesta a los servidores públicos de la entidad, este ejercicio se complementará con el mapa de conocimiento. Desde el Observatorio Ambiental se vienen realizando muchas actividades que enriquecen la generación y dinamización de conocimiento, desarrollando una cultura de compartir y difundir a través de encuentros de formación con profesionales de las territoriales y las dependencias de la entidad. Se realizan campañas de comunicación que buscan incentivar el uso de las herramientas y estrategias que dinamicen el conocimiento como Megateso, Piragua, Universidad Virtual de Conocimiento, Miércoles del Conocimiento, Corantioquia con el Corazón, simulacro de evacuación, entre otros. Se avanza en el fortalecimiento de las herramientas para el uso y apropiación del conocimiento como Coranforms, tableros de control, CIA. Se fortalece el conocimiento a través de la producción, entrega y disposición de la memoria institucional bibliográfica en el Centro de Información Ambiental.</v>
      </c>
      <c r="AF176" s="3">
        <f>VLOOKUP(A176,'[1]Anexo 1 Matriz Inf Gestión'!$B$8:$AK$216,36,0)</f>
        <v>0.87</v>
      </c>
      <c r="AG176" s="15" cm="1">
        <f t="array" ref="AG176:AI176">VLOOKUP(A176,'[1]Anexo 1 Matriz Inf Gestión'!$B$8:$BV$216,TRANSPOSE({71;72;73}),0)</f>
        <v>2489598293</v>
      </c>
      <c r="AH176" s="15">
        <v>1932474287</v>
      </c>
      <c r="AI176" s="3">
        <v>0.77621931716194348</v>
      </c>
      <c r="AJ176" s="40" t="str">
        <f>IF(VLOOKUP(A176,'[1]Anexo 1 Matriz Inf Gestión'!$B$8:$CA$216,75,0)="","",VLOOKUP(A176,'[1]Anexo 1 Matriz Inf Gestión'!$B$8:$CA$216,75,0))</f>
        <v/>
      </c>
      <c r="AK176" s="40" t="str">
        <f>IF(VLOOKUP(A176,'[1]Anexo 1 Matriz Inf Gestión'!$B$8:$CA$216,76,0)="","",VLOOKUP(A176,'[1]Anexo 1 Matriz Inf Gestión'!$B$8:$CA$216,76,0))</f>
        <v/>
      </c>
      <c r="AL176" s="40" t="str">
        <f>IF(VLOOKUP(A176,'[1]Anexo 1 Matriz Inf Gestión'!$B$8:$CA$216,77,0)="","",VLOOKUP(A176,'[1]Anexo 1 Matriz Inf Gestión'!$B$8:$CA$216,77,0))</f>
        <v/>
      </c>
      <c r="AM176" s="40" t="str">
        <f>IF(VLOOKUP(A176,'[1]Anexo 1 Matriz Inf Gestión'!$B$8:$CA$216,78,0)="","",VLOOKUP(A176,'[1]Anexo 1 Matriz Inf Gestión'!$B$8:$CA$216,78,0))</f>
        <v/>
      </c>
    </row>
    <row r="177" spans="1:39" ht="89.25" outlineLevel="1" x14ac:dyDescent="0.2">
      <c r="A177" s="8" t="s">
        <v>159</v>
      </c>
      <c r="B177" s="4" t="str">
        <f>VLOOKUP(A177,'[1]Anexo 1 Matriz Inf Gestión'!$B$8:$D$216,3,0)</f>
        <v>Gestión del recaudo</v>
      </c>
      <c r="C177" s="4" t="str">
        <f>IFERROR(IF(VLOOKUP(A177,'[1]Anexo 1 Matriz Inf Gestión'!$B$8:$E$216,4,0)="","",VLOOKUP(A177,'[1]Anexo 1 Matriz Inf Gestión'!$B$8:$E$216,4,0)),"")</f>
        <v>% de eficiencia en el recaudo</v>
      </c>
      <c r="D177" s="3">
        <f>VLOOKUP(A177,'[1]Anexo 1 Matriz Inf Gestión'!$B$8:$J$216,6,0)</f>
        <v>1</v>
      </c>
      <c r="E177" s="3" cm="1">
        <f t="array" ref="E177:F177">VLOOKUP(A177,'[2]Anexo 1 Matriz Inf Gestión'!$A$7:$H$215,TRANSPOSE({7;8}),0)</f>
        <v>1.015091714882459</v>
      </c>
      <c r="F177" s="3">
        <v>1</v>
      </c>
      <c r="G177" s="15" cm="1">
        <f t="array" ref="G177:I177">VLOOKUP(A177,'[2]Anexo 1 Matriz Inf Gestión'!$A$7:$AF$215,TRANSPOSE({30;31;32}),0)</f>
        <v>0</v>
      </c>
      <c r="H177" s="15">
        <v>0</v>
      </c>
      <c r="I177" s="3">
        <v>0</v>
      </c>
      <c r="J177" s="35" t="s">
        <v>474</v>
      </c>
      <c r="K177" s="3">
        <f>VLOOKUP(A177,'[1]Anexo 1 Matriz Inf Gestión'!$B$8:$J$216,7,0)</f>
        <v>1</v>
      </c>
      <c r="L177" s="3" cm="1">
        <f t="array" ref="L177:M177">VLOOKUP(A177,'[3]Anexo 1 Matriz Inf Gestión'!$A$8:$R$216,TRANSPOSE({11;16}),0)</f>
        <v>1.0441066371906476</v>
      </c>
      <c r="M177" s="3">
        <v>1</v>
      </c>
      <c r="N177" s="15" cm="1">
        <f t="array" ref="N177:P177">VLOOKUP(A177,'[3]Anexo 1 Matriz Inf Gestión'!$A$8:$AU$216,TRANSPOSE({45;46;47}),0)</f>
        <v>0</v>
      </c>
      <c r="O177" s="15">
        <v>0</v>
      </c>
      <c r="P177" s="3">
        <v>0</v>
      </c>
      <c r="Q177" s="34" t="s">
        <v>351</v>
      </c>
      <c r="R177" s="3">
        <f>VLOOKUP(A177,'[1]Anexo 1 Matriz Inf Gestión'!$B$8:$J$216,8,0)</f>
        <v>1</v>
      </c>
      <c r="S177" s="3" cm="1">
        <f t="array" ref="S177:T177">VLOOKUP(A177,'[4]Anexo 1 Matriz Inf Gestión'!$A$8:$R$216,TRANSPOSE({11;17}),0)</f>
        <v>1</v>
      </c>
      <c r="T177" s="3">
        <v>1</v>
      </c>
      <c r="U177" s="15" cm="1">
        <f t="array" ref="U177:W177">VLOOKUP(A177,'[4]Anexo 1 Matriz Inf Gestión'!$A$8:$BE$216,TRANSPOSE({54;55;56}),0)</f>
        <v>0</v>
      </c>
      <c r="V177" s="15">
        <v>0</v>
      </c>
      <c r="W177" s="3">
        <v>0</v>
      </c>
      <c r="X177" s="30" t="s">
        <v>615</v>
      </c>
      <c r="Y177" s="3">
        <f>VLOOKUP(A177,'[1]Anexo 1 Matriz Inf Gestión'!$B$8:$J$216,9,0)</f>
        <v>1</v>
      </c>
      <c r="Z177" s="3">
        <f>VLOOKUP(A177,'[1]Anexo 1 Matriz Inf Gestión'!$B$8:$N$216,13,0)</f>
        <v>0.98858471515817747</v>
      </c>
      <c r="AA177" s="3">
        <f>VLOOKUP(A177,'[1]Anexo 1 Matriz Inf Gestión'!$B$8:$U$216,20,0)</f>
        <v>0.98858471515817747</v>
      </c>
      <c r="AB177" s="15" cm="1">
        <f t="array" ref="AB177:AD177">VLOOKUP(A177,'[1]Anexo 1 Matriz Inf Gestión'!$B$8:$BP$216,TRANSPOSE({65;66;67}),0)</f>
        <v>0</v>
      </c>
      <c r="AC177" s="15">
        <v>0</v>
      </c>
      <c r="AD177" s="3">
        <v>0</v>
      </c>
      <c r="AE177" s="33" t="str">
        <f>IFERROR(IF(VLOOKUP(A177,[1]Consolidado!$A$6:$L$215,12,0)="","",VLOOKUP(A177,[1]Consolidado!$A$6:$L$215,12,0)),"")</f>
        <v>Ejecución de ingresos, proyectada a 31-12-2023, sin tener en cuenta recursos nacion por $6,542 millones que corresponden al FCEE, Las rentas que representan una mayor participación en ingreso son: Porcentaje Ambiental de los Gravámenes a la Propiedad Inmueble, Transferencias sector eléctrico, Tasa por Utilización del Recurso Hídrico, Tasas Compensatorias y Recuperación de cartera.</v>
      </c>
      <c r="AF177" s="3">
        <f>VLOOKUP(A177,'[1]Anexo 1 Matriz Inf Gestión'!$B$8:$AK$216,36,0)</f>
        <v>0.99714617878954437</v>
      </c>
      <c r="AG177" s="15" cm="1">
        <f t="array" ref="AG177:AI177">VLOOKUP(A177,'[1]Anexo 1 Matriz Inf Gestión'!$B$8:$BV$216,TRANSPOSE({71;72;73}),0)</f>
        <v>0</v>
      </c>
      <c r="AH177" s="15">
        <v>0</v>
      </c>
      <c r="AI177" s="3">
        <v>0</v>
      </c>
      <c r="AJ177" s="40" t="str">
        <f>IF(VLOOKUP(A177,'[1]Anexo 1 Matriz Inf Gestión'!$B$8:$CA$216,75,0)="","",VLOOKUP(A177,'[1]Anexo 1 Matriz Inf Gestión'!$B$8:$CA$216,75,0))</f>
        <v/>
      </c>
      <c r="AK177" s="40" t="str">
        <f>IF(VLOOKUP(A177,'[1]Anexo 1 Matriz Inf Gestión'!$B$8:$CA$216,76,0)="","",VLOOKUP(A177,'[1]Anexo 1 Matriz Inf Gestión'!$B$8:$CA$216,76,0))</f>
        <v/>
      </c>
      <c r="AL177" s="40" t="str">
        <f>IF(VLOOKUP(A177,'[1]Anexo 1 Matriz Inf Gestión'!$B$8:$CA$216,77,0)="","",VLOOKUP(A177,'[1]Anexo 1 Matriz Inf Gestión'!$B$8:$CA$216,77,0))</f>
        <v/>
      </c>
      <c r="AM177" s="40" t="str">
        <f>IF(VLOOKUP(A177,'[1]Anexo 1 Matriz Inf Gestión'!$B$8:$CA$216,78,0)="","",VLOOKUP(A177,'[1]Anexo 1 Matriz Inf Gestión'!$B$8:$CA$216,78,0))</f>
        <v/>
      </c>
    </row>
    <row r="178" spans="1:39" ht="369.75" outlineLevel="1" x14ac:dyDescent="0.2">
      <c r="A178" s="8" t="s">
        <v>160</v>
      </c>
      <c r="B178" s="4" t="str">
        <f>VLOOKUP(A178,'[1]Anexo 1 Matriz Inf Gestión'!$B$8:$D$216,3,0)</f>
        <v>Ejecución del programa de auditorías de control interno</v>
      </c>
      <c r="C178" s="4" t="str">
        <f>IFERROR(IF(VLOOKUP(A178,'[1]Anexo 1 Matriz Inf Gestión'!$B$8:$E$216,4,0)="","",VLOOKUP(A178,'[1]Anexo 1 Matriz Inf Gestión'!$B$8:$E$216,4,0)),"")</f>
        <v>% de cumplimiento programa de auditorías de control interno</v>
      </c>
      <c r="D178" s="3">
        <f>VLOOKUP(A178,'[1]Anexo 1 Matriz Inf Gestión'!$B$8:$J$216,6,0)</f>
        <v>1</v>
      </c>
      <c r="E178" s="3" cm="1">
        <f t="array" ref="E178:F178">VLOOKUP(A178,'[2]Anexo 1 Matriz Inf Gestión'!$A$7:$H$215,TRANSPOSE({7;8}),0)</f>
        <v>1</v>
      </c>
      <c r="F178" s="3">
        <v>1</v>
      </c>
      <c r="G178" s="15" cm="1">
        <f t="array" ref="G178:I178">VLOOKUP(A178,'[2]Anexo 1 Matriz Inf Gestión'!$A$7:$AF$215,TRANSPOSE({30;31;32}),0)</f>
        <v>799883170</v>
      </c>
      <c r="H178" s="15">
        <v>666947303</v>
      </c>
      <c r="I178" s="3">
        <v>0.83380589567849017</v>
      </c>
      <c r="J178" s="35" t="s">
        <v>475</v>
      </c>
      <c r="K178" s="3">
        <f>VLOOKUP(A178,'[1]Anexo 1 Matriz Inf Gestión'!$B$8:$J$216,7,0)</f>
        <v>1</v>
      </c>
      <c r="L178" s="3" cm="1">
        <f t="array" ref="L178:M178">VLOOKUP(A178,'[3]Anexo 1 Matriz Inf Gestión'!$A$8:$R$216,TRANSPOSE({11;16}),0)</f>
        <v>1</v>
      </c>
      <c r="M178" s="3">
        <v>1</v>
      </c>
      <c r="N178" s="15" cm="1">
        <f t="array" ref="N178:P178">VLOOKUP(A178,'[3]Anexo 1 Matriz Inf Gestión'!$A$8:$AU$216,TRANSPOSE({45;46;47}),0)</f>
        <v>754672887</v>
      </c>
      <c r="O178" s="15">
        <v>690801645</v>
      </c>
      <c r="P178" s="3">
        <v>0.91536565961193728</v>
      </c>
      <c r="Q178" s="34" t="s">
        <v>352</v>
      </c>
      <c r="R178" s="3">
        <f>VLOOKUP(A178,'[1]Anexo 1 Matriz Inf Gestión'!$B$8:$J$216,8,0)</f>
        <v>1</v>
      </c>
      <c r="S178" s="3" cm="1">
        <f t="array" ref="S178:T178">VLOOKUP(A178,'[4]Anexo 1 Matriz Inf Gestión'!$A$8:$R$216,TRANSPOSE({11;17}),0)</f>
        <v>1</v>
      </c>
      <c r="T178" s="3">
        <v>1</v>
      </c>
      <c r="U178" s="15" cm="1">
        <f t="array" ref="U178:W178">VLOOKUP(A178,'[4]Anexo 1 Matriz Inf Gestión'!$A$8:$BE$216,TRANSPOSE({54;55;56}),0)</f>
        <v>797518867</v>
      </c>
      <c r="V178" s="15">
        <v>756787174</v>
      </c>
      <c r="W178" s="3">
        <v>0.94892698507156448</v>
      </c>
      <c r="X178" s="30" t="s">
        <v>616</v>
      </c>
      <c r="Y178" s="3">
        <f>VLOOKUP(A178,'[1]Anexo 1 Matriz Inf Gestión'!$B$8:$J$216,9,0)</f>
        <v>1</v>
      </c>
      <c r="Z178" s="3">
        <f>VLOOKUP(A178,'[1]Anexo 1 Matriz Inf Gestión'!$B$8:$N$216,13,0)</f>
        <v>1</v>
      </c>
      <c r="AA178" s="3">
        <f>VLOOKUP(A178,'[1]Anexo 1 Matriz Inf Gestión'!$B$8:$U$216,20,0)</f>
        <v>1</v>
      </c>
      <c r="AB178" s="15" cm="1">
        <f t="array" ref="AB178:AD178">VLOOKUP(A178,'[1]Anexo 1 Matriz Inf Gestión'!$B$8:$BP$216,TRANSPOSE({65;66;67}),0)</f>
        <v>785398038</v>
      </c>
      <c r="AC178" s="15">
        <v>522363519</v>
      </c>
      <c r="AD178" s="3">
        <v>0.66509399530738322</v>
      </c>
      <c r="AE178" s="33" t="str">
        <f>IFERROR(IF(VLOOKUP(A178,[1]Consolidado!$A$6:$L$215,12,0)="","",VLOOKUP(A178,[1]Consolidado!$A$6:$L$215,12,0)),"")</f>
        <v>Se dio cumplimiento a la ejecución de las Auditorias Internas aprobadas por el Comité Institucional Coordinador del Sistema de Control Interno durante el primer semestre de 2023.
Adicionalmente, se suscribio el plan de mejoramiento de las respectivas auditorias:
- Auditoría Interna Proceso Gestión Contractual (5 Observaciones y suscripción de 6 acciones).Aprobado mediante 070-MEM2309-6544
- Auditoría Interna Proceso Gestión Talento Humano (7 Observaciones y suscripción de 10 acciones). Aprobado mediante 070-MEM2309-6545</v>
      </c>
      <c r="AF178" s="3">
        <f>VLOOKUP(A178,'[1]Anexo 1 Matriz Inf Gestión'!$B$8:$AK$216,36,0)</f>
        <v>1</v>
      </c>
      <c r="AG178" s="15" cm="1">
        <f t="array" ref="AG178:AI178">VLOOKUP(A178,'[1]Anexo 1 Matriz Inf Gestión'!$B$8:$BV$216,TRANSPOSE({71;72;73}),0)</f>
        <v>3137472962</v>
      </c>
      <c r="AH178" s="15">
        <v>2636899641</v>
      </c>
      <c r="AI178" s="3">
        <v>0.84045334348286882</v>
      </c>
      <c r="AJ178" s="40" t="str">
        <f>IF(VLOOKUP(A178,'[1]Anexo 1 Matriz Inf Gestión'!$B$8:$CA$216,75,0)="","",VLOOKUP(A178,'[1]Anexo 1 Matriz Inf Gestión'!$B$8:$CA$216,75,0))</f>
        <v/>
      </c>
      <c r="AK178" s="40" t="str">
        <f>IF(VLOOKUP(A178,'[1]Anexo 1 Matriz Inf Gestión'!$B$8:$CA$216,76,0)="","",VLOOKUP(A178,'[1]Anexo 1 Matriz Inf Gestión'!$B$8:$CA$216,76,0))</f>
        <v/>
      </c>
      <c r="AL178" s="40" t="str">
        <f>IF(VLOOKUP(A178,'[1]Anexo 1 Matriz Inf Gestión'!$B$8:$CA$216,77,0)="","",VLOOKUP(A178,'[1]Anexo 1 Matriz Inf Gestión'!$B$8:$CA$216,77,0))</f>
        <v/>
      </c>
      <c r="AM178" s="40" t="str">
        <f>IF(VLOOKUP(A178,'[1]Anexo 1 Matriz Inf Gestión'!$B$8:$CA$216,78,0)="","",VLOOKUP(A178,'[1]Anexo 1 Matriz Inf Gestión'!$B$8:$CA$216,78,0))</f>
        <v/>
      </c>
    </row>
    <row r="179" spans="1:39" ht="38.25" outlineLevel="1" x14ac:dyDescent="0.2">
      <c r="A179" s="8" t="s">
        <v>230</v>
      </c>
      <c r="B179" s="4" t="str">
        <f>VLOOKUP(A179,'[1]Anexo 1 Matriz Inf Gestión'!$B$8:$D$216,3,0)</f>
        <v>Definir y ejecutar modelo de operación para consolidar las unidades de servicio (Laboratorio, Viveros, CAV y CIA)</v>
      </c>
      <c r="C179" s="4" t="str">
        <f>IFERROR(IF(VLOOKUP(A179,'[1]Anexo 1 Matriz Inf Gestión'!$B$8:$E$216,4,0)="","",VLOOKUP(A179,'[1]Anexo 1 Matriz Inf Gestión'!$B$8:$E$216,4,0)),"")</f>
        <v/>
      </c>
      <c r="D179" s="3">
        <f>VLOOKUP(A179,'[1]Anexo 1 Matriz Inf Gestión'!$B$8:$J$216,6,0)</f>
        <v>1</v>
      </c>
      <c r="E179" s="3" cm="1">
        <f t="array" ref="E179:F179">VLOOKUP(A179,'[2]Anexo 1 Matriz Inf Gestión'!$A$7:$H$215,TRANSPOSE({7;8}),0)</f>
        <v>0.98487499999999994</v>
      </c>
      <c r="F179" s="3">
        <v>0.98487499999999994</v>
      </c>
      <c r="G179" s="15" cm="1">
        <f t="array" ref="G179:I179">VLOOKUP(A179,'[2]Anexo 1 Matriz Inf Gestión'!$A$7:$AF$215,TRANSPOSE({30;31;32}),0)</f>
        <v>4019913842</v>
      </c>
      <c r="H179" s="15">
        <v>3778972092</v>
      </c>
      <c r="I179" s="3">
        <v>0.94006295670254314</v>
      </c>
      <c r="J179" s="35" t="s">
        <v>67</v>
      </c>
      <c r="K179" s="3">
        <f>VLOOKUP(A179,'[1]Anexo 1 Matriz Inf Gestión'!$B$8:$J$216,7,0)</f>
        <v>1</v>
      </c>
      <c r="L179" s="3" cm="1">
        <f t="array" ref="L179:M179">VLOOKUP(A179,'[3]Anexo 1 Matriz Inf Gestión'!$A$8:$R$216,TRANSPOSE({11;16}),0)</f>
        <v>0.95625000000000004</v>
      </c>
      <c r="M179" s="3">
        <v>0.95625000000000004</v>
      </c>
      <c r="N179" s="15" cm="1">
        <f t="array" ref="N179:P179">VLOOKUP(A179,'[3]Anexo 1 Matriz Inf Gestión'!$A$8:$AU$216,TRANSPOSE({45;46;47}),0)</f>
        <v>2550234587</v>
      </c>
      <c r="O179" s="15">
        <v>2426459540</v>
      </c>
      <c r="P179" s="3">
        <v>0.95146523083368406</v>
      </c>
      <c r="Q179" s="34" t="s">
        <v>67</v>
      </c>
      <c r="R179" s="3">
        <f>VLOOKUP(A179,'[1]Anexo 1 Matriz Inf Gestión'!$B$8:$J$216,8,0)</f>
        <v>1</v>
      </c>
      <c r="S179" s="3" cm="1">
        <f t="array" ref="S179:T179">VLOOKUP(A179,'[4]Anexo 1 Matriz Inf Gestión'!$A$8:$R$216,TRANSPOSE({11;17}),0)</f>
        <v>0.94683162393162401</v>
      </c>
      <c r="T179" s="3">
        <v>0.94683162393162401</v>
      </c>
      <c r="U179" s="15" cm="1">
        <f t="array" ref="U179:W179">VLOOKUP(A179,'[4]Anexo 1 Matriz Inf Gestión'!$A$8:$BE$216,TRANSPOSE({54;55;56}),0)</f>
        <v>2243904354</v>
      </c>
      <c r="V179" s="15">
        <v>1952572060</v>
      </c>
      <c r="W179" s="3">
        <v>0.87016724064879636</v>
      </c>
      <c r="X179" s="30" t="s">
        <v>67</v>
      </c>
      <c r="Y179" s="3">
        <f>VLOOKUP(A179,'[1]Anexo 1 Matriz Inf Gestión'!$B$8:$J$216,9,0)</f>
        <v>1</v>
      </c>
      <c r="Z179" s="3">
        <f>VLOOKUP(A179,'[1]Anexo 1 Matriz Inf Gestión'!$B$8:$N$216,13,0)</f>
        <v>0.96570749999999994</v>
      </c>
      <c r="AA179" s="3">
        <f>VLOOKUP(A179,'[1]Anexo 1 Matriz Inf Gestión'!$B$8:$U$216,20,0)</f>
        <v>0.96570749999999994</v>
      </c>
      <c r="AB179" s="15" cm="1">
        <f t="array" ref="AB179:AD179">VLOOKUP(A179,'[1]Anexo 1 Matriz Inf Gestión'!$B$8:$BP$216,TRANSPOSE({65;66;67}),0)</f>
        <v>2977444540</v>
      </c>
      <c r="AC179" s="15">
        <v>2313367178</v>
      </c>
      <c r="AD179" s="3">
        <v>0.77696398603615968</v>
      </c>
      <c r="AE179" s="33" t="str">
        <f>IFERROR(IF(VLOOKUP(A179,[1]Consolidado!$A$6:$L$215,12,0)="","",VLOOKUP(A179,[1]Consolidado!$A$6:$L$215,12,0)),"")</f>
        <v/>
      </c>
      <c r="AF179" s="3">
        <f>VLOOKUP(A179,'[1]Anexo 1 Matriz Inf Gestión'!$B$8:$AK$216,36,0)</f>
        <v>0.98705812500000001</v>
      </c>
      <c r="AG179" s="15" cm="1">
        <f t="array" ref="AG179:AI179">VLOOKUP(A179,'[1]Anexo 1 Matriz Inf Gestión'!$B$8:$BV$216,TRANSPOSE({71;72;73}),0)</f>
        <v>11791497323</v>
      </c>
      <c r="AH179" s="15">
        <v>10471370870</v>
      </c>
      <c r="AI179" s="3">
        <v>0.88804420534235151</v>
      </c>
      <c r="AJ179" s="40" t="str">
        <f>IF(VLOOKUP(A179,'[1]Anexo 1 Matriz Inf Gestión'!$B$8:$CA$216,75,0)="","",VLOOKUP(A179,'[1]Anexo 1 Matriz Inf Gestión'!$B$8:$CA$216,75,0))</f>
        <v/>
      </c>
      <c r="AK179" s="40" t="str">
        <f>IF(VLOOKUP(A179,'[1]Anexo 1 Matriz Inf Gestión'!$B$8:$CA$216,76,0)="","",VLOOKUP(A179,'[1]Anexo 1 Matriz Inf Gestión'!$B$8:$CA$216,76,0))</f>
        <v/>
      </c>
      <c r="AL179" s="40" t="str">
        <f>IF(VLOOKUP(A179,'[1]Anexo 1 Matriz Inf Gestión'!$B$8:$CA$216,77,0)="","",VLOOKUP(A179,'[1]Anexo 1 Matriz Inf Gestión'!$B$8:$CA$216,77,0))</f>
        <v/>
      </c>
      <c r="AM179" s="40" t="str">
        <f>IF(VLOOKUP(A179,'[1]Anexo 1 Matriz Inf Gestión'!$B$8:$CA$216,78,0)="","",VLOOKUP(A179,'[1]Anexo 1 Matriz Inf Gestión'!$B$8:$CA$216,78,0))</f>
        <v/>
      </c>
    </row>
    <row r="180" spans="1:39" ht="102" outlineLevel="1" x14ac:dyDescent="0.2">
      <c r="A180" s="8" t="s">
        <v>161</v>
      </c>
      <c r="B180" s="4" t="str">
        <f>VLOOKUP(A180,'[1]Anexo 1 Matriz Inf Gestión'!$B$8:$D$216,3,0)</f>
        <v>Definición y ejecución del modelo de operación para consolidar el Laboratorio Ambiental</v>
      </c>
      <c r="C180" s="4" t="str">
        <f>IFERROR(IF(VLOOKUP(A180,'[1]Anexo 1 Matriz Inf Gestión'!$B$8:$E$216,4,0)="","",VLOOKUP(A180,'[1]Anexo 1 Matriz Inf Gestión'!$B$8:$E$216,4,0)),"")</f>
        <v>% de acciones ejecutadas para la consolidación del Laboratorio Ambiental</v>
      </c>
      <c r="D180" s="3">
        <f>VLOOKUP(A180,'[1]Anexo 1 Matriz Inf Gestión'!$B$8:$J$216,6,0)</f>
        <v>0.25</v>
      </c>
      <c r="E180" s="3" cm="1">
        <f t="array" ref="E180:F180">VLOOKUP(A180,'[2]Anexo 1 Matriz Inf Gestión'!$A$7:$H$215,TRANSPOSE({7;8}),0)</f>
        <v>0.25</v>
      </c>
      <c r="F180" s="3">
        <v>1</v>
      </c>
      <c r="G180" s="15" cm="1">
        <f t="array" ref="G180:I180">VLOOKUP(A180,'[2]Anexo 1 Matriz Inf Gestión'!$A$7:$AF$215,TRANSPOSE({30;31;32}),0)</f>
        <v>1844690638</v>
      </c>
      <c r="H180" s="15">
        <v>1792802720</v>
      </c>
      <c r="I180" s="3">
        <v>0.97187175077970989</v>
      </c>
      <c r="J180" s="35" t="s">
        <v>476</v>
      </c>
      <c r="K180" s="3">
        <f>VLOOKUP(A180,'[1]Anexo 1 Matriz Inf Gestión'!$B$8:$J$216,7,0)</f>
        <v>0.5</v>
      </c>
      <c r="L180" s="3" cm="1">
        <f t="array" ref="L180:M180">VLOOKUP(A180,'[3]Anexo 1 Matriz Inf Gestión'!$A$8:$R$216,TRANSPOSE({11;16}),0)</f>
        <v>0.5</v>
      </c>
      <c r="M180" s="3">
        <v>1</v>
      </c>
      <c r="N180" s="15" cm="1">
        <f t="array" ref="N180:P180">VLOOKUP(A180,'[3]Anexo 1 Matriz Inf Gestión'!$A$8:$AU$216,TRANSPOSE({45;46;47}),0)</f>
        <v>2308447977</v>
      </c>
      <c r="O180" s="15">
        <v>2187791813</v>
      </c>
      <c r="P180" s="3">
        <v>0.94773277751885854</v>
      </c>
      <c r="Q180" s="34" t="s">
        <v>353</v>
      </c>
      <c r="R180" s="3">
        <f>VLOOKUP(A180,'[1]Anexo 1 Matriz Inf Gestión'!$B$8:$J$216,8,0)</f>
        <v>0.75</v>
      </c>
      <c r="S180" s="3" cm="1">
        <f t="array" ref="S180:T180">VLOOKUP(A180,'[4]Anexo 1 Matriz Inf Gestión'!$A$8:$R$216,TRANSPOSE({11;17}),0)</f>
        <v>0.5967948717948719</v>
      </c>
      <c r="T180" s="3">
        <v>0.7957264957264959</v>
      </c>
      <c r="U180" s="15" cm="1">
        <f t="array" ref="U180:W180">VLOOKUP(A180,'[4]Anexo 1 Matriz Inf Gestión'!$A$8:$BE$216,TRANSPOSE({54;55;56}),0)</f>
        <v>1886586874</v>
      </c>
      <c r="V180" s="15">
        <v>1818574583</v>
      </c>
      <c r="W180" s="3">
        <v>0.96394955782990355</v>
      </c>
      <c r="X180" s="30" t="s">
        <v>617</v>
      </c>
      <c r="Y180" s="3">
        <f>VLOOKUP(A180,'[1]Anexo 1 Matriz Inf Gestión'!$B$8:$J$216,9,0)</f>
        <v>1</v>
      </c>
      <c r="Z180" s="3">
        <f>VLOOKUP(A180,'[1]Anexo 1 Matriz Inf Gestión'!$B$8:$N$216,13,0)</f>
        <v>1</v>
      </c>
      <c r="AA180" s="3">
        <f>VLOOKUP(A180,'[1]Anexo 1 Matriz Inf Gestión'!$B$8:$U$216,20,0)</f>
        <v>1</v>
      </c>
      <c r="AB180" s="15" cm="1">
        <f t="array" ref="AB180:AD180">VLOOKUP(A180,'[1]Anexo 1 Matriz Inf Gestión'!$B$8:$BP$216,TRANSPOSE({65;66;67}),0)</f>
        <v>2674395522</v>
      </c>
      <c r="AC180" s="15">
        <v>2089946845</v>
      </c>
      <c r="AD180" s="3">
        <v>0.78146513027252973</v>
      </c>
      <c r="AE180" s="33" t="str">
        <f>IFERROR(IF(VLOOKUP(A180,[1]Consolidado!$A$6:$L$215,12,0)="","",VLOOKUP(A180,[1]Consolidado!$A$6:$L$215,12,0)),"")</f>
        <v xml:space="preserve">Los contratos de servicio y adquisición de equipos se encuentran en ejecución, la cual está programada hasta el 31 de diciembre. Actualmente hay 1 contrato de servicios en etapa precontractual, pero su ejecución está programada para finalizar a 31 de diciembre.  Adicionalmente, se mantiene de manera satisfactoria la acreditación de las variables de ensayo con el IDEAM . </v>
      </c>
      <c r="AF180" s="3">
        <f>VLOOKUP(A180,'[1]Anexo 1 Matriz Inf Gestión'!$B$8:$AK$216,36,0)</f>
        <v>1</v>
      </c>
      <c r="AG180" s="15" cm="1">
        <f t="array" ref="AG180:AI180">VLOOKUP(A180,'[1]Anexo 1 Matriz Inf Gestión'!$B$8:$BV$216,TRANSPOSE({71;72;73}),0)</f>
        <v>8714121011</v>
      </c>
      <c r="AH180" s="15">
        <v>7889115961</v>
      </c>
      <c r="AI180" s="3">
        <v>0.90532549996051459</v>
      </c>
      <c r="AJ180" s="40" t="str">
        <f>IF(VLOOKUP(A180,'[1]Anexo 1 Matriz Inf Gestión'!$B$8:$CA$216,75,0)="","",VLOOKUP(A180,'[1]Anexo 1 Matriz Inf Gestión'!$B$8:$CA$216,75,0))</f>
        <v/>
      </c>
      <c r="AK180" s="40" t="str">
        <f>IF(VLOOKUP(A180,'[1]Anexo 1 Matriz Inf Gestión'!$B$8:$CA$216,76,0)="","",VLOOKUP(A180,'[1]Anexo 1 Matriz Inf Gestión'!$B$8:$CA$216,76,0))</f>
        <v/>
      </c>
      <c r="AL180" s="40" t="str">
        <f>IF(VLOOKUP(A180,'[1]Anexo 1 Matriz Inf Gestión'!$B$8:$CA$216,77,0)="","",VLOOKUP(A180,'[1]Anexo 1 Matriz Inf Gestión'!$B$8:$CA$216,77,0))</f>
        <v/>
      </c>
      <c r="AM180" s="40" t="str">
        <f>IF(VLOOKUP(A180,'[1]Anexo 1 Matriz Inf Gestión'!$B$8:$CA$216,78,0)="","",VLOOKUP(A180,'[1]Anexo 1 Matriz Inf Gestión'!$B$8:$CA$216,78,0))</f>
        <v/>
      </c>
    </row>
    <row r="181" spans="1:39" ht="409.5" outlineLevel="1" x14ac:dyDescent="0.2">
      <c r="A181" s="8" t="s">
        <v>162</v>
      </c>
      <c r="B181" s="4" t="str">
        <f>VLOOKUP(A181,'[1]Anexo 1 Matriz Inf Gestión'!$B$8:$D$216,3,0)</f>
        <v>Definición y ejecución del modelo de operación para consolidar los viveros y CAV</v>
      </c>
      <c r="C181" s="4" t="str">
        <f>IFERROR(IF(VLOOKUP(A181,'[1]Anexo 1 Matriz Inf Gestión'!$B$8:$E$216,4,0)="","",VLOOKUP(A181,'[1]Anexo 1 Matriz Inf Gestión'!$B$8:$E$216,4,0)),"")</f>
        <v>% de acciones ejecutadas para la consolidación de los viveros y CAV</v>
      </c>
      <c r="D181" s="3">
        <f>VLOOKUP(A181,'[1]Anexo 1 Matriz Inf Gestión'!$B$8:$J$216,6,0)</f>
        <v>0.25</v>
      </c>
      <c r="E181" s="3" cm="1">
        <f t="array" ref="E181:F181">VLOOKUP(A181,'[2]Anexo 1 Matriz Inf Gestión'!$A$7:$H$215,TRANSPOSE({7;8}),0)</f>
        <v>0.375</v>
      </c>
      <c r="F181" s="3">
        <v>1</v>
      </c>
      <c r="G181" s="15" cm="1">
        <f t="array" ref="G181:I181">VLOOKUP(A181,'[2]Anexo 1 Matriz Inf Gestión'!$A$7:$AF$215,TRANSPOSE({30;31;32}),0)</f>
        <v>1863607022</v>
      </c>
      <c r="H181" s="15">
        <v>1856728675</v>
      </c>
      <c r="I181" s="3">
        <v>0.99630912154826601</v>
      </c>
      <c r="J181" s="35" t="s">
        <v>477</v>
      </c>
      <c r="K181" s="3">
        <f>VLOOKUP(A181,'[1]Anexo 1 Matriz Inf Gestión'!$B$8:$J$216,7,0)</f>
        <v>0.5</v>
      </c>
      <c r="L181" s="3" cm="1">
        <f t="array" ref="L181:M181">VLOOKUP(A181,'[3]Anexo 1 Matriz Inf Gestión'!$A$8:$R$216,TRANSPOSE({11;16}),0)</f>
        <v>0.41249999999999998</v>
      </c>
      <c r="M181" s="3">
        <v>0.82499999999999996</v>
      </c>
      <c r="N181" s="15" cm="1">
        <f t="array" ref="N181:P181">VLOOKUP(A181,'[3]Anexo 1 Matriz Inf Gestión'!$A$8:$AU$216,TRANSPOSE({45;46;47}),0)</f>
        <v>0</v>
      </c>
      <c r="O181" s="15">
        <v>0</v>
      </c>
      <c r="P181" s="3">
        <v>0</v>
      </c>
      <c r="Q181" s="34" t="s">
        <v>354</v>
      </c>
      <c r="R181" s="3">
        <f>VLOOKUP(A181,'[1]Anexo 1 Matriz Inf Gestión'!$B$8:$J$216,8,0)</f>
        <v>0.75</v>
      </c>
      <c r="S181" s="3" cm="1">
        <f t="array" ref="S181:T181">VLOOKUP(A181,'[4]Anexo 1 Matriz Inf Gestión'!$A$8:$R$216,TRANSPOSE({11;17}),0)</f>
        <v>0.75</v>
      </c>
      <c r="T181" s="3">
        <v>1</v>
      </c>
      <c r="U181" s="15" cm="1">
        <f t="array" ref="U181:W181">VLOOKUP(A181,'[4]Anexo 1 Matriz Inf Gestión'!$A$8:$BE$216,TRANSPOSE({54;55;56}),0)</f>
        <v>250000000</v>
      </c>
      <c r="V181" s="15">
        <v>31647000</v>
      </c>
      <c r="W181" s="3">
        <v>0.12658800000000001</v>
      </c>
      <c r="X181" s="30" t="s">
        <v>618</v>
      </c>
      <c r="Y181" s="3">
        <f>VLOOKUP(A181,'[1]Anexo 1 Matriz Inf Gestión'!$B$8:$J$216,9,0)</f>
        <v>1</v>
      </c>
      <c r="Z181" s="3">
        <f>VLOOKUP(A181,'[1]Anexo 1 Matriz Inf Gestión'!$B$8:$N$216,13,0)</f>
        <v>0.99950000000000006</v>
      </c>
      <c r="AA181" s="3">
        <f>VLOOKUP(A181,'[1]Anexo 1 Matriz Inf Gestión'!$B$8:$U$216,20,0)</f>
        <v>0.99950000000000006</v>
      </c>
      <c r="AB181" s="15" cm="1">
        <f t="array" ref="AB181:AD181">VLOOKUP(A181,'[1]Anexo 1 Matriz Inf Gestión'!$B$8:$BP$216,TRANSPOSE({65;66;67}),0)</f>
        <v>0</v>
      </c>
      <c r="AC181" s="15">
        <v>0</v>
      </c>
      <c r="AD181" s="3">
        <v>0</v>
      </c>
      <c r="AE181" s="33" t="str">
        <f>IFERROR(IF(VLOOKUP(A181,[1]Consolidado!$A$6:$L$215,12,0)="","",VLOOKUP(A181,[1]Consolidado!$A$6:$L$215,12,0)),"")</f>
        <v>Desde los viveros corporativos, en coordinación y apoyo del GIT Recursos Físicos de la Subdirección Administrativa y Financiera y la Subdirección de Ecosistemas, se viene avanzando en el mejoramiento de la infraestructura de los viveros corporativos en operación, donde se adelanto el proceso de licitación para la contratación del mantenimiento de los centros de trabajo, que incluye a estos viveros, como tale; a saber, el vivero del Centro de Conservación de la Biodiversidad – CCB La Aguada, ubicado en el corregimiento de Santa Elena (Municipio de Medellín), y El Pedral en el casco urbano del Municipio de Hispania. Dichas intervenciones a las locaciones de estos puestos de trabajo corporativos, permitiran el mejoramiento de las condiciones laborales de los mismo, así como para las labores allí desempeñadas. De igual forma, se avanzó en temas de permisos ambientales, con la ANLA, para el caso del CCB La Aguada, en el trámite de concepción de agua y vertimiento, donde se atendieno la visita de la funcionaria de dicha entidad nacional.
Desde el Hogar de Paso de fauna Corporativo, en coordinación y apoyo del GIT Recursos Físicos de la Subdirección Administrativa y Financiera y la Subdirección de Ecosistemas, se viene avanzando en el mejoramiento de la infraestructura y en la operación; todo esto encaminado a brindar una buena atención a los ejemplares de fauna silvestre que se encuentran allí alojados.
El grupo de profesionales y operarios del Hogar de Paso, verifican constantemente, que los animales allí albergados, cuenten con los elementos disponibles para su buena atención.</v>
      </c>
      <c r="AF181" s="3">
        <f>VLOOKUP(A181,'[1]Anexo 1 Matriz Inf Gestión'!$B$8:$AK$216,36,0)</f>
        <v>0.99950000000000006</v>
      </c>
      <c r="AG181" s="15" cm="1">
        <f t="array" ref="AG181:AI181">VLOOKUP(A181,'[1]Anexo 1 Matriz Inf Gestión'!$B$8:$BV$216,TRANSPOSE({71;72;73}),0)</f>
        <v>2113607022</v>
      </c>
      <c r="AH181" s="15">
        <v>1888375675</v>
      </c>
      <c r="AI181" s="3">
        <v>0.89343745329400215</v>
      </c>
      <c r="AJ181" s="40" t="str">
        <f>IF(VLOOKUP(A181,'[1]Anexo 1 Matriz Inf Gestión'!$B$8:$CA$216,75,0)="","",VLOOKUP(A181,'[1]Anexo 1 Matriz Inf Gestión'!$B$8:$CA$216,75,0))</f>
        <v/>
      </c>
      <c r="AK181" s="40" t="str">
        <f>IF(VLOOKUP(A181,'[1]Anexo 1 Matriz Inf Gestión'!$B$8:$CA$216,76,0)="","",VLOOKUP(A181,'[1]Anexo 1 Matriz Inf Gestión'!$B$8:$CA$216,76,0))</f>
        <v/>
      </c>
      <c r="AL181" s="40" t="str">
        <f>IF(VLOOKUP(A181,'[1]Anexo 1 Matriz Inf Gestión'!$B$8:$CA$216,77,0)="","",VLOOKUP(A181,'[1]Anexo 1 Matriz Inf Gestión'!$B$8:$CA$216,77,0))</f>
        <v/>
      </c>
      <c r="AM181" s="40" t="str">
        <f>IF(VLOOKUP(A181,'[1]Anexo 1 Matriz Inf Gestión'!$B$8:$CA$216,78,0)="","",VLOOKUP(A181,'[1]Anexo 1 Matriz Inf Gestión'!$B$8:$CA$216,78,0))</f>
        <v/>
      </c>
    </row>
    <row r="182" spans="1:39" ht="409.5" outlineLevel="1" x14ac:dyDescent="0.2">
      <c r="A182" s="8" t="s">
        <v>163</v>
      </c>
      <c r="B182" s="4" t="str">
        <f>VLOOKUP(A182,'[1]Anexo 1 Matriz Inf Gestión'!$B$8:$D$216,3,0)</f>
        <v>Definición y ejecución del modelo de operación para consolidar el CIA</v>
      </c>
      <c r="C182" s="4" t="str">
        <f>IFERROR(IF(VLOOKUP(A182,'[1]Anexo 1 Matriz Inf Gestión'!$B$8:$E$216,4,0)="","",VLOOKUP(A182,'[1]Anexo 1 Matriz Inf Gestión'!$B$8:$E$216,4,0)),"")</f>
        <v>% de acciones ejecutadas para la consolidación del CIA</v>
      </c>
      <c r="D182" s="3">
        <f>VLOOKUP(A182,'[1]Anexo 1 Matriz Inf Gestión'!$B$8:$J$216,6,0)</f>
        <v>1</v>
      </c>
      <c r="E182" s="3" cm="1">
        <f t="array" ref="E182:F182">VLOOKUP(A182,'[2]Anexo 1 Matriz Inf Gestión'!$A$7:$H$215,TRANSPOSE({7;8}),0)</f>
        <v>0.9395</v>
      </c>
      <c r="F182" s="3">
        <v>0.9395</v>
      </c>
      <c r="G182" s="15" cm="1">
        <f t="array" ref="G182:I182">VLOOKUP(A182,'[2]Anexo 1 Matriz Inf Gestión'!$A$7:$AF$215,TRANSPOSE({30;31;32}),0)</f>
        <v>139010804</v>
      </c>
      <c r="H182" s="15">
        <v>36471275</v>
      </c>
      <c r="I182" s="3">
        <v>0.26236288080169656</v>
      </c>
      <c r="J182" s="35" t="s">
        <v>478</v>
      </c>
      <c r="K182" s="3">
        <f>VLOOKUP(A182,'[1]Anexo 1 Matriz Inf Gestión'!$B$8:$J$216,7,0)</f>
        <v>1</v>
      </c>
      <c r="L182" s="3" cm="1">
        <f t="array" ref="L182:M182">VLOOKUP(A182,'[3]Anexo 1 Matriz Inf Gestión'!$A$8:$R$216,TRANSPOSE({11;16}),0)</f>
        <v>1</v>
      </c>
      <c r="M182" s="3">
        <v>1</v>
      </c>
      <c r="N182" s="15" cm="1">
        <f t="array" ref="N182:P182">VLOOKUP(A182,'[3]Anexo 1 Matriz Inf Gestión'!$A$8:$AU$216,TRANSPOSE({45;46;47}),0)</f>
        <v>0</v>
      </c>
      <c r="O182" s="15">
        <v>0</v>
      </c>
      <c r="P182" s="3">
        <v>0</v>
      </c>
      <c r="Q182" s="34" t="s">
        <v>355</v>
      </c>
      <c r="R182" s="3">
        <f>VLOOKUP(A182,'[1]Anexo 1 Matriz Inf Gestión'!$B$8:$J$216,8,0)</f>
        <v>1</v>
      </c>
      <c r="S182" s="3" cm="1">
        <f t="array" ref="S182:T182">VLOOKUP(A182,'[4]Anexo 1 Matriz Inf Gestión'!$A$8:$R$216,TRANSPOSE({11;17}),0)</f>
        <v>0.99159999999999993</v>
      </c>
      <c r="T182" s="3">
        <v>0.99159999999999993</v>
      </c>
      <c r="U182" s="15" cm="1">
        <f t="array" ref="U182:W182">VLOOKUP(A182,'[4]Anexo 1 Matriz Inf Gestión'!$A$8:$BE$216,TRANSPOSE({54;55;56}),0)</f>
        <v>0</v>
      </c>
      <c r="V182" s="15">
        <v>0</v>
      </c>
      <c r="W182" s="3">
        <v>0</v>
      </c>
      <c r="X182" s="30" t="s">
        <v>619</v>
      </c>
      <c r="Y182" s="3">
        <f>VLOOKUP(A182,'[1]Anexo 1 Matriz Inf Gestión'!$B$8:$J$216,9,0)</f>
        <v>1</v>
      </c>
      <c r="Z182" s="3">
        <f>VLOOKUP(A182,'[1]Anexo 1 Matriz Inf Gestión'!$B$8:$N$216,13,0)</f>
        <v>0.86332999999999993</v>
      </c>
      <c r="AA182" s="3">
        <f>VLOOKUP(A182,'[1]Anexo 1 Matriz Inf Gestión'!$B$8:$U$216,20,0)</f>
        <v>0.86332999999999993</v>
      </c>
      <c r="AB182" s="15" cm="1">
        <f t="array" ref="AB182:AD182">VLOOKUP(A182,'[1]Anexo 1 Matriz Inf Gestión'!$B$8:$BP$216,TRANSPOSE({65;66;67}),0)</f>
        <v>181023498</v>
      </c>
      <c r="AC182" s="15">
        <v>129481910</v>
      </c>
      <c r="AD182" s="3">
        <v>0.71527680898089818</v>
      </c>
      <c r="AE182" s="33" t="str">
        <f>IFERROR(IF(VLOOKUP(A182,[1]Consolidado!$A$6:$L$215,12,0)="","",VLOOKUP(A182,[1]Consolidado!$A$6:$L$215,12,0)),"")</f>
        <v xml:space="preserve">Se desarrollaron 317 estrategias para la dinamización de la información y el conocimiento: 
42 Miércoles del Conocimiento. 11 Mesas de lectura. 26 Tertulias Literarias. 17 alertas de Información a Tu Alcance. 11 entregas de Libros libres con 194 documentos dispuestos para la libre circulación entre los funcionarios, contratistas y visitantes de la Corporación. 66 usuarios del CIA recibieron capacitación personalizada en el uso del catálogo digital, recursos y servicios de información, Se realizò 1  exposiciòn y taller Zarigüeyas., Directora Contigo: Con la socialización de los recursos y servicios del CIA, se apoyó la presencia de la corporación en los municipios de Liborina y Toledo. 25 estudiantes de ingeniería Ambiental de la Corporación Universitaria UniRemington participaron del recorrido por las instalaciones de la sede central de CORANTIOQUIA. 
Gestión Bibliográfica: 
Se recibieron y dispusieron para el servicio a través del Catálogo digital del CIA, 23 informes finales de la memoria institucional y se dispuso 1208 materiales bibliográficos en el área socioambiental, producido por otras entidades. Se crearon 41 autoridades en el sistema Koha. Se agregaron 59 url a los registros bibliográficos.
</v>
      </c>
      <c r="AF182" s="3">
        <f>VLOOKUP(A182,'[1]Anexo 1 Matriz Inf Gestión'!$B$8:$AK$216,36,0)</f>
        <v>0.94873249999999998</v>
      </c>
      <c r="AG182" s="15" cm="1">
        <f t="array" ref="AG182:AI182">VLOOKUP(A182,'[1]Anexo 1 Matriz Inf Gestión'!$B$8:$BV$216,TRANSPOSE({71;72;73}),0)</f>
        <v>320034302</v>
      </c>
      <c r="AH182" s="15">
        <v>165953185</v>
      </c>
      <c r="AI182" s="3">
        <v>0.51854811800767531</v>
      </c>
      <c r="AJ182" s="40" t="str">
        <f>IF(VLOOKUP(A182,'[1]Anexo 1 Matriz Inf Gestión'!$B$8:$CA$216,75,0)="","",VLOOKUP(A182,'[1]Anexo 1 Matriz Inf Gestión'!$B$8:$CA$216,75,0))</f>
        <v/>
      </c>
      <c r="AK182" s="40" t="str">
        <f>IF(VLOOKUP(A182,'[1]Anexo 1 Matriz Inf Gestión'!$B$8:$CA$216,76,0)="","",VLOOKUP(A182,'[1]Anexo 1 Matriz Inf Gestión'!$B$8:$CA$216,76,0))</f>
        <v/>
      </c>
      <c r="AL182" s="40" t="str">
        <f>IF(VLOOKUP(A182,'[1]Anexo 1 Matriz Inf Gestión'!$B$8:$CA$216,77,0)="","",VLOOKUP(A182,'[1]Anexo 1 Matriz Inf Gestión'!$B$8:$CA$216,77,0))</f>
        <v/>
      </c>
      <c r="AM182" s="40" t="str">
        <f>IF(VLOOKUP(A182,'[1]Anexo 1 Matriz Inf Gestión'!$B$8:$CA$216,78,0)="","",VLOOKUP(A182,'[1]Anexo 1 Matriz Inf Gestión'!$B$8:$CA$216,78,0))</f>
        <v/>
      </c>
    </row>
    <row r="183" spans="1:39" ht="178.5" outlineLevel="1" x14ac:dyDescent="0.2">
      <c r="A183" s="8" t="s">
        <v>164</v>
      </c>
      <c r="B183" s="4" t="str">
        <f>VLOOKUP(A183,'[1]Anexo 1 Matriz Inf Gestión'!$B$8:$D$216,3,0)</f>
        <v>Definición y ejecución del modelo de operación para consolidar las sedes de la Corporación</v>
      </c>
      <c r="C183" s="4" t="str">
        <f>IFERROR(IF(VLOOKUP(A183,'[1]Anexo 1 Matriz Inf Gestión'!$B$8:$E$216,4,0)="","",VLOOKUP(A183,'[1]Anexo 1 Matriz Inf Gestión'!$B$8:$E$216,4,0)),"")</f>
        <v>% de acciones ejecutadas para la consolidación de las sedes de la Corporación</v>
      </c>
      <c r="D183" s="3">
        <f>VLOOKUP(A183,'[1]Anexo 1 Matriz Inf Gestión'!$B$8:$J$216,6,0)</f>
        <v>0.25</v>
      </c>
      <c r="E183" s="3" cm="1">
        <f t="array" ref="E183:F183">VLOOKUP(A183,'[2]Anexo 1 Matriz Inf Gestión'!$A$7:$H$215,TRANSPOSE({7;8}),0)</f>
        <v>0.875</v>
      </c>
      <c r="F183" s="3">
        <v>1</v>
      </c>
      <c r="G183" s="15" cm="1">
        <f t="array" ref="G183:I183">VLOOKUP(A183,'[2]Anexo 1 Matriz Inf Gestión'!$A$7:$AF$215,TRANSPOSE({30;31;32}),0)</f>
        <v>172605378</v>
      </c>
      <c r="H183" s="15">
        <v>92969422</v>
      </c>
      <c r="I183" s="3">
        <v>0.53862413255744557</v>
      </c>
      <c r="J183" s="35" t="s">
        <v>479</v>
      </c>
      <c r="K183" s="3">
        <f>VLOOKUP(A183,'[1]Anexo 1 Matriz Inf Gestión'!$B$8:$J$216,7,0)</f>
        <v>0.5</v>
      </c>
      <c r="L183" s="3" cm="1">
        <f t="array" ref="L183:M183">VLOOKUP(A183,'[3]Anexo 1 Matriz Inf Gestión'!$A$8:$R$216,TRANSPOSE({11;16}),0)</f>
        <v>1</v>
      </c>
      <c r="M183" s="3">
        <v>1</v>
      </c>
      <c r="N183" s="15" cm="1">
        <f t="array" ref="N183:P183">VLOOKUP(A183,'[3]Anexo 1 Matriz Inf Gestión'!$A$8:$AU$216,TRANSPOSE({45;46;47}),0)</f>
        <v>241786610</v>
      </c>
      <c r="O183" s="15">
        <v>238667727</v>
      </c>
      <c r="P183" s="3">
        <v>0.98710067939659685</v>
      </c>
      <c r="Q183" s="34" t="s">
        <v>356</v>
      </c>
      <c r="R183" s="3">
        <f>VLOOKUP(A183,'[1]Anexo 1 Matriz Inf Gestión'!$B$8:$J$216,8,0)</f>
        <v>0.75</v>
      </c>
      <c r="S183" s="3" cm="1">
        <f t="array" ref="S183:T183">VLOOKUP(A183,'[4]Anexo 1 Matriz Inf Gestión'!$A$8:$R$216,TRANSPOSE({11;17}),0)</f>
        <v>1</v>
      </c>
      <c r="T183" s="3">
        <v>1</v>
      </c>
      <c r="U183" s="15" cm="1">
        <f t="array" ref="U183:W183">VLOOKUP(A183,'[4]Anexo 1 Matriz Inf Gestión'!$A$8:$BE$216,TRANSPOSE({54;55;56}),0)</f>
        <v>107317480</v>
      </c>
      <c r="V183" s="15">
        <v>102350477</v>
      </c>
      <c r="W183" s="3">
        <v>0.95371673841018256</v>
      </c>
      <c r="X183" s="30" t="s">
        <v>620</v>
      </c>
      <c r="Y183" s="3">
        <f>VLOOKUP(A183,'[1]Anexo 1 Matriz Inf Gestión'!$B$8:$J$216,9,0)</f>
        <v>1</v>
      </c>
      <c r="Z183" s="3">
        <f>VLOOKUP(A183,'[1]Anexo 1 Matriz Inf Gestión'!$B$8:$N$216,13,0)</f>
        <v>1</v>
      </c>
      <c r="AA183" s="3">
        <f>VLOOKUP(A183,'[1]Anexo 1 Matriz Inf Gestión'!$B$8:$U$216,20,0)</f>
        <v>1</v>
      </c>
      <c r="AB183" s="15" cm="1">
        <f t="array" ref="AB183:AD183">VLOOKUP(A183,'[1]Anexo 1 Matriz Inf Gestión'!$B$8:$BP$216,TRANSPOSE({65;66;67}),0)</f>
        <v>122025520</v>
      </c>
      <c r="AC183" s="15">
        <v>93938423</v>
      </c>
      <c r="AD183" s="3">
        <v>0.76982604130676924</v>
      </c>
      <c r="AE183" s="33" t="str">
        <f>IFERROR(IF(VLOOKUP(A183,[1]Consolidado!$A$6:$L$215,12,0)="","",VLOOKUP(A183,[1]Consolidado!$A$6:$L$215,12,0)),"")</f>
        <v>Para dar cumplimiento a la meta determinada para este indicador, la subdirección Administrativa y Financiera – por medio del Grupo Interno de trabajo de Recursos Físicos, atendió de manera eficiente, eficaz y efectiva, los diferentes requerimientos para la operatividad en un 100% de las unidades de servicio (laboratorio, viveros, CAV y CIA); buscando día a día su buen funcionamiento, permitieron que estas unidades funcionaran de una manera adecuada, propendiendo siempre por el bienestar tanto de los usuarios internos como externos.</v>
      </c>
      <c r="AF183" s="3">
        <f>VLOOKUP(A183,'[1]Anexo 1 Matriz Inf Gestión'!$B$8:$AK$216,36,0)</f>
        <v>1</v>
      </c>
      <c r="AG183" s="15" cm="1">
        <f t="array" ref="AG183:AI183">VLOOKUP(A183,'[1]Anexo 1 Matriz Inf Gestión'!$B$8:$BV$216,TRANSPOSE({71;72;73}),0)</f>
        <v>643734988</v>
      </c>
      <c r="AH183" s="15">
        <v>527926049</v>
      </c>
      <c r="AI183" s="3">
        <v>0.82009842379423381</v>
      </c>
      <c r="AJ183" s="40" t="str">
        <f>IF(VLOOKUP(A183,'[1]Anexo 1 Matriz Inf Gestión'!$B$8:$CA$216,75,0)="","",VLOOKUP(A183,'[1]Anexo 1 Matriz Inf Gestión'!$B$8:$CA$216,75,0))</f>
        <v/>
      </c>
      <c r="AK183" s="40" t="str">
        <f>IF(VLOOKUP(A183,'[1]Anexo 1 Matriz Inf Gestión'!$B$8:$CA$216,76,0)="","",VLOOKUP(A183,'[1]Anexo 1 Matriz Inf Gestión'!$B$8:$CA$216,76,0))</f>
        <v/>
      </c>
      <c r="AL183" s="40" t="str">
        <f>IF(VLOOKUP(A183,'[1]Anexo 1 Matriz Inf Gestión'!$B$8:$CA$216,77,0)="","",VLOOKUP(A183,'[1]Anexo 1 Matriz Inf Gestión'!$B$8:$CA$216,77,0))</f>
        <v/>
      </c>
      <c r="AM183" s="40" t="str">
        <f>IF(VLOOKUP(A183,'[1]Anexo 1 Matriz Inf Gestión'!$B$8:$CA$216,78,0)="","",VLOOKUP(A183,'[1]Anexo 1 Matriz Inf Gestión'!$B$8:$CA$216,78,0))</f>
        <v/>
      </c>
    </row>
    <row r="184" spans="1:39" ht="38.25" outlineLevel="1" x14ac:dyDescent="0.2">
      <c r="A184" s="8" t="s">
        <v>231</v>
      </c>
      <c r="B184" s="4" t="str">
        <f>VLOOKUP(A184,'[1]Anexo 1 Matriz Inf Gestión'!$B$8:$D$216,3,0)</f>
        <v>Informar a los actores internos y externos para la gestión ambiental en el marco de los programas y proyectos del plan de acción, con enfoque diferencial</v>
      </c>
      <c r="C184" s="4" t="str">
        <f>IFERROR(IF(VLOOKUP(A184,'[1]Anexo 1 Matriz Inf Gestión'!$B$8:$E$216,4,0)="","",VLOOKUP(A184,'[1]Anexo 1 Matriz Inf Gestión'!$B$8:$E$216,4,0)),"")</f>
        <v/>
      </c>
      <c r="D184" s="3">
        <f>VLOOKUP(A184,'[1]Anexo 1 Matriz Inf Gestión'!$B$8:$J$216,6,0)</f>
        <v>1</v>
      </c>
      <c r="E184" s="3" cm="1">
        <f t="array" ref="E184:F184">VLOOKUP(A184,'[2]Anexo 1 Matriz Inf Gestión'!$A$7:$H$215,TRANSPOSE({7;8}),0)</f>
        <v>0.95</v>
      </c>
      <c r="F184" s="3">
        <v>0.95</v>
      </c>
      <c r="G184" s="15" cm="1">
        <f t="array" ref="G184:I184">VLOOKUP(A184,'[2]Anexo 1 Matriz Inf Gestión'!$A$7:$AF$215,TRANSPOSE({30;31;32}),0)</f>
        <v>2224245981</v>
      </c>
      <c r="H184" s="15">
        <v>1942284306</v>
      </c>
      <c r="I184" s="3">
        <v>0.87323269215339538</v>
      </c>
      <c r="J184" s="35" t="s">
        <v>67</v>
      </c>
      <c r="K184" s="3">
        <f>VLOOKUP(A184,'[1]Anexo 1 Matriz Inf Gestión'!$B$8:$J$216,7,0)</f>
        <v>1</v>
      </c>
      <c r="L184" s="3" cm="1">
        <f t="array" ref="L184:M184">VLOOKUP(A184,'[3]Anexo 1 Matriz Inf Gestión'!$A$8:$R$216,TRANSPOSE({11;16}),0)</f>
        <v>0.95408163265306123</v>
      </c>
      <c r="M184" s="3">
        <v>0.95408163265306123</v>
      </c>
      <c r="N184" s="15" cm="1">
        <f t="array" ref="N184:P184">VLOOKUP(A184,'[3]Anexo 1 Matriz Inf Gestión'!$A$8:$AU$216,TRANSPOSE({45;46;47}),0)</f>
        <v>1891913119</v>
      </c>
      <c r="O184" s="15">
        <v>1833723471</v>
      </c>
      <c r="P184" s="3">
        <v>0.96924295972388153</v>
      </c>
      <c r="Q184" s="34" t="s">
        <v>67</v>
      </c>
      <c r="R184" s="3">
        <f>VLOOKUP(A184,'[1]Anexo 1 Matriz Inf Gestión'!$B$8:$J$216,8,0)</f>
        <v>1</v>
      </c>
      <c r="S184" s="3" cm="1">
        <f t="array" ref="S184:T184">VLOOKUP(A184,'[4]Anexo 1 Matriz Inf Gestión'!$A$8:$R$216,TRANSPOSE({11;17}),0)</f>
        <v>0.91806722689075626</v>
      </c>
      <c r="T184" s="3">
        <v>0.91806722689075626</v>
      </c>
      <c r="U184" s="15" cm="1">
        <f t="array" ref="U184:W184">VLOOKUP(A184,'[4]Anexo 1 Matriz Inf Gestión'!$A$8:$BE$216,TRANSPOSE({54;55;56}),0)</f>
        <v>2171581594</v>
      </c>
      <c r="V184" s="15">
        <v>2128497696</v>
      </c>
      <c r="W184" s="3">
        <v>0.98016012931817109</v>
      </c>
      <c r="X184" s="30" t="s">
        <v>67</v>
      </c>
      <c r="Y184" s="3">
        <f>VLOOKUP(A184,'[1]Anexo 1 Matriz Inf Gestión'!$B$8:$J$216,9,0)</f>
        <v>1</v>
      </c>
      <c r="Z184" s="3">
        <f>VLOOKUP(A184,'[1]Anexo 1 Matriz Inf Gestión'!$B$8:$N$216,13,0)</f>
        <v>0.93452380952380953</v>
      </c>
      <c r="AA184" s="3">
        <f>VLOOKUP(A184,'[1]Anexo 1 Matriz Inf Gestión'!$B$8:$U$216,20,0)</f>
        <v>0.93452380952380953</v>
      </c>
      <c r="AB184" s="15" cm="1">
        <f t="array" ref="AB184:AD184">VLOOKUP(A184,'[1]Anexo 1 Matriz Inf Gestión'!$B$8:$BP$216,TRANSPOSE({65;66;67}),0)</f>
        <v>1387546438</v>
      </c>
      <c r="AC184" s="15">
        <v>596305007</v>
      </c>
      <c r="AD184" s="3">
        <v>0.42975499101818171</v>
      </c>
      <c r="AE184" s="33" t="str">
        <f>IFERROR(IF(VLOOKUP(A184,[1]Consolidado!$A$6:$L$215,12,0)="","",VLOOKUP(A184,[1]Consolidado!$A$6:$L$215,12,0)),"")</f>
        <v/>
      </c>
      <c r="AF184" s="3">
        <f>VLOOKUP(A184,'[1]Anexo 1 Matriz Inf Gestión'!$B$8:$AK$216,36,0)</f>
        <v>0.93452380952380953</v>
      </c>
      <c r="AG184" s="15" cm="1">
        <f t="array" ref="AG184:AI184">VLOOKUP(A184,'[1]Anexo 1 Matriz Inf Gestión'!$B$8:$BV$216,TRANSPOSE({71;72;73}),0)</f>
        <v>7675287132</v>
      </c>
      <c r="AH184" s="15">
        <v>6500810480</v>
      </c>
      <c r="AI184" s="3">
        <v>0.84697945082688275</v>
      </c>
      <c r="AJ184" s="40" t="str">
        <f>IF(VLOOKUP(A184,'[1]Anexo 1 Matriz Inf Gestión'!$B$8:$CA$216,75,0)="","",VLOOKUP(A184,'[1]Anexo 1 Matriz Inf Gestión'!$B$8:$CA$216,75,0))</f>
        <v/>
      </c>
      <c r="AK184" s="40" t="str">
        <f>IF(VLOOKUP(A184,'[1]Anexo 1 Matriz Inf Gestión'!$B$8:$CA$216,76,0)="","",VLOOKUP(A184,'[1]Anexo 1 Matriz Inf Gestión'!$B$8:$CA$216,76,0))</f>
        <v/>
      </c>
      <c r="AL184" s="40" t="str">
        <f>IF(VLOOKUP(A184,'[1]Anexo 1 Matriz Inf Gestión'!$B$8:$CA$216,77,0)="","",VLOOKUP(A184,'[1]Anexo 1 Matriz Inf Gestión'!$B$8:$CA$216,77,0))</f>
        <v/>
      </c>
      <c r="AM184" s="40" t="str">
        <f>IF(VLOOKUP(A184,'[1]Anexo 1 Matriz Inf Gestión'!$B$8:$CA$216,78,0)="","",VLOOKUP(A184,'[1]Anexo 1 Matriz Inf Gestión'!$B$8:$CA$216,78,0))</f>
        <v/>
      </c>
    </row>
    <row r="185" spans="1:39" ht="242.25" outlineLevel="1" x14ac:dyDescent="0.2">
      <c r="A185" s="8" t="s">
        <v>165</v>
      </c>
      <c r="B185" s="4" t="str">
        <f>VLOOKUP(A185,'[1]Anexo 1 Matriz Inf Gestión'!$B$8:$D$216,3,0)</f>
        <v>Formulación e implementación del Plan de comunicaciones corporativo articulado con el SGI</v>
      </c>
      <c r="C185" s="4" t="str">
        <f>IFERROR(IF(VLOOKUP(A185,'[1]Anexo 1 Matriz Inf Gestión'!$B$8:$E$216,4,0)="","",VLOOKUP(A185,'[1]Anexo 1 Matriz Inf Gestión'!$B$8:$E$216,4,0)),"")</f>
        <v>% de formulación e implementación del Plan de comunicaciones corporativo articulado con el SGI</v>
      </c>
      <c r="D185" s="3">
        <f>VLOOKUP(A185,'[1]Anexo 1 Matriz Inf Gestión'!$B$8:$J$216,6,0)</f>
        <v>1</v>
      </c>
      <c r="E185" s="3" cm="1">
        <f t="array" ref="E185:F185">VLOOKUP(A185,'[2]Anexo 1 Matriz Inf Gestión'!$A$7:$H$215,TRANSPOSE({7;8}),0)</f>
        <v>1</v>
      </c>
      <c r="F185" s="3">
        <v>1</v>
      </c>
      <c r="G185" s="15" cm="1">
        <f t="array" ref="G185:I185">VLOOKUP(A185,'[2]Anexo 1 Matriz Inf Gestión'!$A$7:$AF$215,TRANSPOSE({30;31;32}),0)</f>
        <v>745790209</v>
      </c>
      <c r="H185" s="15">
        <v>719854406</v>
      </c>
      <c r="I185" s="3">
        <v>0.96522372821872215</v>
      </c>
      <c r="J185" s="35" t="s">
        <v>480</v>
      </c>
      <c r="K185" s="3">
        <f>VLOOKUP(A185,'[1]Anexo 1 Matriz Inf Gestión'!$B$8:$J$216,7,0)</f>
        <v>1</v>
      </c>
      <c r="L185" s="3" cm="1">
        <f t="array" ref="L185:M185">VLOOKUP(A185,'[3]Anexo 1 Matriz Inf Gestión'!$A$8:$R$216,TRANSPOSE({11;16}),0)</f>
        <v>1.2123513152593022</v>
      </c>
      <c r="M185" s="3">
        <v>1</v>
      </c>
      <c r="N185" s="15" cm="1">
        <f t="array" ref="N185:P185">VLOOKUP(A185,'[3]Anexo 1 Matriz Inf Gestión'!$A$8:$AU$216,TRANSPOSE({45;46;47}),0)</f>
        <v>587957543</v>
      </c>
      <c r="O185" s="15">
        <v>539410089</v>
      </c>
      <c r="P185" s="3">
        <v>0.91743034071424434</v>
      </c>
      <c r="Q185" s="34" t="s">
        <v>357</v>
      </c>
      <c r="R185" s="3">
        <f>VLOOKUP(A185,'[1]Anexo 1 Matriz Inf Gestión'!$B$8:$J$216,8,0)</f>
        <v>1</v>
      </c>
      <c r="S185" s="3" cm="1">
        <f t="array" ref="S185:T185">VLOOKUP(A185,'[4]Anexo 1 Matriz Inf Gestión'!$A$8:$R$216,TRANSPOSE({11;17}),0)</f>
        <v>1</v>
      </c>
      <c r="T185" s="3">
        <v>1</v>
      </c>
      <c r="U185" s="15" cm="1">
        <f t="array" ref="U185:W185">VLOOKUP(A185,'[4]Anexo 1 Matriz Inf Gestión'!$A$8:$BE$216,TRANSPOSE({54;55;56}),0)</f>
        <v>1610118355</v>
      </c>
      <c r="V185" s="15">
        <v>1589548071</v>
      </c>
      <c r="W185" s="3">
        <v>0.98722436525481383</v>
      </c>
      <c r="X185" s="30" t="s">
        <v>621</v>
      </c>
      <c r="Y185" s="3">
        <f>VLOOKUP(A185,'[1]Anexo 1 Matriz Inf Gestión'!$B$8:$J$216,9,0)</f>
        <v>1</v>
      </c>
      <c r="Z185" s="3">
        <f>VLOOKUP(A185,'[1]Anexo 1 Matriz Inf Gestión'!$B$8:$N$216,13,0)</f>
        <v>1</v>
      </c>
      <c r="AA185" s="3">
        <f>VLOOKUP(A185,'[1]Anexo 1 Matriz Inf Gestión'!$B$8:$U$216,20,0)</f>
        <v>1</v>
      </c>
      <c r="AB185" s="15" cm="1">
        <f t="array" ref="AB185:AD185">VLOOKUP(A185,'[1]Anexo 1 Matriz Inf Gestión'!$B$8:$BP$216,TRANSPOSE({65;66;67}),0)</f>
        <v>1223872487</v>
      </c>
      <c r="AC185" s="15">
        <v>545685922</v>
      </c>
      <c r="AD185" s="3">
        <v>0.44586828104748466</v>
      </c>
      <c r="AE185" s="33" t="str">
        <f>IFERROR(IF(VLOOKUP(A185,[1]Consolidado!$A$6:$L$215,12,0)="","",VLOOKUP(A185,[1]Consolidado!$A$6:$L$215,12,0)),"")</f>
        <v>El cumplimiento de los indicadores del último trimestre nos permitió cumplir con la meta establecida para el 2023, logrando un 122%  a nivel total en las metas establecidas para el presente año.</v>
      </c>
      <c r="AF185" s="3">
        <f>VLOOKUP(A185,'[1]Anexo 1 Matriz Inf Gestión'!$B$8:$AK$216,36,0)</f>
        <v>1</v>
      </c>
      <c r="AG185" s="15" cm="1">
        <f t="array" ref="AG185:AI185">VLOOKUP(A185,'[1]Anexo 1 Matriz Inf Gestión'!$B$8:$BV$216,TRANSPOSE({71;72;73}),0)</f>
        <v>4167738594</v>
      </c>
      <c r="AH185" s="15">
        <v>3394498488</v>
      </c>
      <c r="AI185" s="3">
        <v>0.81447010445588419</v>
      </c>
      <c r="AJ185" s="40" t="str">
        <f>IF(VLOOKUP(A185,'[1]Anexo 1 Matriz Inf Gestión'!$B$8:$CA$216,75,0)="","",VLOOKUP(A185,'[1]Anexo 1 Matriz Inf Gestión'!$B$8:$CA$216,75,0))</f>
        <v/>
      </c>
      <c r="AK185" s="40" t="str">
        <f>IF(VLOOKUP(A185,'[1]Anexo 1 Matriz Inf Gestión'!$B$8:$CA$216,76,0)="","",VLOOKUP(A185,'[1]Anexo 1 Matriz Inf Gestión'!$B$8:$CA$216,76,0))</f>
        <v/>
      </c>
      <c r="AL185" s="40" t="str">
        <f>IF(VLOOKUP(A185,'[1]Anexo 1 Matriz Inf Gestión'!$B$8:$CA$216,77,0)="","",VLOOKUP(A185,'[1]Anexo 1 Matriz Inf Gestión'!$B$8:$CA$216,77,0))</f>
        <v/>
      </c>
      <c r="AM185" s="40" t="str">
        <f>IF(VLOOKUP(A185,'[1]Anexo 1 Matriz Inf Gestión'!$B$8:$CA$216,78,0)="","",VLOOKUP(A185,'[1]Anexo 1 Matriz Inf Gestión'!$B$8:$CA$216,78,0))</f>
        <v/>
      </c>
    </row>
    <row r="186" spans="1:39" ht="409.5" outlineLevel="1" x14ac:dyDescent="0.2">
      <c r="A186" s="8" t="s">
        <v>166</v>
      </c>
      <c r="B186" s="4" t="str">
        <f>VLOOKUP(A186,'[1]Anexo 1 Matriz Inf Gestión'!$B$8:$D$216,3,0)</f>
        <v>Formulación e implementación del Plan de Seguridad y Privacidad de la Información</v>
      </c>
      <c r="C186" s="4" t="str">
        <f>IFERROR(IF(VLOOKUP(A186,'[1]Anexo 1 Matriz Inf Gestión'!$B$8:$E$216,4,0)="","",VLOOKUP(A186,'[1]Anexo 1 Matriz Inf Gestión'!$B$8:$E$216,4,0)),"")</f>
        <v>% de formulación e implementación del Plan de Seguridad y Privacidad de la Información</v>
      </c>
      <c r="D186" s="3">
        <f>VLOOKUP(A186,'[1]Anexo 1 Matriz Inf Gestión'!$B$8:$J$216,6,0)</f>
        <v>0.5</v>
      </c>
      <c r="E186" s="3" cm="1">
        <f t="array" ref="E186:F186">VLOOKUP(A186,'[2]Anexo 1 Matriz Inf Gestión'!$A$7:$H$215,TRANSPOSE({7;8}),0)</f>
        <v>0.45</v>
      </c>
      <c r="F186" s="3">
        <v>0.9</v>
      </c>
      <c r="G186" s="15" cm="1">
        <f t="array" ref="G186:I186">VLOOKUP(A186,'[2]Anexo 1 Matriz Inf Gestión'!$A$7:$AF$215,TRANSPOSE({30;31;32}),0)</f>
        <v>59112266</v>
      </c>
      <c r="H186" s="15">
        <v>57954268</v>
      </c>
      <c r="I186" s="3">
        <v>0.98041019100841098</v>
      </c>
      <c r="J186" s="35" t="s">
        <v>481</v>
      </c>
      <c r="K186" s="3">
        <f>VLOOKUP(A186,'[1]Anexo 1 Matriz Inf Gestión'!$B$8:$J$216,7,0)</f>
        <v>0.7</v>
      </c>
      <c r="L186" s="3" cm="1">
        <f t="array" ref="L186:M186">VLOOKUP(A186,'[3]Anexo 1 Matriz Inf Gestión'!$A$8:$R$216,TRANSPOSE({11;16}),0)</f>
        <v>0.5714285714285714</v>
      </c>
      <c r="M186" s="3">
        <v>0.81632653061224492</v>
      </c>
      <c r="N186" s="15" cm="1">
        <f t="array" ref="N186:P186">VLOOKUP(A186,'[3]Anexo 1 Matriz Inf Gestión'!$A$8:$AU$216,TRANSPOSE({45;46;47}),0)</f>
        <v>61100192</v>
      </c>
      <c r="O186" s="15">
        <v>54716562</v>
      </c>
      <c r="P186" s="3">
        <v>0.89552193223877263</v>
      </c>
      <c r="Q186" s="34" t="s">
        <v>358</v>
      </c>
      <c r="R186" s="3">
        <f>VLOOKUP(A186,'[1]Anexo 1 Matriz Inf Gestión'!$B$8:$J$216,8,0)</f>
        <v>0.85</v>
      </c>
      <c r="S186" s="3" cm="1">
        <f t="array" ref="S186:T186">VLOOKUP(A186,'[4]Anexo 1 Matriz Inf Gestión'!$A$8:$R$216,TRANSPOSE({11;17}),0)</f>
        <v>0.5714285714285714</v>
      </c>
      <c r="T186" s="3">
        <v>0.67226890756302515</v>
      </c>
      <c r="U186" s="15" cm="1">
        <f t="array" ref="U186:W186">VLOOKUP(A186,'[4]Anexo 1 Matriz Inf Gestión'!$A$8:$BE$216,TRANSPOSE({54;55;56}),0)</f>
        <v>264569106</v>
      </c>
      <c r="V186" s="15">
        <v>244022719</v>
      </c>
      <c r="W186" s="3">
        <v>0.92234018812461038</v>
      </c>
      <c r="X186" s="30" t="s">
        <v>622</v>
      </c>
      <c r="Y186" s="3">
        <f>VLOOKUP(A186,'[1]Anexo 1 Matriz Inf Gestión'!$B$8:$J$216,9,0)</f>
        <v>1</v>
      </c>
      <c r="Z186" s="3">
        <f>VLOOKUP(A186,'[1]Anexo 1 Matriz Inf Gestión'!$B$8:$N$216,13,0)</f>
        <v>0.73809523809523803</v>
      </c>
      <c r="AA186" s="3">
        <f>VLOOKUP(A186,'[1]Anexo 1 Matriz Inf Gestión'!$B$8:$U$216,20,0)</f>
        <v>0.73809523809523803</v>
      </c>
      <c r="AB186" s="15" cm="1">
        <f t="array" ref="AB186:AD186">VLOOKUP(A186,'[1]Anexo 1 Matriz Inf Gestión'!$B$8:$BP$216,TRANSPOSE({65;66;67}),0)</f>
        <v>0</v>
      </c>
      <c r="AC186" s="15">
        <v>0</v>
      </c>
      <c r="AD186" s="3">
        <v>0</v>
      </c>
      <c r="AE186" s="33" t="str">
        <f>IFERROR(IF(VLOOKUP(A186,[1]Consolidado!$A$6:$L$215,12,0)="","",VLOOKUP(A186,[1]Consolidado!$A$6:$L$215,12,0)),"")</f>
        <v>En el PETIC 2022-2023 se incluyó la iniciativa de modernización tecnológica y transformación digital denominada INI_TMOD_05: Planes Institucionales y Estratégicos de Tecnología alineados al PETIC, cuyo Objetivo es: Actualizar e implementar el Modelo de Seguridad y Privacidad de la Información, que incluyan la formulación del Plan de Seguridad y Privacidad de la Información, Plan de Continuidad de TI, Plan de Tratamiento de Riesgos de Seguridad y Privacidad de la Información y Plan de Comunicaciones de TI. 
Mediante la Resolución 040-RES2307-3653 del 26 de julio de 2023 se se adoptó el Plan de Seguridad y Privacidad de la
Información y el Plan de Tratamiento de Riesgos de Seguridad y 
Privacidad de la Información para la vigencia 2023 de la Corporación 
Autónoma Regional del Centro de Antioquia -CORANTIOQUIA.
Los siguientes contratos en ejecución hacen parte del Plan de Seguridad y Privacidad de la Información: 
1. Renovar el licenciamiento y acuerdo de soporte de la solución de firewall de la corporación. Contratista: Media Commerce Partners S.A.S – Contrato 190-CNT2205-102. 
2. Contrato 190-CNT2307-151 cuyo Objeto es: “Prestar los servicios especializados que garanticen el buen funcionamiento de la infraestructura informática y de telecomunicaciones de la Corporación Autónoma Regional del Centro de Antioquia – CORANTIOQUIA”.
3. Renovación del contrato de licenciamiento en modalidad tradicional para el soporte y garantía del sistema de comunicaciones unificada AVAYA de CORANTIOQUIA, incluyendo las Oficinas Territoriales, propendiendo que las mismas cumplan con su carácter de protección ambiental - Contrato 190-CNT2209-142.
4. Otrosí No. 2 de Modificación al Contrato 190-CNT2208-123 del 22 de agosto de 2022 con objeto "Implementación de firma electrónica y digital en la Corporación Autónoma Regional del Centro de Antioquia - CORANTIOQUIA". 
5.  Contrato 190-CNT2310-167 del 05 octubre de 2023 con objeto "Adopción e implementación del Protocoo IPv6 para CORANTIOQUIA".
6. Adquisición y renovación del licenciamiento de los productos Microsoft de la Corporación Autónoma Regional del Centro de Antioquia - CORANTIOQUIA hasta el 31 de diciembre de 2023. Contratista: Controles Empresariales S.A.S – Contrato 190-OC2302-104630. 
7. Prestar servicios de intercomunicación de datos e internet para la Sede Central y Oficinas Territoriales - El actual Contrato 190-CNT2010-146 finaliza el 08 de noviembre de 2023.</v>
      </c>
      <c r="AF186" s="3">
        <f>VLOOKUP(A186,'[1]Anexo 1 Matriz Inf Gestión'!$B$8:$AK$216,36,0)</f>
        <v>0.73809523809523803</v>
      </c>
      <c r="AG186" s="15" cm="1">
        <f t="array" ref="AG186:AI186">VLOOKUP(A186,'[1]Anexo 1 Matriz Inf Gestión'!$B$8:$BV$216,TRANSPOSE({71;72;73}),0)</f>
        <v>384781564</v>
      </c>
      <c r="AH186" s="15">
        <v>356693549</v>
      </c>
      <c r="AI186" s="3">
        <v>0.92700270068032675</v>
      </c>
      <c r="AJ186" s="40" t="str">
        <f>IF(VLOOKUP(A186,'[1]Anexo 1 Matriz Inf Gestión'!$B$8:$CA$216,75,0)="","",VLOOKUP(A186,'[1]Anexo 1 Matriz Inf Gestión'!$B$8:$CA$216,75,0))</f>
        <v/>
      </c>
      <c r="AK186" s="40" t="str">
        <f>IF(VLOOKUP(A186,'[1]Anexo 1 Matriz Inf Gestión'!$B$8:$CA$216,76,0)="","",VLOOKUP(A186,'[1]Anexo 1 Matriz Inf Gestión'!$B$8:$CA$216,76,0))</f>
        <v/>
      </c>
      <c r="AL186" s="40" t="str">
        <f>IF(VLOOKUP(A186,'[1]Anexo 1 Matriz Inf Gestión'!$B$8:$CA$216,77,0)="","",VLOOKUP(A186,'[1]Anexo 1 Matriz Inf Gestión'!$B$8:$CA$216,77,0))</f>
        <v/>
      </c>
      <c r="AM186" s="40" t="str">
        <f>IF(VLOOKUP(A186,'[1]Anexo 1 Matriz Inf Gestión'!$B$8:$CA$216,78,0)="","",VLOOKUP(A186,'[1]Anexo 1 Matriz Inf Gestión'!$B$8:$CA$216,78,0))</f>
        <v/>
      </c>
    </row>
    <row r="187" spans="1:39" ht="409.5" outlineLevel="1" x14ac:dyDescent="0.2">
      <c r="A187" s="8" t="s">
        <v>167</v>
      </c>
      <c r="B187" s="4" t="str">
        <f>VLOOKUP(A187,'[1]Anexo 1 Matriz Inf Gestión'!$B$8:$D$216,3,0)</f>
        <v>Formulación e implementación del Plan de Tratamiento de Riesgos de Seguridad y Privacidad de la Información</v>
      </c>
      <c r="C187" s="4" t="str">
        <f>IFERROR(IF(VLOOKUP(A187,'[1]Anexo 1 Matriz Inf Gestión'!$B$8:$E$216,4,0)="","",VLOOKUP(A187,'[1]Anexo 1 Matriz Inf Gestión'!$B$8:$E$216,4,0)),"")</f>
        <v>% de formulación e implementación del Plan de Tratamiento de Riesgos de Seguridad y Privacidad de la Información</v>
      </c>
      <c r="D187" s="3">
        <f>VLOOKUP(A187,'[1]Anexo 1 Matriz Inf Gestión'!$B$8:$J$216,6,0)</f>
        <v>0.5</v>
      </c>
      <c r="E187" s="3" cm="1">
        <f t="array" ref="E187:F187">VLOOKUP(A187,'[2]Anexo 1 Matriz Inf Gestión'!$A$7:$H$215,TRANSPOSE({7;8}),0)</f>
        <v>0.45</v>
      </c>
      <c r="F187" s="3">
        <v>0.9</v>
      </c>
      <c r="G187" s="15" cm="1">
        <f t="array" ref="G187:I187">VLOOKUP(A187,'[2]Anexo 1 Matriz Inf Gestión'!$A$7:$AF$215,TRANSPOSE({30;31;32}),0)</f>
        <v>427457397</v>
      </c>
      <c r="H187" s="15">
        <v>172589973</v>
      </c>
      <c r="I187" s="3">
        <v>0.40375947219834868</v>
      </c>
      <c r="J187" s="35" t="s">
        <v>482</v>
      </c>
      <c r="K187" s="3">
        <f>VLOOKUP(A187,'[1]Anexo 1 Matriz Inf Gestión'!$B$8:$J$216,7,0)</f>
        <v>0.7</v>
      </c>
      <c r="L187" s="3" cm="1">
        <f t="array" ref="L187:M187">VLOOKUP(A187,'[3]Anexo 1 Matriz Inf Gestión'!$A$8:$R$216,TRANSPOSE({11;16}),0)</f>
        <v>0.75</v>
      </c>
      <c r="M187" s="3">
        <v>1</v>
      </c>
      <c r="N187" s="15" cm="1">
        <f t="array" ref="N187:P187">VLOOKUP(A187,'[3]Anexo 1 Matriz Inf Gestión'!$A$8:$AU$216,TRANSPOSE({45;46;47}),0)</f>
        <v>52291113</v>
      </c>
      <c r="O187" s="15">
        <v>50722749</v>
      </c>
      <c r="P187" s="3">
        <v>0.97000706410666759</v>
      </c>
      <c r="Q187" s="34" t="s">
        <v>359</v>
      </c>
      <c r="R187" s="3">
        <f>VLOOKUP(A187,'[1]Anexo 1 Matriz Inf Gestión'!$B$8:$J$216,8,0)</f>
        <v>0.85</v>
      </c>
      <c r="S187" s="3" cm="1">
        <f t="array" ref="S187:T187">VLOOKUP(A187,'[4]Anexo 1 Matriz Inf Gestión'!$A$8:$R$216,TRANSPOSE({11;17}),0)</f>
        <v>1</v>
      </c>
      <c r="T187" s="3">
        <v>1</v>
      </c>
      <c r="U187" s="15" cm="1">
        <f t="array" ref="U187:W187">VLOOKUP(A187,'[4]Anexo 1 Matriz Inf Gestión'!$A$8:$BE$216,TRANSPOSE({54;55;56}),0)</f>
        <v>216052028</v>
      </c>
      <c r="V187" s="15">
        <v>214084801</v>
      </c>
      <c r="W187" s="3">
        <v>0.99089466079901833</v>
      </c>
      <c r="X187" s="30" t="s">
        <v>622</v>
      </c>
      <c r="Y187" s="3">
        <f>VLOOKUP(A187,'[1]Anexo 1 Matriz Inf Gestión'!$B$8:$J$216,9,0)</f>
        <v>1</v>
      </c>
      <c r="Z187" s="3">
        <f>VLOOKUP(A187,'[1]Anexo 1 Matriz Inf Gestión'!$B$8:$N$216,13,0)</f>
        <v>1</v>
      </c>
      <c r="AA187" s="3">
        <f>VLOOKUP(A187,'[1]Anexo 1 Matriz Inf Gestión'!$B$8:$U$216,20,0)</f>
        <v>1</v>
      </c>
      <c r="AB187" s="15" cm="1">
        <f t="array" ref="AB187:AD187">VLOOKUP(A187,'[1]Anexo 1 Matriz Inf Gestión'!$B$8:$BP$216,TRANSPOSE({65;66;67}),0)</f>
        <v>62834651</v>
      </c>
      <c r="AC187" s="15">
        <v>50619085</v>
      </c>
      <c r="AD187" s="3">
        <v>0.80559188591657815</v>
      </c>
      <c r="AE187" s="33" t="str">
        <f>IFERROR(IF(VLOOKUP(A187,[1]Consolidado!$A$6:$L$215,12,0)="","",VLOOKUP(A187,[1]Consolidado!$A$6:$L$215,12,0)),"")</f>
        <v>En el PETIC 2022-2023 se incluyó la iniciativa de modernización tecnológica y transformación digital denominada INI_TMOD_05: Planes Institucionales y Estratégicos de Tecnología alineados al PETIC, cuyo Objetivo es: Actualizar e implementar el Modelo de Seguridad y Privacidad de la Información, que incluyan la formulación del Plan de Seguridad y Privacidad de la Información, Plan de Continuidad de TI, Plan de Tratamiento de Riesgos de Seguridad y Privacidad de la Información y Plan de Comunicaciones de TI. 
Mediante la Resolución 040-RES2307-3653 del 26 de julio de 2023 se se adoptó el Plan de Seguridad y Privacidad de la
Información y el Plan de Tratamiento de Riesgos de Seguridad y 
Privacidad de la Información para la vigencia 2023 de la Corporación 
Autónoma Regional del Centro de Antioquia -CORANTIOQUIA.
Los siguientes contratos en ejecución hacen parte del Plan de Seguridad y Privacidad de la Información: 
1. Renovar el licenciamiento y acuerdo de soporte de la solución de firewall de la corporación. Contratista: Media Commerce Partners S.A.S – Contrato 190-CNT2205-102. 
2. Contrato 190-CNT2307-151 cuyo Objeto es: “Prestar los servicios especializados que garanticen el buen funcionamiento de la infraestructura informática y de telecomunicaciones de la Corporación Autónoma Regional del Centro de Antioquia – CORANTIOQUIA”.
3. Renovación del contrato de licenciamiento en modalidad tradicional para el soporte y garantía del sistema de comunicaciones unificada AVAYA de CORANTIOQUIA, incluyendo las Oficinas Territoriales, propendiendo que las mismas cumplan con su carácter de protección ambiental - Contrato 190-CNT2209-142.
4. Otrosí No. 2 de Modificación al Contrato 190-CNT2208-123 del 22 de agosto de 2022 con objeto "Implementación de firma electrónica y digital en la Corporación Autónoma Regional del Centro de Antioquia - CORANTIOQUIA". 
5.  Contrato 190-CNT2310-167 del 05 octubre de 2023 con objeto "Adopción e implementación del Protocoo IPv6 para CORANTIOQUIA".
6. Adquisición y renovación del licenciamiento de los productos Microsoft de la Corporación Autónoma Regional del Centro de Antioquia - CORANTIOQUIA hasta el 31 de diciembre de 2023. Contratista: Controles Empresariales S.A.S – Contrato 190-OC2302-104630. 
7. Prestar servicios de intercomunicación de datos e internet para la Sede Central y Oficinas Territoriales - El actual Contrato 190-CNT2010-146 finaliza el 08 de noviembre de 2023.</v>
      </c>
      <c r="AF187" s="3">
        <f>VLOOKUP(A187,'[1]Anexo 1 Matriz Inf Gestión'!$B$8:$AK$216,36,0)</f>
        <v>1</v>
      </c>
      <c r="AG187" s="15" cm="1">
        <f t="array" ref="AG187:AI187">VLOOKUP(A187,'[1]Anexo 1 Matriz Inf Gestión'!$B$8:$BV$216,TRANSPOSE({71;72;73}),0)</f>
        <v>758635189</v>
      </c>
      <c r="AH187" s="15">
        <v>488016608</v>
      </c>
      <c r="AI187" s="3">
        <v>0.64328232472749169</v>
      </c>
      <c r="AJ187" s="40" t="str">
        <f>IF(VLOOKUP(A187,'[1]Anexo 1 Matriz Inf Gestión'!$B$8:$CA$216,75,0)="","",VLOOKUP(A187,'[1]Anexo 1 Matriz Inf Gestión'!$B$8:$CA$216,75,0))</f>
        <v/>
      </c>
      <c r="AK187" s="40" t="str">
        <f>IF(VLOOKUP(A187,'[1]Anexo 1 Matriz Inf Gestión'!$B$8:$CA$216,76,0)="","",VLOOKUP(A187,'[1]Anexo 1 Matriz Inf Gestión'!$B$8:$CA$216,76,0))</f>
        <v/>
      </c>
      <c r="AL187" s="40" t="str">
        <f>IF(VLOOKUP(A187,'[1]Anexo 1 Matriz Inf Gestión'!$B$8:$CA$216,77,0)="","",VLOOKUP(A187,'[1]Anexo 1 Matriz Inf Gestión'!$B$8:$CA$216,77,0))</f>
        <v/>
      </c>
      <c r="AM187" s="40" t="str">
        <f>IF(VLOOKUP(A187,'[1]Anexo 1 Matriz Inf Gestión'!$B$8:$CA$216,78,0)="","",VLOOKUP(A187,'[1]Anexo 1 Matriz Inf Gestión'!$B$8:$CA$216,78,0))</f>
        <v/>
      </c>
    </row>
    <row r="188" spans="1:39" ht="127.5" outlineLevel="1" x14ac:dyDescent="0.2">
      <c r="A188" s="8" t="s">
        <v>168</v>
      </c>
      <c r="B188" s="4" t="str">
        <f>VLOOKUP(A188,'[1]Anexo 1 Matriz Inf Gestión'!$B$8:$D$216,3,0)</f>
        <v>Ejecución de acciones de comunicación en los proyectos del plan de acción</v>
      </c>
      <c r="C188" s="4" t="str">
        <f>IFERROR(IF(VLOOKUP(A188,'[1]Anexo 1 Matriz Inf Gestión'!$B$8:$E$216,4,0)="","",VLOOKUP(A188,'[1]Anexo 1 Matriz Inf Gestión'!$B$8:$E$216,4,0)),"")</f>
        <v>% de proyectos del plan de acción con acciones de comunicación implementadas</v>
      </c>
      <c r="D188" s="3">
        <f>VLOOKUP(A188,'[1]Anexo 1 Matriz Inf Gestión'!$B$8:$J$216,6,0)</f>
        <v>1</v>
      </c>
      <c r="E188" s="3" cm="1">
        <f t="array" ref="E188:F188">VLOOKUP(A188,'[2]Anexo 1 Matriz Inf Gestión'!$A$7:$H$215,TRANSPOSE({7;8}),0)</f>
        <v>1</v>
      </c>
      <c r="F188" s="3">
        <v>1</v>
      </c>
      <c r="G188" s="15" cm="1">
        <f t="array" ref="G188:I188">VLOOKUP(A188,'[2]Anexo 1 Matriz Inf Gestión'!$A$7:$AF$215,TRANSPOSE({30;31;32}),0)</f>
        <v>991886109</v>
      </c>
      <c r="H188" s="15">
        <v>991885659</v>
      </c>
      <c r="I188" s="3">
        <v>0.99999954631888088</v>
      </c>
      <c r="J188" s="35" t="s">
        <v>483</v>
      </c>
      <c r="K188" s="3">
        <f>VLOOKUP(A188,'[1]Anexo 1 Matriz Inf Gestión'!$B$8:$J$216,7,0)</f>
        <v>1</v>
      </c>
      <c r="L188" s="3" cm="1">
        <f t="array" ref="L188:M188">VLOOKUP(A188,'[3]Anexo 1 Matriz Inf Gestión'!$A$8:$R$216,TRANSPOSE({11;16}),0)</f>
        <v>1</v>
      </c>
      <c r="M188" s="3">
        <v>1</v>
      </c>
      <c r="N188" s="15" cm="1">
        <f t="array" ref="N188:P188">VLOOKUP(A188,'[3]Anexo 1 Matriz Inf Gestión'!$A$8:$AU$216,TRANSPOSE({45;46;47}),0)</f>
        <v>1190564271</v>
      </c>
      <c r="O188" s="15">
        <v>1188874071</v>
      </c>
      <c r="P188" s="3">
        <v>0.99858033703751214</v>
      </c>
      <c r="Q188" s="34" t="s">
        <v>360</v>
      </c>
      <c r="R188" s="3">
        <f>VLOOKUP(A188,'[1]Anexo 1 Matriz Inf Gestión'!$B$8:$J$216,8,0)</f>
        <v>1</v>
      </c>
      <c r="S188" s="3" cm="1">
        <f t="array" ref="S188:T188">VLOOKUP(A188,'[4]Anexo 1 Matriz Inf Gestión'!$A$8:$R$216,TRANSPOSE({11;17}),0)</f>
        <v>1</v>
      </c>
      <c r="T188" s="3">
        <v>1</v>
      </c>
      <c r="U188" s="15" cm="1">
        <f t="array" ref="U188:W188">VLOOKUP(A188,'[4]Anexo 1 Matriz Inf Gestión'!$A$8:$BE$216,TRANSPOSE({54;55;56}),0)</f>
        <v>80842105</v>
      </c>
      <c r="V188" s="15">
        <v>80842105</v>
      </c>
      <c r="W188" s="3">
        <v>1</v>
      </c>
      <c r="X188" s="30" t="s">
        <v>623</v>
      </c>
      <c r="Y188" s="3">
        <f>VLOOKUP(A188,'[1]Anexo 1 Matriz Inf Gestión'!$B$8:$J$216,9,0)</f>
        <v>1</v>
      </c>
      <c r="Z188" s="3">
        <f>VLOOKUP(A188,'[1]Anexo 1 Matriz Inf Gestión'!$B$8:$N$216,13,0)</f>
        <v>1</v>
      </c>
      <c r="AA188" s="3">
        <f>VLOOKUP(A188,'[1]Anexo 1 Matriz Inf Gestión'!$B$8:$U$216,20,0)</f>
        <v>1</v>
      </c>
      <c r="AB188" s="15" cm="1">
        <f t="array" ref="AB188:AD188">VLOOKUP(A188,'[1]Anexo 1 Matriz Inf Gestión'!$B$8:$BP$216,TRANSPOSE({65;66;67}),0)</f>
        <v>100839300</v>
      </c>
      <c r="AC188" s="15">
        <v>0</v>
      </c>
      <c r="AD188" s="3">
        <v>0</v>
      </c>
      <c r="AE188" s="33" t="str">
        <f>IFERROR(IF(VLOOKUP(A188,[1]Consolidado!$A$6:$L$215,12,0)="","",VLOOKUP(A188,[1]Consolidado!$A$6:$L$215,12,0)),"")</f>
        <v>Todos los proyectos corporativos recibieron asesoría y acompañamiento en la incorporación de acciones de comunicación, el diseño de estrategias y la ejecución de acciones contempladas en los componentes de comunicación.
Gestionamos así estrategias y acciones comunicacionales dirigidas a los grupos de valor para garantizar el acceso a información transparente y oportuna, incentivar la corresponsabilidad y promover la cultura ambiental.</v>
      </c>
      <c r="AF188" s="3">
        <f>VLOOKUP(A188,'[1]Anexo 1 Matriz Inf Gestión'!$B$8:$AK$216,36,0)</f>
        <v>1</v>
      </c>
      <c r="AG188" s="15" cm="1">
        <f t="array" ref="AG188:AI188">VLOOKUP(A188,'[1]Anexo 1 Matriz Inf Gestión'!$B$8:$BV$216,TRANSPOSE({71;72;73}),0)</f>
        <v>2364131785</v>
      </c>
      <c r="AH188" s="15">
        <v>2261601835</v>
      </c>
      <c r="AI188" s="3">
        <v>0.95663103442433517</v>
      </c>
      <c r="AJ188" s="40" t="str">
        <f>IF(VLOOKUP(A188,'[1]Anexo 1 Matriz Inf Gestión'!$B$8:$CA$216,75,0)="","",VLOOKUP(A188,'[1]Anexo 1 Matriz Inf Gestión'!$B$8:$CA$216,75,0))</f>
        <v/>
      </c>
      <c r="AK188" s="40" t="str">
        <f>IF(VLOOKUP(A188,'[1]Anexo 1 Matriz Inf Gestión'!$B$8:$CA$216,76,0)="","",VLOOKUP(A188,'[1]Anexo 1 Matriz Inf Gestión'!$B$8:$CA$216,76,0))</f>
        <v/>
      </c>
      <c r="AL188" s="40" t="str">
        <f>IF(VLOOKUP(A188,'[1]Anexo 1 Matriz Inf Gestión'!$B$8:$CA$216,77,0)="","",VLOOKUP(A188,'[1]Anexo 1 Matriz Inf Gestión'!$B$8:$CA$216,77,0))</f>
        <v/>
      </c>
      <c r="AM188" s="40" t="str">
        <f>IF(VLOOKUP(A188,'[1]Anexo 1 Matriz Inf Gestión'!$B$8:$CA$216,78,0)="","",VLOOKUP(A188,'[1]Anexo 1 Matriz Inf Gestión'!$B$8:$CA$216,78,0))</f>
        <v/>
      </c>
    </row>
    <row r="189" spans="1:39" ht="38.25" outlineLevel="1" x14ac:dyDescent="0.2">
      <c r="A189" s="8" t="s">
        <v>232</v>
      </c>
      <c r="B189" s="4" t="str">
        <f>VLOOKUP(A189,'[1]Anexo 1 Matriz Inf Gestión'!$B$8:$D$216,3,0)</f>
        <v>Promover procesos de gestión de la cultura y la educación ambiental en el marco de los programas y proyectos del plan de acción, con enfoque diferencial</v>
      </c>
      <c r="C189" s="4" t="str">
        <f>IFERROR(IF(VLOOKUP(A189,'[1]Anexo 1 Matriz Inf Gestión'!$B$8:$E$216,4,0)="","",VLOOKUP(A189,'[1]Anexo 1 Matriz Inf Gestión'!$B$8:$E$216,4,0)),"")</f>
        <v/>
      </c>
      <c r="D189" s="3">
        <f>VLOOKUP(A189,'[1]Anexo 1 Matriz Inf Gestión'!$B$8:$J$216,6,0)</f>
        <v>1</v>
      </c>
      <c r="E189" s="3" cm="1">
        <f t="array" ref="E189:F189">VLOOKUP(A189,'[2]Anexo 1 Matriz Inf Gestión'!$A$7:$H$215,TRANSPOSE({7;8}),0)</f>
        <v>0.94899999999999984</v>
      </c>
      <c r="F189" s="3">
        <v>0.94899999999999984</v>
      </c>
      <c r="G189" s="15" cm="1">
        <f t="array" ref="G189:I189">VLOOKUP(A189,'[2]Anexo 1 Matriz Inf Gestión'!$A$7:$AF$215,TRANSPOSE({30;31;32}),0)</f>
        <v>1665378644</v>
      </c>
      <c r="H189" s="15">
        <v>1601244009</v>
      </c>
      <c r="I189" s="3">
        <v>0.96148945752903503</v>
      </c>
      <c r="J189" s="35" t="s">
        <v>67</v>
      </c>
      <c r="K189" s="3">
        <f>VLOOKUP(A189,'[1]Anexo 1 Matriz Inf Gestión'!$B$8:$J$216,7,0)</f>
        <v>1</v>
      </c>
      <c r="L189" s="3" cm="1">
        <f t="array" ref="L189:M189">VLOOKUP(A189,'[3]Anexo 1 Matriz Inf Gestión'!$A$8:$R$216,TRANSPOSE({11;16}),0)</f>
        <v>0.98666666666666669</v>
      </c>
      <c r="M189" s="3">
        <v>0.98666666666666669</v>
      </c>
      <c r="N189" s="15" cm="1">
        <f t="array" ref="N189:P189">VLOOKUP(A189,'[3]Anexo 1 Matriz Inf Gestión'!$A$8:$AU$216,TRANSPOSE({45;46;47}),0)</f>
        <v>2696854798</v>
      </c>
      <c r="O189" s="15">
        <v>2453062977</v>
      </c>
      <c r="P189" s="3">
        <v>0.90960142860461113</v>
      </c>
      <c r="Q189" s="34" t="s">
        <v>67</v>
      </c>
      <c r="R189" s="3">
        <f>VLOOKUP(A189,'[1]Anexo 1 Matriz Inf Gestión'!$B$8:$J$216,8,0)</f>
        <v>1</v>
      </c>
      <c r="S189" s="3" cm="1">
        <f t="array" ref="S189:T189">VLOOKUP(A189,'[4]Anexo 1 Matriz Inf Gestión'!$A$8:$R$216,TRANSPOSE({11;17}),0)</f>
        <v>1</v>
      </c>
      <c r="T189" s="3">
        <v>1</v>
      </c>
      <c r="U189" s="15" cm="1">
        <f t="array" ref="U189:W189">VLOOKUP(A189,'[4]Anexo 1 Matriz Inf Gestión'!$A$8:$BE$216,TRANSPOSE({54;55;56}),0)</f>
        <v>3207658724</v>
      </c>
      <c r="V189" s="15">
        <v>3101093858</v>
      </c>
      <c r="W189" s="3">
        <v>0.96677799131102327</v>
      </c>
      <c r="X189" s="30" t="s">
        <v>67</v>
      </c>
      <c r="Y189" s="3">
        <f>VLOOKUP(A189,'[1]Anexo 1 Matriz Inf Gestión'!$B$8:$J$216,9,0)</f>
        <v>1</v>
      </c>
      <c r="Z189" s="3">
        <f>VLOOKUP(A189,'[1]Anexo 1 Matriz Inf Gestión'!$B$8:$N$216,13,0)</f>
        <v>1</v>
      </c>
      <c r="AA189" s="3">
        <f>VLOOKUP(A189,'[1]Anexo 1 Matriz Inf Gestión'!$B$8:$U$216,20,0)</f>
        <v>1</v>
      </c>
      <c r="AB189" s="15" cm="1">
        <f t="array" ref="AB189:AD189">VLOOKUP(A189,'[1]Anexo 1 Matriz Inf Gestión'!$B$8:$BP$216,TRANSPOSE({65;66;67}),0)</f>
        <v>4527543819</v>
      </c>
      <c r="AC189" s="15">
        <v>4384678072</v>
      </c>
      <c r="AD189" s="3">
        <v>0.96844519838759846</v>
      </c>
      <c r="AE189" s="33" t="str">
        <f>IFERROR(IF(VLOOKUP(A189,[1]Consolidado!$A$6:$L$215,12,0)="","",VLOOKUP(A189,[1]Consolidado!$A$6:$L$215,12,0)),"")</f>
        <v/>
      </c>
      <c r="AF189" s="3">
        <f>VLOOKUP(A189,'[1]Anexo 1 Matriz Inf Gestión'!$B$8:$AK$216,36,0)</f>
        <v>1</v>
      </c>
      <c r="AG189" s="15" cm="1">
        <f t="array" ref="AG189:AI189">VLOOKUP(A189,'[1]Anexo 1 Matriz Inf Gestión'!$B$8:$BV$216,TRANSPOSE({71;72;73}),0)</f>
        <v>12097435985</v>
      </c>
      <c r="AH189" s="15">
        <v>11540078916</v>
      </c>
      <c r="AI189" s="3">
        <v>0.95392766949202423</v>
      </c>
      <c r="AJ189" s="40" t="str">
        <f>IF(VLOOKUP(A189,'[1]Anexo 1 Matriz Inf Gestión'!$B$8:$CA$216,75,0)="","",VLOOKUP(A189,'[1]Anexo 1 Matriz Inf Gestión'!$B$8:$CA$216,75,0))</f>
        <v/>
      </c>
      <c r="AK189" s="40" t="str">
        <f>IF(VLOOKUP(A189,'[1]Anexo 1 Matriz Inf Gestión'!$B$8:$CA$216,76,0)="","",VLOOKUP(A189,'[1]Anexo 1 Matriz Inf Gestión'!$B$8:$CA$216,76,0))</f>
        <v/>
      </c>
      <c r="AL189" s="40" t="str">
        <f>IF(VLOOKUP(A189,'[1]Anexo 1 Matriz Inf Gestión'!$B$8:$CA$216,77,0)="","",VLOOKUP(A189,'[1]Anexo 1 Matriz Inf Gestión'!$B$8:$CA$216,77,0))</f>
        <v/>
      </c>
      <c r="AM189" s="40" t="str">
        <f>IF(VLOOKUP(A189,'[1]Anexo 1 Matriz Inf Gestión'!$B$8:$CA$216,78,0)="","",VLOOKUP(A189,'[1]Anexo 1 Matriz Inf Gestión'!$B$8:$CA$216,78,0))</f>
        <v/>
      </c>
    </row>
    <row r="190" spans="1:39" ht="229.5" outlineLevel="1" x14ac:dyDescent="0.2">
      <c r="A190" s="8" t="s">
        <v>169</v>
      </c>
      <c r="B190" s="4" t="str">
        <f>VLOOKUP(A190,'[1]Anexo 1 Matriz Inf Gestión'!$B$8:$D$216,3,0)</f>
        <v>Implementación de procesos de gestión cultural y educación ambiental en los programas y proyectos corporativos</v>
      </c>
      <c r="C190" s="4" t="str">
        <f>IFERROR(IF(VLOOKUP(A190,'[1]Anexo 1 Matriz Inf Gestión'!$B$8:$E$216,4,0)="","",VLOOKUP(A190,'[1]Anexo 1 Matriz Inf Gestión'!$B$8:$E$216,4,0)),"")</f>
        <v>% de implementación de procesos de gestión cultural y educación ambiental en los programas y proyectos corporativos</v>
      </c>
      <c r="D190" s="3">
        <f>VLOOKUP(A190,'[1]Anexo 1 Matriz Inf Gestión'!$B$8:$J$216,6,0)</f>
        <v>0.25</v>
      </c>
      <c r="E190" s="3" cm="1">
        <f t="array" ref="E190:F190">VLOOKUP(A190,'[2]Anexo 1 Matriz Inf Gestión'!$A$7:$H$215,TRANSPOSE({7;8}),0)</f>
        <v>0.40750000000000003</v>
      </c>
      <c r="F190" s="3">
        <v>1</v>
      </c>
      <c r="G190" s="15" cm="1">
        <f t="array" ref="G190:I190">VLOOKUP(A190,'[2]Anexo 1 Matriz Inf Gestión'!$A$7:$AF$215,TRANSPOSE({30;31;32}),0)</f>
        <v>600970891</v>
      </c>
      <c r="H190" s="15">
        <v>597644413</v>
      </c>
      <c r="I190" s="3">
        <v>0.99446482674982006</v>
      </c>
      <c r="J190" s="35" t="s">
        <v>484</v>
      </c>
      <c r="K190" s="3">
        <f>VLOOKUP(A190,'[1]Anexo 1 Matriz Inf Gestión'!$B$8:$J$216,7,0)</f>
        <v>0.5</v>
      </c>
      <c r="L190" s="3" cm="1">
        <f t="array" ref="L190:M190">VLOOKUP(A190,'[3]Anexo 1 Matriz Inf Gestión'!$A$8:$R$216,TRANSPOSE({11;16}),0)</f>
        <v>0.66749999999999998</v>
      </c>
      <c r="M190" s="3">
        <v>1</v>
      </c>
      <c r="N190" s="15" cm="1">
        <f t="array" ref="N190:P190">VLOOKUP(A190,'[3]Anexo 1 Matriz Inf Gestión'!$A$8:$AU$216,TRANSPOSE({45;46;47}),0)</f>
        <v>578826519</v>
      </c>
      <c r="O190" s="15">
        <v>566975593</v>
      </c>
      <c r="P190" s="3">
        <v>0.9795259449748881</v>
      </c>
      <c r="Q190" s="34" t="s">
        <v>361</v>
      </c>
      <c r="R190" s="3">
        <f>VLOOKUP(A190,'[1]Anexo 1 Matriz Inf Gestión'!$B$8:$J$216,8,0)</f>
        <v>0.75</v>
      </c>
      <c r="S190" s="3" cm="1">
        <f t="array" ref="S190:T190">VLOOKUP(A190,'[4]Anexo 1 Matriz Inf Gestión'!$A$8:$R$216,TRANSPOSE({11;17}),0)</f>
        <v>0.87749999999999995</v>
      </c>
      <c r="T190" s="3">
        <v>1</v>
      </c>
      <c r="U190" s="15" cm="1">
        <f t="array" ref="U190:W190">VLOOKUP(A190,'[4]Anexo 1 Matriz Inf Gestión'!$A$8:$BE$216,TRANSPOSE({54;55;56}),0)</f>
        <v>600722075</v>
      </c>
      <c r="V190" s="15">
        <v>505649561</v>
      </c>
      <c r="W190" s="3">
        <v>0.84173627380015958</v>
      </c>
      <c r="X190" s="30" t="s">
        <v>624</v>
      </c>
      <c r="Y190" s="3">
        <f>VLOOKUP(A190,'[1]Anexo 1 Matriz Inf Gestión'!$B$8:$J$216,9,0)</f>
        <v>1</v>
      </c>
      <c r="Z190" s="3">
        <f>VLOOKUP(A190,'[1]Anexo 1 Matriz Inf Gestión'!$B$8:$N$216,13,0)</f>
        <v>1</v>
      </c>
      <c r="AA190" s="3">
        <f>VLOOKUP(A190,'[1]Anexo 1 Matriz Inf Gestión'!$B$8:$U$216,20,0)</f>
        <v>1</v>
      </c>
      <c r="AB190" s="15" cm="1">
        <f t="array" ref="AB190:AD190">VLOOKUP(A190,'[1]Anexo 1 Matriz Inf Gestión'!$B$8:$BP$216,TRANSPOSE({65;66;67}),0)</f>
        <v>0</v>
      </c>
      <c r="AC190" s="15">
        <v>0</v>
      </c>
      <c r="AD190" s="3">
        <v>0</v>
      </c>
      <c r="AE190" s="33" t="str">
        <f>IFERROR(IF(VLOOKUP(A190,[1]Consolidado!$A$6:$L$215,12,0)="","",VLOOKUP(A190,[1]Consolidado!$A$6:$L$215,12,0)),"")</f>
        <v>Atendiendo las definiciones de la subactividad para el trimestre  2023 se continuo con las siguientes actividades asociadas a la implementación de procesos de gestión de la cultura y la educación ambiental: i.  Acompañamiento y asesoría a los Programas y proyectos Corporativos; ii. Verificación de Estudios Previos generados por las diferentes dependencias en la etapa pre-contractual para garantizar la incorporación de  los procesos de gestión y educación ambiental; iii. Encuentros de inducción a los equipos externos que las diferentes dependencias, vinculan para dar cumplimiento a los indicadores; iv.  Desarrollo de procesos en el marco de la Estrategia como: Eco escuelas; guardabosques; guarda ciénagas; Promotores ambientales de Guardianes de la Naturaleza, Generación Bio+, grupos étnicos, diplomados de formación ambiental, entre otros</v>
      </c>
      <c r="AF190" s="3">
        <f>VLOOKUP(A190,'[1]Anexo 1 Matriz Inf Gestión'!$B$8:$AK$216,36,0)</f>
        <v>1</v>
      </c>
      <c r="AG190" s="15" cm="1">
        <f t="array" ref="AG190:AI190">VLOOKUP(A190,'[1]Anexo 1 Matriz Inf Gestión'!$B$8:$BV$216,TRANSPOSE({71;72;73}),0)</f>
        <v>1780519485</v>
      </c>
      <c r="AH190" s="15">
        <v>1670269567</v>
      </c>
      <c r="AI190" s="3">
        <v>0.93807991491876319</v>
      </c>
      <c r="AJ190" s="40" t="str">
        <f>IF(VLOOKUP(A190,'[1]Anexo 1 Matriz Inf Gestión'!$B$8:$CA$216,75,0)="","",VLOOKUP(A190,'[1]Anexo 1 Matriz Inf Gestión'!$B$8:$CA$216,75,0))</f>
        <v/>
      </c>
      <c r="AK190" s="40" t="str">
        <f>IF(VLOOKUP(A190,'[1]Anexo 1 Matriz Inf Gestión'!$B$8:$CA$216,76,0)="","",VLOOKUP(A190,'[1]Anexo 1 Matriz Inf Gestión'!$B$8:$CA$216,76,0))</f>
        <v/>
      </c>
      <c r="AL190" s="40" t="str">
        <f>IF(VLOOKUP(A190,'[1]Anexo 1 Matriz Inf Gestión'!$B$8:$CA$216,77,0)="","",VLOOKUP(A190,'[1]Anexo 1 Matriz Inf Gestión'!$B$8:$CA$216,77,0))</f>
        <v/>
      </c>
      <c r="AM190" s="40" t="str">
        <f>IF(VLOOKUP(A190,'[1]Anexo 1 Matriz Inf Gestión'!$B$8:$CA$216,78,0)="","",VLOOKUP(A190,'[1]Anexo 1 Matriz Inf Gestión'!$B$8:$CA$216,78,0))</f>
        <v/>
      </c>
    </row>
    <row r="191" spans="1:39" ht="331.5" outlineLevel="1" x14ac:dyDescent="0.2">
      <c r="A191" s="8" t="s">
        <v>170</v>
      </c>
      <c r="B191" s="4" t="str">
        <f>VLOOKUP(A191,'[1]Anexo 1 Matriz Inf Gestión'!$B$8:$D$216,3,0)</f>
        <v>Ejecución de acciones en educación ambiental</v>
      </c>
      <c r="C191" s="4" t="str">
        <f>IFERROR(IF(VLOOKUP(A191,'[1]Anexo 1 Matriz Inf Gestión'!$B$8:$E$216,4,0)="","",VLOOKUP(A191,'[1]Anexo 1 Matriz Inf Gestión'!$B$8:$E$216,4,0)),"")</f>
        <v>% de ejecución de acciones en educación ambiental
Nota: 
▪ Acciones en coherencia con las necesidades de educación de los diferentes programas del plan de acción y retos del PGAR.
▪ Considera la Ordenanza de 2019 sobre política de educación ambiental.</v>
      </c>
      <c r="D191" s="3">
        <f>VLOOKUP(A191,'[1]Anexo 1 Matriz Inf Gestión'!$B$8:$J$216,6,0)</f>
        <v>1</v>
      </c>
      <c r="E191" s="3" cm="1">
        <f t="array" ref="E191:F191">VLOOKUP(A191,'[2]Anexo 1 Matriz Inf Gestión'!$A$7:$H$215,TRANSPOSE({7;8}),0)</f>
        <v>1.1666666666666667</v>
      </c>
      <c r="F191" s="3">
        <v>1</v>
      </c>
      <c r="G191" s="15" cm="1">
        <f t="array" ref="G191:I191">VLOOKUP(A191,'[2]Anexo 1 Matriz Inf Gestión'!$A$7:$AF$215,TRANSPOSE({30;31;32}),0)</f>
        <v>417787521</v>
      </c>
      <c r="H191" s="15">
        <v>380109033</v>
      </c>
      <c r="I191" s="3">
        <v>0.90981423305843545</v>
      </c>
      <c r="J191" s="35" t="s">
        <v>485</v>
      </c>
      <c r="K191" s="3">
        <f>VLOOKUP(A191,'[1]Anexo 1 Matriz Inf Gestión'!$B$8:$J$216,7,0)</f>
        <v>1</v>
      </c>
      <c r="L191" s="3" cm="1">
        <f t="array" ref="L191:M191">VLOOKUP(A191,'[3]Anexo 1 Matriz Inf Gestión'!$A$8:$R$216,TRANSPOSE({11;16}),0)</f>
        <v>1</v>
      </c>
      <c r="M191" s="3">
        <v>1</v>
      </c>
      <c r="N191" s="15" cm="1">
        <f t="array" ref="N191:P191">VLOOKUP(A191,'[3]Anexo 1 Matriz Inf Gestión'!$A$8:$AU$216,TRANSPOSE({45;46;47}),0)</f>
        <v>969236279</v>
      </c>
      <c r="O191" s="15">
        <v>771907383</v>
      </c>
      <c r="P191" s="3">
        <v>0.79640785195990382</v>
      </c>
      <c r="Q191" s="34" t="s">
        <v>362</v>
      </c>
      <c r="R191" s="3">
        <f>VLOOKUP(A191,'[1]Anexo 1 Matriz Inf Gestión'!$B$8:$J$216,8,0)</f>
        <v>1</v>
      </c>
      <c r="S191" s="3" cm="1">
        <f t="array" ref="S191:T191">VLOOKUP(A191,'[4]Anexo 1 Matriz Inf Gestión'!$A$8:$R$216,TRANSPOSE({11;17}),0)</f>
        <v>1</v>
      </c>
      <c r="T191" s="3">
        <v>1</v>
      </c>
      <c r="U191" s="15" cm="1">
        <f t="array" ref="U191:W191">VLOOKUP(A191,'[4]Anexo 1 Matriz Inf Gestión'!$A$8:$BE$216,TRANSPOSE({54;55;56}),0)</f>
        <v>1552523760</v>
      </c>
      <c r="V191" s="15">
        <v>1541031408</v>
      </c>
      <c r="W191" s="3">
        <v>0.99259763212899232</v>
      </c>
      <c r="X191" s="30" t="s">
        <v>625</v>
      </c>
      <c r="Y191" s="3">
        <f>VLOOKUP(A191,'[1]Anexo 1 Matriz Inf Gestión'!$B$8:$J$216,9,0)</f>
        <v>1</v>
      </c>
      <c r="Z191" s="3">
        <f>VLOOKUP(A191,'[1]Anexo 1 Matriz Inf Gestión'!$B$8:$N$216,13,0)</f>
        <v>1</v>
      </c>
      <c r="AA191" s="3">
        <f>VLOOKUP(A191,'[1]Anexo 1 Matriz Inf Gestión'!$B$8:$U$216,20,0)</f>
        <v>1</v>
      </c>
      <c r="AB191" s="15" cm="1">
        <f t="array" ref="AB191:AD191">VLOOKUP(A191,'[1]Anexo 1 Matriz Inf Gestión'!$B$8:$BP$216,TRANSPOSE({65;66;67}),0)</f>
        <v>2038953000</v>
      </c>
      <c r="AC191" s="15">
        <v>1997819244</v>
      </c>
      <c r="AD191" s="3">
        <v>0.97982604012941932</v>
      </c>
      <c r="AE191" s="33" t="str">
        <f>IFERROR(IF(VLOOKUP(A191,[1]Consolidado!$A$6:$L$215,12,0)="","",VLOOKUP(A191,[1]Consolidado!$A$6:$L$215,12,0)),"")</f>
        <v>a lo largo del año se adelantaron actividades de educación ambiental principalmente en el marco de los convenios 040-COV2303-3, 040-COV2303-4 y 040-COV2210-85.  De estas acciones se pueden resaltar 263 acciones en el sector formal de la eduación asociadas al programa Ecoescuelas, 178 acciones con niños, niñas y formadores de Guardianes de la naturaleza, 117 encuentros de fortalecimiento a los CIDEAM y 60 jornadas de la estrategia itinerante de Educación Ambiental. Por otra parte, se adelantado alianzas para el fortalecimiento de los procesos de Educación ambiental a través del plan padrino de ecoescuelas y acciones especificas de la autoridad ambiental en temas como: patrimonio hidrico, fauna silvestre, residuos solidos, economia circular, entre otros temas.</v>
      </c>
      <c r="AF191" s="3">
        <f>VLOOKUP(A191,'[1]Anexo 1 Matriz Inf Gestión'!$B$8:$AK$216,36,0)</f>
        <v>1</v>
      </c>
      <c r="AG191" s="15" cm="1">
        <f t="array" ref="AG191:AI191">VLOOKUP(A191,'[1]Anexo 1 Matriz Inf Gestión'!$B$8:$BV$216,TRANSPOSE({71;72;73}),0)</f>
        <v>4978500560</v>
      </c>
      <c r="AH191" s="15">
        <v>4690867068</v>
      </c>
      <c r="AI191" s="3">
        <v>0.94222487503345786</v>
      </c>
      <c r="AJ191" s="40" t="str">
        <f>IF(VLOOKUP(A191,'[1]Anexo 1 Matriz Inf Gestión'!$B$8:$CA$216,75,0)="","",VLOOKUP(A191,'[1]Anexo 1 Matriz Inf Gestión'!$B$8:$CA$216,75,0))</f>
        <v/>
      </c>
      <c r="AK191" s="40" t="str">
        <f>IF(VLOOKUP(A191,'[1]Anexo 1 Matriz Inf Gestión'!$B$8:$CA$216,76,0)="","",VLOOKUP(A191,'[1]Anexo 1 Matriz Inf Gestión'!$B$8:$CA$216,76,0))</f>
        <v>% de ejecución de acciones en educación ambiental</v>
      </c>
      <c r="AL191" s="40" t="str">
        <f>IF(VLOOKUP(A191,'[1]Anexo 1 Matriz Inf Gestión'!$B$8:$CA$216,77,0)="","",VLOOKUP(A191,'[1]Anexo 1 Matriz Inf Gestión'!$B$8:$CA$216,77,0))</f>
        <v/>
      </c>
      <c r="AM191" s="40" t="str">
        <f>IF(VLOOKUP(A191,'[1]Anexo 1 Matriz Inf Gestión'!$B$8:$CA$216,78,0)="","",VLOOKUP(A191,'[1]Anexo 1 Matriz Inf Gestión'!$B$8:$CA$216,78,0))</f>
        <v/>
      </c>
    </row>
    <row r="192" spans="1:39" ht="357" outlineLevel="1" x14ac:dyDescent="0.2">
      <c r="A192" s="8" t="s">
        <v>171</v>
      </c>
      <c r="B192" s="4" t="str">
        <f>VLOOKUP(A192,'[1]Anexo 1 Matriz Inf Gestión'!$B$8:$D$216,3,0)</f>
        <v>Implementación de espacios etnoeducativos ambientales en territorios ancestrales y colectivos</v>
      </c>
      <c r="C192" s="4" t="str">
        <f>IFERROR(IF(VLOOKUP(A192,'[1]Anexo 1 Matriz Inf Gestión'!$B$8:$E$216,4,0)="","",VLOOKUP(A192,'[1]Anexo 1 Matriz Inf Gestión'!$B$8:$E$216,4,0)),"")</f>
        <v>Número de espacios etnoeducativos ambientales en territorios ancestrales y colectivos</v>
      </c>
      <c r="D192" s="5">
        <f>VLOOKUP(A192,'[1]Anexo 1 Matriz Inf Gestión'!$B$8:$J$216,6,0)</f>
        <v>2</v>
      </c>
      <c r="E192" s="5" cm="1">
        <f t="array" ref="E192:F192">VLOOKUP(A192,'[2]Anexo 1 Matriz Inf Gestión'!$A$7:$H$215,TRANSPOSE({7;8}),0)</f>
        <v>1.69</v>
      </c>
      <c r="F192" s="5">
        <v>0.84499999999999997</v>
      </c>
      <c r="G192" s="15" cm="1">
        <f t="array" ref="G192:I192">VLOOKUP(A192,'[2]Anexo 1 Matriz Inf Gestión'!$A$7:$AF$215,TRANSPOSE({30;31;32}),0)</f>
        <v>189999999</v>
      </c>
      <c r="H192" s="15">
        <v>189445342</v>
      </c>
      <c r="I192" s="3">
        <v>0.99708075261621454</v>
      </c>
      <c r="J192" s="35" t="s">
        <v>486</v>
      </c>
      <c r="K192" s="5">
        <f>VLOOKUP(A192,'[1]Anexo 1 Matriz Inf Gestión'!$B$8:$J$216,7,0)</f>
        <v>2</v>
      </c>
      <c r="L192" s="5" cm="1">
        <f t="array" ref="L192:M192">VLOOKUP(A192,'[3]Anexo 1 Matriz Inf Gestión'!$A$8:$R$216,TRANSPOSE({11;16}),0)</f>
        <v>2.0700000000000007</v>
      </c>
      <c r="M192" s="5">
        <v>1</v>
      </c>
      <c r="N192" s="15" cm="1">
        <f t="array" ref="N192:P192">VLOOKUP(A192,'[3]Anexo 1 Matriz Inf Gestión'!$A$8:$AU$216,TRANSPOSE({45;46;47}),0)</f>
        <v>552000000</v>
      </c>
      <c r="O192" s="15">
        <v>552000000</v>
      </c>
      <c r="P192" s="3">
        <v>1</v>
      </c>
      <c r="Q192" s="34" t="s">
        <v>363</v>
      </c>
      <c r="R192" s="5">
        <f>VLOOKUP(A192,'[1]Anexo 1 Matriz Inf Gestión'!$B$8:$J$216,8,0)</f>
        <v>2</v>
      </c>
      <c r="S192" s="5" cm="1">
        <f t="array" ref="S192:T192">VLOOKUP(A192,'[4]Anexo 1 Matriz Inf Gestión'!$A$8:$R$216,TRANSPOSE({11;17}),0)</f>
        <v>2</v>
      </c>
      <c r="T192" s="6">
        <v>1</v>
      </c>
      <c r="U192" s="15" cm="1">
        <f t="array" ref="U192:W192">VLOOKUP(A192,'[4]Anexo 1 Matriz Inf Gestión'!$A$8:$BE$216,TRANSPOSE({54;55;56}),0)</f>
        <v>670000000</v>
      </c>
      <c r="V192" s="15">
        <v>670000000</v>
      </c>
      <c r="W192" s="3">
        <v>1</v>
      </c>
      <c r="X192" s="30" t="s">
        <v>626</v>
      </c>
      <c r="Y192" s="5">
        <f>VLOOKUP(A192,'[1]Anexo 1 Matriz Inf Gestión'!$B$8:$J$216,9,0)</f>
        <v>2</v>
      </c>
      <c r="Z192" s="5">
        <f>VLOOKUP(A192,'[1]Anexo 1 Matriz Inf Gestión'!$B$8:$N$216,13,0)</f>
        <v>2.5</v>
      </c>
      <c r="AA192" s="3">
        <f>VLOOKUP(A192,'[1]Anexo 1 Matriz Inf Gestión'!$B$8:$U$216,20,0)</f>
        <v>1</v>
      </c>
      <c r="AB192" s="15" cm="1">
        <f t="array" ref="AB192:AD192">VLOOKUP(A192,'[1]Anexo 1 Matriz Inf Gestión'!$B$8:$BP$216,TRANSPOSE({65;66;67}),0)</f>
        <v>1038904683</v>
      </c>
      <c r="AC192" s="15">
        <v>971621916</v>
      </c>
      <c r="AD192" s="3">
        <v>0.93523682383863116</v>
      </c>
      <c r="AE192" s="33" t="str">
        <f>IFERROR(IF(VLOOKUP(A192,[1]Consolidado!$A$6:$L$215,12,0)="","",VLOOKUP(A192,[1]Consolidado!$A$6:$L$215,12,0)),"")</f>
        <v xml:space="preserve">En la vigencia 2023 se dio cumplimiento a la meta proyectada en la implementación de espacios etnoeducativos y de educación propia con indígenas y afrocolombianos asociados aprocesos de Afroaulas, el desarrollo  del diplomado en economias propias sostenibles y el fortalecimiento del PEC en el resguardo La Mirla en el marco de los contratos y convenios 140-CNT2212-158, 140-CNT2212-159, 040-COV2212-139, 040-COV2306-47. </v>
      </c>
      <c r="AF192" s="5">
        <f>VLOOKUP(A192,'[1]Anexo 1 Matriz Inf Gestión'!$B$8:$AK$216,36,0)</f>
        <v>1</v>
      </c>
      <c r="AG192" s="15" cm="1">
        <f t="array" ref="AG192:AI192">VLOOKUP(A192,'[1]Anexo 1 Matriz Inf Gestión'!$B$8:$BV$216,TRANSPOSE({71;72;73}),0)</f>
        <v>2450904682</v>
      </c>
      <c r="AH192" s="15">
        <v>2383067258</v>
      </c>
      <c r="AI192" s="3">
        <v>0.97232147602548014</v>
      </c>
      <c r="AJ192" s="40" t="str">
        <f>IF(VLOOKUP(A192,'[1]Anexo 1 Matriz Inf Gestión'!$B$8:$CA$216,75,0)="","",VLOOKUP(A192,'[1]Anexo 1 Matriz Inf Gestión'!$B$8:$CA$216,75,0))</f>
        <v/>
      </c>
      <c r="AK192" s="40" t="str">
        <f>IF(VLOOKUP(A192,'[1]Anexo 1 Matriz Inf Gestión'!$B$8:$CA$216,76,0)="","",VLOOKUP(A192,'[1]Anexo 1 Matriz Inf Gestión'!$B$8:$CA$216,76,0))</f>
        <v/>
      </c>
      <c r="AL192" s="40" t="str">
        <f>IF(VLOOKUP(A192,'[1]Anexo 1 Matriz Inf Gestión'!$B$8:$CA$216,77,0)="","",VLOOKUP(A192,'[1]Anexo 1 Matriz Inf Gestión'!$B$8:$CA$216,77,0))</f>
        <v>RET 50: Desarrollo de procesos de etnoeducación ambiental propio de los pueblos étnicos, con la creación de espacios etnoeducativos ambientales en territorios ancestrales y colectivos</v>
      </c>
      <c r="AM192" s="40" t="str">
        <f>IF(VLOOKUP(A192,'[1]Anexo 1 Matriz Inf Gestión'!$B$8:$CA$216,78,0)="","",VLOOKUP(A192,'[1]Anexo 1 Matriz Inf Gestión'!$B$8:$CA$216,78,0))</f>
        <v/>
      </c>
    </row>
    <row r="193" spans="1:39" ht="165.75" outlineLevel="1" x14ac:dyDescent="0.2">
      <c r="A193" s="8" t="s">
        <v>172</v>
      </c>
      <c r="B193" s="4" t="str">
        <f>VLOOKUP(A193,'[1]Anexo 1 Matriz Inf Gestión'!$B$8:$D$216,3,0)</f>
        <v>Fortalecimiento de la capacidades en las autoridades étnicas y actores representativos</v>
      </c>
      <c r="C193" s="4" t="str">
        <f>IFERROR(IF(VLOOKUP(A193,'[1]Anexo 1 Matriz Inf Gestión'!$B$8:$E$216,4,0)="","",VLOOKUP(A193,'[1]Anexo 1 Matriz Inf Gestión'!$B$8:$E$216,4,0)),"")</f>
        <v>% de fortalecimiento de la capacidades en las autoridades étnicas y actores representativos</v>
      </c>
      <c r="D193" s="3">
        <f>VLOOKUP(A193,'[1]Anexo 1 Matriz Inf Gestión'!$B$8:$J$216,6,0)</f>
        <v>0.1</v>
      </c>
      <c r="E193" s="3" cm="1">
        <f t="array" ref="E193:F193">VLOOKUP(A193,'[2]Anexo 1 Matriz Inf Gestión'!$A$7:$H$215,TRANSPOSE({7;8}),0)</f>
        <v>9.0000000000000011E-2</v>
      </c>
      <c r="F193" s="3">
        <v>0.9</v>
      </c>
      <c r="G193" s="15" cm="1">
        <f t="array" ref="G193:I193">VLOOKUP(A193,'[2]Anexo 1 Matriz Inf Gestión'!$A$7:$AF$215,TRANSPOSE({30;31;32}),0)</f>
        <v>396620233</v>
      </c>
      <c r="H193" s="15">
        <v>380052003</v>
      </c>
      <c r="I193" s="3">
        <v>0.95822646294497038</v>
      </c>
      <c r="J193" s="35" t="s">
        <v>487</v>
      </c>
      <c r="K193" s="3">
        <f>VLOOKUP(A193,'[1]Anexo 1 Matriz Inf Gestión'!$B$8:$J$216,7,0)</f>
        <v>0.2</v>
      </c>
      <c r="L193" s="3" cm="1">
        <f t="array" ref="L193:M193">VLOOKUP(A193,'[3]Anexo 1 Matriz Inf Gestión'!$A$8:$R$216,TRANSPOSE({11;16}),0)</f>
        <v>0.18666666666666668</v>
      </c>
      <c r="M193" s="3">
        <v>0.93333333333333335</v>
      </c>
      <c r="N193" s="15" cm="1">
        <f t="array" ref="N193:P193">VLOOKUP(A193,'[3]Anexo 1 Matriz Inf Gestión'!$A$8:$AU$216,TRANSPOSE({45;46;47}),0)</f>
        <v>496792000</v>
      </c>
      <c r="O193" s="15">
        <v>462180001</v>
      </c>
      <c r="P193" s="3">
        <v>0.93032899281791981</v>
      </c>
      <c r="Q193" s="34" t="s">
        <v>364</v>
      </c>
      <c r="R193" s="3">
        <f>VLOOKUP(A193,'[1]Anexo 1 Matriz Inf Gestión'!$B$8:$J$216,8,0)</f>
        <v>0.3</v>
      </c>
      <c r="S193" s="3" cm="1">
        <f t="array" ref="S193:T193">VLOOKUP(A193,'[4]Anexo 1 Matriz Inf Gestión'!$A$8:$R$216,TRANSPOSE({11;17}),0)</f>
        <v>0.36945454545454554</v>
      </c>
      <c r="T193" s="3">
        <v>1</v>
      </c>
      <c r="U193" s="15" cm="1">
        <f t="array" ref="U193:W193">VLOOKUP(A193,'[4]Anexo 1 Matriz Inf Gestión'!$A$8:$BE$216,TRANSPOSE({54;55;56}),0)</f>
        <v>234412889</v>
      </c>
      <c r="V193" s="15">
        <v>234412889</v>
      </c>
      <c r="W193" s="3">
        <v>1</v>
      </c>
      <c r="X193" s="30" t="s">
        <v>627</v>
      </c>
      <c r="Y193" s="3">
        <f>VLOOKUP(A193,'[1]Anexo 1 Matriz Inf Gestión'!$B$8:$J$216,9,0)</f>
        <v>0.4</v>
      </c>
      <c r="Z193" s="3">
        <f>VLOOKUP(A193,'[1]Anexo 1 Matriz Inf Gestión'!$B$8:$N$216,13,0)</f>
        <v>0.47270707070707096</v>
      </c>
      <c r="AA193" s="3">
        <f>VLOOKUP(A193,'[1]Anexo 1 Matriz Inf Gestión'!$B$8:$U$216,20,0)</f>
        <v>1</v>
      </c>
      <c r="AB193" s="15" cm="1">
        <f t="array" ref="AB193:AD193">VLOOKUP(A193,'[1]Anexo 1 Matriz Inf Gestión'!$B$8:$BP$216,TRANSPOSE({65;66;67}),0)</f>
        <v>769623000</v>
      </c>
      <c r="AC193" s="15">
        <v>760042508</v>
      </c>
      <c r="AD193" s="3">
        <v>0.98755170778420087</v>
      </c>
      <c r="AE193" s="33" t="str">
        <f>IFERROR(IF(VLOOKUP(A193,[1]Consolidado!$A$6:$L$215,12,0)="","",VLOOKUP(A193,[1]Consolidado!$A$6:$L$215,12,0)),"")</f>
        <v xml:space="preserve">
Durante este trimestre se dió continuidad al fortalecimiento de capacidades asociadas a la autonomía territorial, el desarrollo propio, el gobierno propio y la incidencia en la institucionalidad local y regional en las autoridades indígenas, afrocolombianas y actores representativos como líderes, guardia indígena, expertos comunitarios afro, lideres, docentes, jóvenes y mujeres, en el marco de los contratos y convenios N°140-CNT2212-158, 140-CNT2212-159, 040-COV2212-139 y 040-COV2212-146 en 23 comunidades/resguardos Carupia del municipio de Cáceres, Urudrua, Tagual La Po y La Chinita del municipio de Segovia, Korodó Ite del municipio de Remedios, Puerto Claver,  Las Dantas, Los Aguacates y La Sardina del municipio de El Bagre, Playa Guinea, La Raya y Jala Jala del municipio de Zaragoza, Colibrí, El Delirio, Tigre 1, Santa Rosita en el municipio de Caucasia y el resguardo Embera Eyabida de Sohaibado en el municipio del El Bagre, Puerto Santo y el Balay-Guarumo del municipio de Cáceres, El Pando y Tigre 2 del municipio de Caucasia; Vegas de Segovia y La 18 del municipio de Zaragoza;  y en los consejos comunitarios de la jurisdicción.</v>
      </c>
      <c r="AF193" s="3">
        <f>VLOOKUP(A193,'[1]Anexo 1 Matriz Inf Gestión'!$B$8:$AK$216,36,0)</f>
        <v>1</v>
      </c>
      <c r="AG193" s="15" cm="1">
        <f t="array" ref="AG193:AI193">VLOOKUP(A193,'[1]Anexo 1 Matriz Inf Gestión'!$B$8:$BV$216,TRANSPOSE({71;72;73}),0)</f>
        <v>1897448122</v>
      </c>
      <c r="AH193" s="15">
        <v>1836687401</v>
      </c>
      <c r="AI193" s="3">
        <v>0.9679776641608755</v>
      </c>
      <c r="AJ193" s="40" t="str">
        <f>IF(VLOOKUP(A193,'[1]Anexo 1 Matriz Inf Gestión'!$B$8:$CA$216,75,0)="","",VLOOKUP(A193,'[1]Anexo 1 Matriz Inf Gestión'!$B$8:$CA$216,75,0))</f>
        <v/>
      </c>
      <c r="AK193" s="40" t="str">
        <f>IF(VLOOKUP(A193,'[1]Anexo 1 Matriz Inf Gestión'!$B$8:$CA$216,76,0)="","",VLOOKUP(A193,'[1]Anexo 1 Matriz Inf Gestión'!$B$8:$CA$216,76,0))</f>
        <v/>
      </c>
      <c r="AL193" s="40" t="str">
        <f>IF(VLOOKUP(A193,'[1]Anexo 1 Matriz Inf Gestión'!$B$8:$CA$216,77,0)="","",VLOOKUP(A193,'[1]Anexo 1 Matriz Inf Gestión'!$B$8:$CA$216,77,0))</f>
        <v/>
      </c>
      <c r="AM193" s="40" t="str">
        <f>IF(VLOOKUP(A193,'[1]Anexo 1 Matriz Inf Gestión'!$B$8:$CA$216,78,0)="","",VLOOKUP(A193,'[1]Anexo 1 Matriz Inf Gestión'!$B$8:$CA$216,78,0))</f>
        <v/>
      </c>
    </row>
    <row r="194" spans="1:39" ht="204" outlineLevel="1" x14ac:dyDescent="0.2">
      <c r="A194" s="8" t="s">
        <v>173</v>
      </c>
      <c r="B194" s="4" t="str">
        <f>VLOOKUP(A194,'[1]Anexo 1 Matriz Inf Gestión'!$B$8:$D$216,3,0)</f>
        <v>Fortalecimiento de organizaciones socio-ambientales</v>
      </c>
      <c r="C194" s="4" t="str">
        <f>IFERROR(IF(VLOOKUP(A194,'[1]Anexo 1 Matriz Inf Gestión'!$B$8:$E$216,4,0)="","",VLOOKUP(A194,'[1]Anexo 1 Matriz Inf Gestión'!$B$8:$E$216,4,0)),"")</f>
        <v>% de organizaciones socio-ambientales con acciones de fortalecimiento</v>
      </c>
      <c r="D194" s="3">
        <f>VLOOKUP(A194,'[1]Anexo 1 Matriz Inf Gestión'!$B$8:$J$216,6,0)</f>
        <v>0.1</v>
      </c>
      <c r="E194" s="3" cm="1">
        <f t="array" ref="E194:F194">VLOOKUP(A194,'[2]Anexo 1 Matriz Inf Gestión'!$A$7:$H$215,TRANSPOSE({7;8}),0)</f>
        <v>0.1</v>
      </c>
      <c r="F194" s="3">
        <v>1</v>
      </c>
      <c r="G194" s="15" cm="1">
        <f t="array" ref="G194:I194">VLOOKUP(A194,'[2]Anexo 1 Matriz Inf Gestión'!$A$7:$AF$215,TRANSPOSE({30;31;32}),0)</f>
        <v>60000000</v>
      </c>
      <c r="H194" s="15">
        <v>53993218</v>
      </c>
      <c r="I194" s="3">
        <v>0.89988696666666668</v>
      </c>
      <c r="J194" s="35" t="s">
        <v>488</v>
      </c>
      <c r="K194" s="3">
        <f>VLOOKUP(A194,'[1]Anexo 1 Matriz Inf Gestión'!$B$8:$J$216,7,0)</f>
        <v>0.2</v>
      </c>
      <c r="L194" s="3" cm="1">
        <f t="array" ref="L194:M194">VLOOKUP(A194,'[3]Anexo 1 Matriz Inf Gestión'!$A$8:$R$216,TRANSPOSE({11;16}),0)</f>
        <v>0.2</v>
      </c>
      <c r="M194" s="3">
        <v>1</v>
      </c>
      <c r="N194" s="15" cm="1">
        <f t="array" ref="N194:P194">VLOOKUP(A194,'[3]Anexo 1 Matriz Inf Gestión'!$A$8:$AU$216,TRANSPOSE({45;46;47}),0)</f>
        <v>100000000</v>
      </c>
      <c r="O194" s="15">
        <v>100000000</v>
      </c>
      <c r="P194" s="3">
        <v>1</v>
      </c>
      <c r="Q194" s="34" t="s">
        <v>365</v>
      </c>
      <c r="R194" s="3">
        <f>VLOOKUP(A194,'[1]Anexo 1 Matriz Inf Gestión'!$B$8:$J$216,8,0)</f>
        <v>0.3</v>
      </c>
      <c r="S194" s="3" cm="1">
        <f t="array" ref="S194:T194">VLOOKUP(A194,'[4]Anexo 1 Matriz Inf Gestión'!$A$8:$R$216,TRANSPOSE({11;17}),0)</f>
        <v>0.3</v>
      </c>
      <c r="T194" s="3">
        <v>1</v>
      </c>
      <c r="U194" s="15" cm="1">
        <f t="array" ref="U194:W194">VLOOKUP(A194,'[4]Anexo 1 Matriz Inf Gestión'!$A$8:$BE$216,TRANSPOSE({54;55;56}),0)</f>
        <v>150000000</v>
      </c>
      <c r="V194" s="15">
        <v>150000000</v>
      </c>
      <c r="W194" s="3">
        <v>1</v>
      </c>
      <c r="X194" s="30" t="s">
        <v>628</v>
      </c>
      <c r="Y194" s="3">
        <f>VLOOKUP(A194,'[1]Anexo 1 Matriz Inf Gestión'!$B$8:$J$216,9,0)</f>
        <v>0.4</v>
      </c>
      <c r="Z194" s="3">
        <f>VLOOKUP(A194,'[1]Anexo 1 Matriz Inf Gestión'!$B$8:$N$216,13,0)</f>
        <v>0.4</v>
      </c>
      <c r="AA194" s="3">
        <f>VLOOKUP(A194,'[1]Anexo 1 Matriz Inf Gestión'!$B$8:$U$216,20,0)</f>
        <v>1</v>
      </c>
      <c r="AB194" s="15" cm="1">
        <f t="array" ref="AB194:AD194">VLOOKUP(A194,'[1]Anexo 1 Matriz Inf Gestión'!$B$8:$BP$216,TRANSPOSE({65;66;67}),0)</f>
        <v>680063136</v>
      </c>
      <c r="AC194" s="15">
        <v>655194404</v>
      </c>
      <c r="AD194" s="3">
        <v>0.96343173055038234</v>
      </c>
      <c r="AE194" s="33" t="str">
        <f>IFERROR(IF(VLOOKUP(A194,[1]Consolidado!$A$6:$L$215,12,0)="","",VLOOKUP(A194,[1]Consolidado!$A$6:$L$215,12,0)),"")</f>
        <v xml:space="preserve">A través de los convenios 040-COV2210-90, 040-COV2306-82, 040-COV2303-3 y 040-COV2303-4 se ha estructurado la propuesta para el desarrollo de las acciones de formación y fortalecimiento de las organizaciones socio-ambientales.  Del mismo modo, se ha venido avanzando en el fortalecimiento de los grupos étnicos a través de 140-CNT2212-158, 140-2212-159, 140-CNT2306-141, 040-COV2212-139 y 040-COV2212-146. En estén sentido, se llevaron acciones de acompañamiento con organización: i. Mesas Ambientales, ii-CIDEAM: iii. Jóvenes, iv. mujeres tierra y vida v. Guardianes de la naturaleza, vi. consejos agro, territoriales de planeación, ambientales municipales y vii. comunidades indigenas y afro.
Del mismo modo, durante el año se desarrollaron acciones de fortalecimiento con 481 organizaciones, divididas de la siguiente manera: * (80) Mesas ambientales, * cincuenta (50) grupos juveniles, * sesenta (60) Cideam, * noventa y cinco  (95) grupos de guardianes de la naturaleza * sesenta y ocho (68) ecoescuelas, treinta (30) consejos territoiales de planeación, catorce (14) consejos ambientales municipales de las territoriales de Panzenú y Zenufana, (68) comunidades indígenas y (90) consejos afros. Estas acciones de fortalecimiento estas asociadas a procesos de educación participación ambiental asociados al desarrollo de la Estrategia el Territorio como Zona de Vida y a la implementación del Modelo de Gobernanza Ambiental territorial Gota. </v>
      </c>
      <c r="AF194" s="3">
        <f>VLOOKUP(A194,'[1]Anexo 1 Matriz Inf Gestión'!$B$8:$AK$216,36,0)</f>
        <v>1</v>
      </c>
      <c r="AG194" s="15" cm="1">
        <f t="array" ref="AG194:AI194">VLOOKUP(A194,'[1]Anexo 1 Matriz Inf Gestión'!$B$8:$BV$216,TRANSPOSE({71;72;73}),0)</f>
        <v>990063136</v>
      </c>
      <c r="AH194" s="15">
        <v>959187622</v>
      </c>
      <c r="AI194" s="3">
        <v>0.9688146009306623</v>
      </c>
      <c r="AJ194" s="40" t="str">
        <f>IF(VLOOKUP(A194,'[1]Anexo 1 Matriz Inf Gestión'!$B$8:$CA$216,75,0)="","",VLOOKUP(A194,'[1]Anexo 1 Matriz Inf Gestión'!$B$8:$CA$216,75,0))</f>
        <v/>
      </c>
      <c r="AK194" s="40" t="str">
        <f>IF(VLOOKUP(A194,'[1]Anexo 1 Matriz Inf Gestión'!$B$8:$CA$216,76,0)="","",VLOOKUP(A194,'[1]Anexo 1 Matriz Inf Gestión'!$B$8:$CA$216,76,0))</f>
        <v/>
      </c>
      <c r="AL194" s="40" t="str">
        <f>IF(VLOOKUP(A194,'[1]Anexo 1 Matriz Inf Gestión'!$B$8:$CA$216,77,0)="","",VLOOKUP(A194,'[1]Anexo 1 Matriz Inf Gestión'!$B$8:$CA$216,77,0))</f>
        <v/>
      </c>
      <c r="AM194" s="40" t="str">
        <f>IF(VLOOKUP(A194,'[1]Anexo 1 Matriz Inf Gestión'!$B$8:$CA$216,78,0)="","",VLOOKUP(A194,'[1]Anexo 1 Matriz Inf Gestión'!$B$8:$CA$216,78,0))</f>
        <v/>
      </c>
    </row>
    <row r="195" spans="1:39" ht="51" outlineLevel="1" x14ac:dyDescent="0.2">
      <c r="A195" s="8" t="s">
        <v>233</v>
      </c>
      <c r="B195" s="4" t="str">
        <f>VLOOKUP(A195,'[1]Anexo 1 Matriz Inf Gestión'!$B$8:$D$216,3,0)</f>
        <v>Dinamizar procesos de investigación e innovación para el fortalecimiento de la administración de los RNR (incluye saberes ancestrales), con enfoque diferencial</v>
      </c>
      <c r="C195" s="4" t="str">
        <f>IFERROR(IF(VLOOKUP(A195,'[1]Anexo 1 Matriz Inf Gestión'!$B$8:$E$216,4,0)="","",VLOOKUP(A195,'[1]Anexo 1 Matriz Inf Gestión'!$B$8:$E$216,4,0)),"")</f>
        <v/>
      </c>
      <c r="D195" s="3">
        <f>VLOOKUP(A195,'[1]Anexo 1 Matriz Inf Gestión'!$B$8:$J$216,6,0)</f>
        <v>1</v>
      </c>
      <c r="E195" s="3" cm="1">
        <f t="array" ref="E195:F195">VLOOKUP(A195,'[2]Anexo 1 Matriz Inf Gestión'!$A$7:$H$215,TRANSPOSE({7;8}),0)</f>
        <v>0.8</v>
      </c>
      <c r="F195" s="3">
        <v>0.8</v>
      </c>
      <c r="G195" s="15" cm="1">
        <f t="array" ref="G195:I195">VLOOKUP(A195,'[2]Anexo 1 Matriz Inf Gestión'!$A$7:$AF$215,TRANSPOSE({30;31;32}),0)</f>
        <v>439841189</v>
      </c>
      <c r="H195" s="15">
        <v>394093125</v>
      </c>
      <c r="I195" s="3">
        <v>0.89598958636863812</v>
      </c>
      <c r="J195" s="35" t="s">
        <v>67</v>
      </c>
      <c r="K195" s="3">
        <f>VLOOKUP(A195,'[1]Anexo 1 Matriz Inf Gestión'!$B$8:$J$216,7,0)</f>
        <v>1</v>
      </c>
      <c r="L195" s="3" cm="1">
        <f t="array" ref="L195:M195">VLOOKUP(A195,'[3]Anexo 1 Matriz Inf Gestión'!$A$8:$R$216,TRANSPOSE({11;16}),0)</f>
        <v>1</v>
      </c>
      <c r="M195" s="3">
        <v>1</v>
      </c>
      <c r="N195" s="15" cm="1">
        <f t="array" ref="N195:P195">VLOOKUP(A195,'[3]Anexo 1 Matriz Inf Gestión'!$A$8:$AU$216,TRANSPOSE({45;46;47}),0)</f>
        <v>482725321</v>
      </c>
      <c r="O195" s="15">
        <v>471368088</v>
      </c>
      <c r="P195" s="3">
        <v>0.97647268020564437</v>
      </c>
      <c r="Q195" s="34" t="s">
        <v>67</v>
      </c>
      <c r="R195" s="3">
        <f>VLOOKUP(A195,'[1]Anexo 1 Matriz Inf Gestión'!$B$8:$J$216,8,0)</f>
        <v>1</v>
      </c>
      <c r="S195" s="3" cm="1">
        <f t="array" ref="S195:T195">VLOOKUP(A195,'[4]Anexo 1 Matriz Inf Gestión'!$A$8:$R$216,TRANSPOSE({11;17}),0)</f>
        <v>1</v>
      </c>
      <c r="T195" s="3">
        <v>1</v>
      </c>
      <c r="U195" s="15" cm="1">
        <f t="array" ref="U195:W195">VLOOKUP(A195,'[4]Anexo 1 Matriz Inf Gestión'!$A$8:$BE$216,TRANSPOSE({54;55;56}),0)</f>
        <v>420316064</v>
      </c>
      <c r="V195" s="15">
        <v>322171017</v>
      </c>
      <c r="W195" s="3">
        <v>0.76649703543093706</v>
      </c>
      <c r="X195" s="30" t="s">
        <v>67</v>
      </c>
      <c r="Y195" s="3">
        <f>VLOOKUP(A195,'[1]Anexo 1 Matriz Inf Gestión'!$B$8:$J$216,9,0)</f>
        <v>1</v>
      </c>
      <c r="Z195" s="3">
        <f>VLOOKUP(A195,'[1]Anexo 1 Matriz Inf Gestión'!$B$8:$N$216,13,0)</f>
        <v>1</v>
      </c>
      <c r="AA195" s="3">
        <f>VLOOKUP(A195,'[1]Anexo 1 Matriz Inf Gestión'!$B$8:$U$216,20,0)</f>
        <v>1</v>
      </c>
      <c r="AB195" s="15" cm="1">
        <f t="array" ref="AB195:AD195">VLOOKUP(A195,'[1]Anexo 1 Matriz Inf Gestión'!$B$8:$BP$216,TRANSPOSE({65;66;67}),0)</f>
        <v>1090000000</v>
      </c>
      <c r="AC195" s="15">
        <v>1085640000</v>
      </c>
      <c r="AD195" s="3">
        <v>0.996</v>
      </c>
      <c r="AE195" s="33" t="str">
        <f>IFERROR(IF(VLOOKUP(A195,[1]Consolidado!$A$6:$L$215,12,0)="","",VLOOKUP(A195,[1]Consolidado!$A$6:$L$215,12,0)),"")</f>
        <v/>
      </c>
      <c r="AF195" s="3">
        <f>VLOOKUP(A195,'[1]Anexo 1 Matriz Inf Gestión'!$B$8:$AK$216,36,0)</f>
        <v>1</v>
      </c>
      <c r="AG195" s="15" cm="1">
        <f t="array" ref="AG195:AI195">VLOOKUP(A195,'[1]Anexo 1 Matriz Inf Gestión'!$B$8:$BV$216,TRANSPOSE({71;72;73}),0)</f>
        <v>2432882574</v>
      </c>
      <c r="AH195" s="15">
        <v>2273272230</v>
      </c>
      <c r="AI195" s="3">
        <v>0.93439455495890289</v>
      </c>
      <c r="AJ195" s="40" t="str">
        <f>IF(VLOOKUP(A195,'[1]Anexo 1 Matriz Inf Gestión'!$B$8:$CA$216,75,0)="","",VLOOKUP(A195,'[1]Anexo 1 Matriz Inf Gestión'!$B$8:$CA$216,75,0))</f>
        <v/>
      </c>
      <c r="AK195" s="40" t="str">
        <f>IF(VLOOKUP(A195,'[1]Anexo 1 Matriz Inf Gestión'!$B$8:$CA$216,76,0)="","",VLOOKUP(A195,'[1]Anexo 1 Matriz Inf Gestión'!$B$8:$CA$216,76,0))</f>
        <v/>
      </c>
      <c r="AL195" s="40" t="str">
        <f>IF(VLOOKUP(A195,'[1]Anexo 1 Matriz Inf Gestión'!$B$8:$CA$216,77,0)="","",VLOOKUP(A195,'[1]Anexo 1 Matriz Inf Gestión'!$B$8:$CA$216,77,0))</f>
        <v/>
      </c>
      <c r="AM195" s="40" t="str">
        <f>IF(VLOOKUP(A195,'[1]Anexo 1 Matriz Inf Gestión'!$B$8:$CA$216,78,0)="","",VLOOKUP(A195,'[1]Anexo 1 Matriz Inf Gestión'!$B$8:$CA$216,78,0))</f>
        <v/>
      </c>
    </row>
    <row r="196" spans="1:39" ht="242.25" outlineLevel="1" x14ac:dyDescent="0.2">
      <c r="A196" s="8" t="s">
        <v>174</v>
      </c>
      <c r="B196" s="4" t="str">
        <f>VLOOKUP(A196,'[1]Anexo 1 Matriz Inf Gestión'!$B$8:$D$216,3,0)</f>
        <v>Promoción de la investigación para el fortalecimiento de los saberes ancestrales, culturales, espirituales y sociales para la protección del medio ambiente</v>
      </c>
      <c r="C196" s="4" t="str">
        <f>IFERROR(IF(VLOOKUP(A196,'[1]Anexo 1 Matriz Inf Gestión'!$B$8:$E$216,4,0)="","",VLOOKUP(A196,'[1]Anexo 1 Matriz Inf Gestión'!$B$8:$E$216,4,0)),"")</f>
        <v>Número de proyectos de investigación ejecutados para el fortalecimiento de los saberes ancestrales, culturales, espirituales y sociales para la protección del medio ambiente</v>
      </c>
      <c r="D196" s="3">
        <f>VLOOKUP(A196,'[1]Anexo 1 Matriz Inf Gestión'!$B$8:$J$216,6,0)</f>
        <v>0.5</v>
      </c>
      <c r="E196" s="3" cm="1">
        <f t="array" ref="E196:F196">VLOOKUP(A196,'[2]Anexo 1 Matriz Inf Gestión'!$A$7:$H$215,TRANSPOSE({7;8}),0)</f>
        <v>0.4</v>
      </c>
      <c r="F196" s="3">
        <v>0.8</v>
      </c>
      <c r="G196" s="15" cm="1">
        <f t="array" ref="G196:I196">VLOOKUP(A196,'[2]Anexo 1 Matriz Inf Gestión'!$A$7:$AF$215,TRANSPOSE({30;31;32}),0)</f>
        <v>401984177</v>
      </c>
      <c r="H196" s="15">
        <v>362387713</v>
      </c>
      <c r="I196" s="3">
        <v>0.90149745620460076</v>
      </c>
      <c r="J196" s="35" t="s">
        <v>489</v>
      </c>
      <c r="K196" s="3">
        <f>VLOOKUP(A196,'[1]Anexo 1 Matriz Inf Gestión'!$B$8:$J$216,7,0)</f>
        <v>1</v>
      </c>
      <c r="L196" s="3" cm="1">
        <f t="array" ref="L196:M196">VLOOKUP(A196,'[3]Anexo 1 Matriz Inf Gestión'!$A$8:$R$216,TRANSPOSE({11;16}),0)</f>
        <v>1.7749999999999999</v>
      </c>
      <c r="M196" s="3">
        <v>1</v>
      </c>
      <c r="N196" s="15" cm="1">
        <f t="array" ref="N196:P196">VLOOKUP(A196,'[3]Anexo 1 Matriz Inf Gestión'!$A$8:$AU$216,TRANSPOSE({45;46;47}),0)</f>
        <v>419125321</v>
      </c>
      <c r="O196" s="15">
        <v>407768088</v>
      </c>
      <c r="P196" s="3">
        <v>0.97290253670930082</v>
      </c>
      <c r="Q196" s="34" t="s">
        <v>366</v>
      </c>
      <c r="R196" s="3">
        <f>VLOOKUP(A196,'[1]Anexo 1 Matriz Inf Gestión'!$B$8:$J$216,8,0)</f>
        <v>1.5</v>
      </c>
      <c r="S196" s="3" cm="1">
        <f t="array" ref="S196:T196">VLOOKUP(A196,'[4]Anexo 1 Matriz Inf Gestión'!$A$8:$R$216,TRANSPOSE({11;17}),0)</f>
        <v>1.7749999999999999</v>
      </c>
      <c r="T196" s="3">
        <v>1</v>
      </c>
      <c r="U196" s="15" cm="1">
        <f t="array" ref="U196:W196">VLOOKUP(A196,'[4]Anexo 1 Matriz Inf Gestión'!$A$8:$BE$216,TRANSPOSE({54;55;56}),0)</f>
        <v>360316064</v>
      </c>
      <c r="V196" s="15">
        <v>262171017</v>
      </c>
      <c r="W196" s="3">
        <v>0.72761401223565758</v>
      </c>
      <c r="X196" s="30" t="s">
        <v>629</v>
      </c>
      <c r="Y196" s="3">
        <f>VLOOKUP(A196,'[1]Anexo 1 Matriz Inf Gestión'!$B$8:$J$216,9,0)</f>
        <v>2</v>
      </c>
      <c r="Z196" s="3">
        <f>VLOOKUP(A196,'[1]Anexo 1 Matriz Inf Gestión'!$B$8:$N$216,13,0)</f>
        <v>4.2249999999999996</v>
      </c>
      <c r="AA196" s="3">
        <f>VLOOKUP(A196,'[1]Anexo 1 Matriz Inf Gestión'!$B$8:$U$216,20,0)</f>
        <v>1</v>
      </c>
      <c r="AB196" s="15" cm="1">
        <f t="array" ref="AB196:AD196">VLOOKUP(A196,'[1]Anexo 1 Matriz Inf Gestión'!$B$8:$BP$216,TRANSPOSE({65;66;67}),0)</f>
        <v>660000000</v>
      </c>
      <c r="AC196" s="15">
        <v>657360000</v>
      </c>
      <c r="AD196" s="3">
        <v>0.996</v>
      </c>
      <c r="AE196" s="33" t="str">
        <f>IFERROR(IF(VLOOKUP(A196,[1]Consolidado!$A$6:$L$215,12,0)="","",VLOOKUP(A196,[1]Consolidado!$A$6:$L$215,12,0)),"")</f>
        <v xml:space="preserve">En este trimestre se dio continuidad al desarrollo de tres proyectos de investigación para el fortalecimiento de los saberes ancestrales, culturales, espirituales y sociales para la protección del medio ambiente en territorios afro en el marco de los contratos 140-CNT2212-158 y 140-CNT2212-159, y en lo referente a las investigadiones desarrolladas en comunidades indígenas de los pueblos Embera Chamí, Embera Eyabida y Senú como parte del diplomado en Economias propias sostenibles: conocimiento y producción para la vida, se informa que se encuentra en la fase de entrega de consolidación y entrega de resultados como parte de los requisitos para la certificación.
Por último, se informa que se avanzó en el rescate y fortalecimiento de los saberes ancestrales, culturales, espirituales y sociales asociados a la protección y uso sostenible de los bosques en el marco del convenio 040-COV2212-146, y la formulación e implementación de un proyecto de investigacion asociado al tema de sistemas agroforestales en el resguardo indígena La Mirla, el cual hace parte de los productos del convenio 040-COV2306-47
</v>
      </c>
      <c r="AF196" s="3">
        <f>VLOOKUP(A196,'[1]Anexo 1 Matriz Inf Gestión'!$B$8:$AK$216,36,0)</f>
        <v>1</v>
      </c>
      <c r="AG196" s="15" cm="1">
        <f t="array" ref="AG196:AI196">VLOOKUP(A196,'[1]Anexo 1 Matriz Inf Gestión'!$B$8:$BV$216,TRANSPOSE({71;72;73}),0)</f>
        <v>1841425562</v>
      </c>
      <c r="AH196" s="15">
        <v>1689686818</v>
      </c>
      <c r="AI196" s="3">
        <v>0.91759713391010267</v>
      </c>
      <c r="AJ196" s="40" t="str">
        <f>IF(VLOOKUP(A196,'[1]Anexo 1 Matriz Inf Gestión'!$B$8:$CA$216,75,0)="","",VLOOKUP(A196,'[1]Anexo 1 Matriz Inf Gestión'!$B$8:$CA$216,75,0))</f>
        <v/>
      </c>
      <c r="AK196" s="40" t="str">
        <f>IF(VLOOKUP(A196,'[1]Anexo 1 Matriz Inf Gestión'!$B$8:$CA$216,76,0)="","",VLOOKUP(A196,'[1]Anexo 1 Matriz Inf Gestión'!$B$8:$CA$216,76,0))</f>
        <v/>
      </c>
      <c r="AL196" s="40" t="str">
        <f>IF(VLOOKUP(A196,'[1]Anexo 1 Matriz Inf Gestión'!$B$8:$CA$216,77,0)="","",VLOOKUP(A196,'[1]Anexo 1 Matriz Inf Gestión'!$B$8:$CA$216,77,0))</f>
        <v>RET 48: Fortalecimiento de los saberes ancestrales, culturales, espirituales y sociales a través de procesos de sistematización, preservación, recuperación e investigación para el desarrollo de la identidad de los pueblos étnicos</v>
      </c>
      <c r="AM196" s="40" t="str">
        <f>IF(VLOOKUP(A196,'[1]Anexo 1 Matriz Inf Gestión'!$B$8:$CA$216,78,0)="","",VLOOKUP(A196,'[1]Anexo 1 Matriz Inf Gestión'!$B$8:$CA$216,78,0))</f>
        <v/>
      </c>
    </row>
    <row r="197" spans="1:39" ht="216.75" outlineLevel="1" x14ac:dyDescent="0.2">
      <c r="A197" s="8" t="s">
        <v>175</v>
      </c>
      <c r="B197" s="4" t="str">
        <f>VLOOKUP(A197,'[1]Anexo 1 Matriz Inf Gestión'!$B$8:$D$216,3,0)</f>
        <v>Promoción de procesos de investigación e innovación ejecutados en las temáticas priorizadas</v>
      </c>
      <c r="C197" s="4" t="str">
        <f>IFERROR(IF(VLOOKUP(A197,'[1]Anexo 1 Matriz Inf Gestión'!$B$8:$E$216,4,0)="","",VLOOKUP(A197,'[1]Anexo 1 Matriz Inf Gestión'!$B$8:$E$216,4,0)),"")</f>
        <v>% de procesos de investigación e innovación ejecutados en las temáticas priorizadas</v>
      </c>
      <c r="D197" s="3">
        <f>VLOOKUP(A197,'[1]Anexo 1 Matriz Inf Gestión'!$B$8:$J$216,6,0)</f>
        <v>0</v>
      </c>
      <c r="E197" s="3" cm="1">
        <f t="array" ref="E197:F197">VLOOKUP(A197,'[2]Anexo 1 Matriz Inf Gestión'!$A$7:$H$215,TRANSPOSE({7;8}),0)</f>
        <v>0</v>
      </c>
      <c r="F197" s="3">
        <v>0</v>
      </c>
      <c r="G197" s="15" cm="1">
        <f t="array" ref="G197:I197">VLOOKUP(A197,'[2]Anexo 1 Matriz Inf Gestión'!$A$7:$AF$215,TRANSPOSE({30;31;32}),0)</f>
        <v>33657012</v>
      </c>
      <c r="H197" s="15">
        <v>31705412</v>
      </c>
      <c r="I197" s="3">
        <v>0.94201505469350633</v>
      </c>
      <c r="J197" s="35" t="s">
        <v>455</v>
      </c>
      <c r="K197" s="3">
        <f>VLOOKUP(A197,'[1]Anexo 1 Matriz Inf Gestión'!$B$8:$J$216,7,0)</f>
        <v>0.1</v>
      </c>
      <c r="L197" s="3" cm="1">
        <f t="array" ref="L197:M197">VLOOKUP(A197,'[3]Anexo 1 Matriz Inf Gestión'!$A$8:$R$216,TRANSPOSE({11;16}),0)</f>
        <v>0.5</v>
      </c>
      <c r="M197" s="3">
        <v>1</v>
      </c>
      <c r="N197" s="15" cm="1">
        <f t="array" ref="N197:P197">VLOOKUP(A197,'[3]Anexo 1 Matriz Inf Gestión'!$A$8:$AU$216,TRANSPOSE({45;46;47}),0)</f>
        <v>63600000</v>
      </c>
      <c r="O197" s="15">
        <v>63600000</v>
      </c>
      <c r="P197" s="3">
        <v>1</v>
      </c>
      <c r="Q197" s="34" t="s">
        <v>367</v>
      </c>
      <c r="R197" s="3">
        <f>VLOOKUP(A197,'[1]Anexo 1 Matriz Inf Gestión'!$B$8:$J$216,8,0)</f>
        <v>0.1</v>
      </c>
      <c r="S197" s="3" cm="1">
        <f t="array" ref="S197:T197">VLOOKUP(A197,'[4]Anexo 1 Matriz Inf Gestión'!$A$8:$R$216,TRANSPOSE({11;17}),0)</f>
        <v>0.1</v>
      </c>
      <c r="T197" s="3">
        <v>1</v>
      </c>
      <c r="U197" s="15" cm="1">
        <f t="array" ref="U197:W197">VLOOKUP(A197,'[4]Anexo 1 Matriz Inf Gestión'!$A$8:$BE$216,TRANSPOSE({54;55;56}),0)</f>
        <v>60000000</v>
      </c>
      <c r="V197" s="15">
        <v>60000000</v>
      </c>
      <c r="W197" s="3">
        <v>1</v>
      </c>
      <c r="X197" s="30" t="s">
        <v>630</v>
      </c>
      <c r="Y197" s="3">
        <f>VLOOKUP(A197,'[1]Anexo 1 Matriz Inf Gestión'!$B$8:$J$216,9,0)</f>
        <v>0.2</v>
      </c>
      <c r="Z197" s="3">
        <f>VLOOKUP(A197,'[1]Anexo 1 Matriz Inf Gestión'!$B$8:$N$216,13,0)</f>
        <v>0.2</v>
      </c>
      <c r="AA197" s="3">
        <f>VLOOKUP(A197,'[1]Anexo 1 Matriz Inf Gestión'!$B$8:$U$216,20,0)</f>
        <v>1</v>
      </c>
      <c r="AB197" s="15" cm="1">
        <f t="array" ref="AB197:AD197">VLOOKUP(A197,'[1]Anexo 1 Matriz Inf Gestión'!$B$8:$BP$216,TRANSPOSE({65;66;67}),0)</f>
        <v>130000000</v>
      </c>
      <c r="AC197" s="15">
        <v>129480000</v>
      </c>
      <c r="AD197" s="3">
        <v>0.996</v>
      </c>
      <c r="AE197" s="33" t="str">
        <f>IFERROR(IF(VLOOKUP(A197,[1]Consolidado!$A$6:$L$215,12,0)="","",VLOOKUP(A197,[1]Consolidado!$A$6:$L$215,12,0)),"")</f>
        <v>los dos (2) procesos de investigación en Tierra y MInería (Buriticá y Nechí) tienen articulación con el observatorio para definir ruta de gestión a los conflictos socio ambientales. Buriticá ya en validación final de la investigación y Nechí en sistematización del proceso. Investigaciones definidas en el alcance 5 del convenio 040-COV2306-82 con el INER de la UDEA.</v>
      </c>
      <c r="AF197" s="3">
        <f>VLOOKUP(A197,'[1]Anexo 1 Matriz Inf Gestión'!$B$8:$AK$216,36,0)</f>
        <v>1</v>
      </c>
      <c r="AG197" s="15" cm="1">
        <f t="array" ref="AG197:AI197">VLOOKUP(A197,'[1]Anexo 1 Matriz Inf Gestión'!$B$8:$BV$216,TRANSPOSE({71;72;73}),0)</f>
        <v>287257012</v>
      </c>
      <c r="AH197" s="15">
        <v>284785412</v>
      </c>
      <c r="AI197" s="3">
        <v>0.99139585842381461</v>
      </c>
      <c r="AJ197" s="40" t="str">
        <f>IF(VLOOKUP(A197,'[1]Anexo 1 Matriz Inf Gestión'!$B$8:$CA$216,75,0)="","",VLOOKUP(A197,'[1]Anexo 1 Matriz Inf Gestión'!$B$8:$CA$216,75,0))</f>
        <v/>
      </c>
      <c r="AK197" s="40" t="str">
        <f>IF(VLOOKUP(A197,'[1]Anexo 1 Matriz Inf Gestión'!$B$8:$CA$216,76,0)="","",VLOOKUP(A197,'[1]Anexo 1 Matriz Inf Gestión'!$B$8:$CA$216,76,0))</f>
        <v/>
      </c>
      <c r="AL197" s="40" t="str">
        <f>IF(VLOOKUP(A197,'[1]Anexo 1 Matriz Inf Gestión'!$B$8:$CA$216,77,0)="","",VLOOKUP(A197,'[1]Anexo 1 Matriz Inf Gestión'!$B$8:$CA$216,77,0))</f>
        <v>RET 37: Promover la generación de conocimiento, investigación, innovación y la creatividad asociado al desarrollo sostenible en temáticas priorizadas</v>
      </c>
      <c r="AM197" s="40" t="str">
        <f>IF(VLOOKUP(A197,'[1]Anexo 1 Matriz Inf Gestión'!$B$8:$CA$216,78,0)="","",VLOOKUP(A197,'[1]Anexo 1 Matriz Inf Gestión'!$B$8:$CA$216,78,0))</f>
        <v/>
      </c>
    </row>
    <row r="198" spans="1:39" ht="102" outlineLevel="1" x14ac:dyDescent="0.2">
      <c r="A198" s="8" t="s">
        <v>176</v>
      </c>
      <c r="B198" s="4" t="str">
        <f>VLOOKUP(A198,'[1]Anexo 1 Matriz Inf Gestión'!$B$8:$D$216,3,0)</f>
        <v>Promoción de innovaciones generadas y puestas en funcionamiento en la administración de lo ambiental</v>
      </c>
      <c r="C198" s="4" t="str">
        <f>IFERROR(IF(VLOOKUP(A198,'[1]Anexo 1 Matriz Inf Gestión'!$B$8:$E$216,4,0)="","",VLOOKUP(A198,'[1]Anexo 1 Matriz Inf Gestión'!$B$8:$E$216,4,0)),"")</f>
        <v>Número de innovaciones generadas y puestas en funcionamiento en la administración de lo ambiental</v>
      </c>
      <c r="D198" s="3">
        <f>VLOOKUP(A198,'[1]Anexo 1 Matriz Inf Gestión'!$B$8:$J$216,6,0)</f>
        <v>0</v>
      </c>
      <c r="E198" s="3" cm="1">
        <f t="array" ref="E198:F198">VLOOKUP(A198,'[2]Anexo 1 Matriz Inf Gestión'!$A$7:$H$215,TRANSPOSE({7;8}),0)</f>
        <v>0</v>
      </c>
      <c r="F198" s="3">
        <v>0</v>
      </c>
      <c r="G198" s="15" cm="1">
        <f t="array" ref="G198:I198">VLOOKUP(A198,'[2]Anexo 1 Matriz Inf Gestión'!$A$7:$AF$215,TRANSPOSE({30;31;32}),0)</f>
        <v>4200000</v>
      </c>
      <c r="H198" s="15">
        <v>0</v>
      </c>
      <c r="I198" s="3">
        <v>0</v>
      </c>
      <c r="J198" s="35" t="s">
        <v>455</v>
      </c>
      <c r="K198" s="3">
        <f>VLOOKUP(A198,'[1]Anexo 1 Matriz Inf Gestión'!$B$8:$J$216,7,0)</f>
        <v>0</v>
      </c>
      <c r="L198" s="3" cm="1">
        <f t="array" ref="L198:M198">VLOOKUP(A198,'[3]Anexo 1 Matriz Inf Gestión'!$A$8:$R$216,TRANSPOSE({11;16}),0)</f>
        <v>0</v>
      </c>
      <c r="M198" s="3">
        <v>0</v>
      </c>
      <c r="N198" s="15" cm="1">
        <f t="array" ref="N198:P198">VLOOKUP(A198,'[3]Anexo 1 Matriz Inf Gestión'!$A$8:$AU$216,TRANSPOSE({45;46;47}),0)</f>
        <v>0</v>
      </c>
      <c r="O198" s="15">
        <v>0</v>
      </c>
      <c r="P198" s="3">
        <v>0</v>
      </c>
      <c r="Q198" s="34" t="s">
        <v>368</v>
      </c>
      <c r="R198" s="3">
        <f>VLOOKUP(A198,'[1]Anexo 1 Matriz Inf Gestión'!$B$8:$J$216,8,0)</f>
        <v>1</v>
      </c>
      <c r="S198" s="3" cm="1">
        <f t="array" ref="S198:T198">VLOOKUP(A198,'[4]Anexo 1 Matriz Inf Gestión'!$A$8:$R$216,TRANSPOSE({11;17}),0)</f>
        <v>1.5</v>
      </c>
      <c r="T198" s="3">
        <v>1</v>
      </c>
      <c r="U198" s="15" cm="1">
        <f t="array" ref="U198:W198">VLOOKUP(A198,'[4]Anexo 1 Matriz Inf Gestión'!$A$8:$BE$216,TRANSPOSE({54;55;56}),0)</f>
        <v>0</v>
      </c>
      <c r="V198" s="15">
        <v>0</v>
      </c>
      <c r="W198" s="3">
        <v>0</v>
      </c>
      <c r="X198" s="30" t="s">
        <v>631</v>
      </c>
      <c r="Y198" s="3">
        <f>VLOOKUP(A198,'[1]Anexo 1 Matriz Inf Gestión'!$B$8:$J$216,9,0)</f>
        <v>2</v>
      </c>
      <c r="Z198" s="3">
        <f>VLOOKUP(A198,'[1]Anexo 1 Matriz Inf Gestión'!$B$8:$N$216,13,0)</f>
        <v>2</v>
      </c>
      <c r="AA198" s="3">
        <f>VLOOKUP(A198,'[1]Anexo 1 Matriz Inf Gestión'!$B$8:$U$216,20,0)</f>
        <v>1</v>
      </c>
      <c r="AB198" s="15" cm="1">
        <f t="array" ref="AB198:AD198">VLOOKUP(A198,'[1]Anexo 1 Matriz Inf Gestión'!$B$8:$BP$216,TRANSPOSE({65;66;67}),0)</f>
        <v>300000000</v>
      </c>
      <c r="AC198" s="15">
        <v>298800000</v>
      </c>
      <c r="AD198" s="3">
        <v>0.996</v>
      </c>
      <c r="AE198" s="33" t="str">
        <f>IFERROR(IF(VLOOKUP(A198,[1]Consolidado!$A$6:$L$215,12,0)="","",VLOOKUP(A198,[1]Consolidado!$A$6:$L$215,12,0)),"")</f>
        <v>Como innovación esta la consolidación del tablero de control del observatorio ambiental con la inclusión de las rutas de gestión de los conflictos socio ambientales, la caracterización de actores y el análisis espacial y social de las quejas que son recibidas en toda la Corporación para poder articularlo al el ejercicio de la autoridad ambiental. Hay dos investigaciones asociadas a Tierra y Minería en Buriticá y Nechí donde la Universidad de Antioquia en el Convenio 040-COV2306-82 entregará resultados finales de las 2 investigaciones en el mes de noviembre de 2023. El alcance 3 de ese mismo  convenio es la consolidación de la RED MUJERES, TIERRA Y VIDA donde se tienen 11 emprendimientos aprobados en 11 municipios.</v>
      </c>
      <c r="AF198" s="3">
        <f>VLOOKUP(A198,'[1]Anexo 1 Matriz Inf Gestión'!$B$8:$AK$216,36,0)</f>
        <v>1</v>
      </c>
      <c r="AG198" s="15" cm="1">
        <f t="array" ref="AG198:AI198">VLOOKUP(A198,'[1]Anexo 1 Matriz Inf Gestión'!$B$8:$BV$216,TRANSPOSE({71;72;73}),0)</f>
        <v>304200000</v>
      </c>
      <c r="AH198" s="15">
        <v>298800000</v>
      </c>
      <c r="AI198" s="3">
        <v>0.98224852071005919</v>
      </c>
      <c r="AJ198" s="40" t="str">
        <f>IF(VLOOKUP(A198,'[1]Anexo 1 Matriz Inf Gestión'!$B$8:$CA$216,75,0)="","",VLOOKUP(A198,'[1]Anexo 1 Matriz Inf Gestión'!$B$8:$CA$216,75,0))</f>
        <v/>
      </c>
      <c r="AK198" s="40" t="str">
        <f>IF(VLOOKUP(A198,'[1]Anexo 1 Matriz Inf Gestión'!$B$8:$CA$216,76,0)="","",VLOOKUP(A198,'[1]Anexo 1 Matriz Inf Gestión'!$B$8:$CA$216,76,0))</f>
        <v/>
      </c>
      <c r="AL198" s="40" t="str">
        <f>IF(VLOOKUP(A198,'[1]Anexo 1 Matriz Inf Gestión'!$B$8:$CA$216,77,0)="","",VLOOKUP(A198,'[1]Anexo 1 Matriz Inf Gestión'!$B$8:$CA$216,77,0))</f>
        <v>RET 37: Promover la generación de conocimiento, investigación, innovación y la creatividad asociado al desarrollo sostenible en temáticas priorizadas</v>
      </c>
      <c r="AM198" s="40" t="str">
        <f>IF(VLOOKUP(A198,'[1]Anexo 1 Matriz Inf Gestión'!$B$8:$CA$216,78,0)="","",VLOOKUP(A198,'[1]Anexo 1 Matriz Inf Gestión'!$B$8:$CA$216,78,0))</f>
        <v/>
      </c>
    </row>
    <row r="199" spans="1:39" outlineLevel="1" x14ac:dyDescent="0.2">
      <c r="A199" s="8" t="s">
        <v>234</v>
      </c>
      <c r="B199" s="4" t="str">
        <f>VLOOKUP(A199,'[1]Anexo 1 Matriz Inf Gestión'!$B$8:$D$216,3,0)</f>
        <v>Implementar el observatorio ambiental</v>
      </c>
      <c r="C199" s="4" t="str">
        <f>IFERROR(IF(VLOOKUP(A199,'[1]Anexo 1 Matriz Inf Gestión'!$B$8:$E$216,4,0)="","",VLOOKUP(A199,'[1]Anexo 1 Matriz Inf Gestión'!$B$8:$E$216,4,0)),"")</f>
        <v/>
      </c>
      <c r="D199" s="3">
        <f>VLOOKUP(A199,'[1]Anexo 1 Matriz Inf Gestión'!$B$8:$J$216,6,0)</f>
        <v>1</v>
      </c>
      <c r="E199" s="3" cm="1">
        <f t="array" ref="E199:F199">VLOOKUP(A199,'[2]Anexo 1 Matriz Inf Gestión'!$A$7:$H$215,TRANSPOSE({7;8}),0)</f>
        <v>1</v>
      </c>
      <c r="F199" s="3">
        <v>1</v>
      </c>
      <c r="G199" s="15" cm="1">
        <f t="array" ref="G199:I199">VLOOKUP(A199,'[2]Anexo 1 Matriz Inf Gestión'!$A$7:$AF$215,TRANSPOSE({30;31;32}),0)</f>
        <v>74548439</v>
      </c>
      <c r="H199" s="15">
        <v>58783714</v>
      </c>
      <c r="I199" s="3">
        <v>0.7885304479681996</v>
      </c>
      <c r="J199" s="35" t="s">
        <v>67</v>
      </c>
      <c r="K199" s="3">
        <f>VLOOKUP(A199,'[1]Anexo 1 Matriz Inf Gestión'!$B$8:$J$216,7,0)</f>
        <v>1</v>
      </c>
      <c r="L199" s="3" cm="1">
        <f t="array" ref="L199:M199">VLOOKUP(A199,'[3]Anexo 1 Matriz Inf Gestión'!$A$8:$R$216,TRANSPOSE({11;16}),0)</f>
        <v>1</v>
      </c>
      <c r="M199" s="3">
        <v>1</v>
      </c>
      <c r="N199" s="15" cm="1">
        <f t="array" ref="N199:P199">VLOOKUP(A199,'[3]Anexo 1 Matriz Inf Gestión'!$A$8:$AU$216,TRANSPOSE({45;46;47}),0)</f>
        <v>72840425</v>
      </c>
      <c r="O199" s="15">
        <v>69319933</v>
      </c>
      <c r="P199" s="3">
        <v>0.95166843136898227</v>
      </c>
      <c r="Q199" s="34" t="s">
        <v>67</v>
      </c>
      <c r="R199" s="3">
        <f>VLOOKUP(A199,'[1]Anexo 1 Matriz Inf Gestión'!$B$8:$J$216,8,0)</f>
        <v>1</v>
      </c>
      <c r="S199" s="3" cm="1">
        <f t="array" ref="S199:T199">VLOOKUP(A199,'[4]Anexo 1 Matriz Inf Gestión'!$A$8:$R$216,TRANSPOSE({11;17}),0)</f>
        <v>1</v>
      </c>
      <c r="T199" s="3">
        <v>1</v>
      </c>
      <c r="U199" s="15" cm="1">
        <f t="array" ref="U199:W199">VLOOKUP(A199,'[4]Anexo 1 Matriz Inf Gestión'!$A$8:$BE$216,TRANSPOSE({54;55;56}),0)</f>
        <v>176779653</v>
      </c>
      <c r="V199" s="15">
        <v>148880550</v>
      </c>
      <c r="W199" s="3">
        <v>0.84218148114590996</v>
      </c>
      <c r="X199" s="30" t="s">
        <v>67</v>
      </c>
      <c r="Y199" s="3">
        <f>VLOOKUP(A199,'[1]Anexo 1 Matriz Inf Gestión'!$B$8:$J$216,9,0)</f>
        <v>1</v>
      </c>
      <c r="Z199" s="3">
        <f>VLOOKUP(A199,'[1]Anexo 1 Matriz Inf Gestión'!$B$8:$N$216,13,0)</f>
        <v>0.99960000000000004</v>
      </c>
      <c r="AA199" s="3">
        <f>VLOOKUP(A199,'[1]Anexo 1 Matriz Inf Gestión'!$B$8:$U$216,20,0)</f>
        <v>0.99960000000000004</v>
      </c>
      <c r="AB199" s="15" cm="1">
        <f t="array" ref="AB199:AD199">VLOOKUP(A199,'[1]Anexo 1 Matriz Inf Gestión'!$B$8:$BP$216,TRANSPOSE({65;66;67}),0)</f>
        <v>529342146</v>
      </c>
      <c r="AC199" s="15">
        <v>458459704</v>
      </c>
      <c r="AD199" s="3">
        <v>0.86609333389448273</v>
      </c>
      <c r="AE199" s="33" t="str">
        <f>IFERROR(IF(VLOOKUP(A199,[1]Consolidado!$A$6:$L$215,12,0)="","",VLOOKUP(A199,[1]Consolidado!$A$6:$L$215,12,0)),"")</f>
        <v/>
      </c>
      <c r="AF199" s="3">
        <f>VLOOKUP(A199,'[1]Anexo 1 Matriz Inf Gestión'!$B$8:$AK$216,36,0)</f>
        <v>0.99960000000000004</v>
      </c>
      <c r="AG199" s="15" cm="1">
        <f t="array" ref="AG199:AI199">VLOOKUP(A199,'[1]Anexo 1 Matriz Inf Gestión'!$B$8:$BV$216,TRANSPOSE({71;72;73}),0)</f>
        <v>853510663</v>
      </c>
      <c r="AH199" s="15">
        <v>735443901</v>
      </c>
      <c r="AI199" s="3">
        <v>0.86166925954386109</v>
      </c>
      <c r="AJ199" s="40" t="str">
        <f>IF(VLOOKUP(A199,'[1]Anexo 1 Matriz Inf Gestión'!$B$8:$CA$216,75,0)="","",VLOOKUP(A199,'[1]Anexo 1 Matriz Inf Gestión'!$B$8:$CA$216,75,0))</f>
        <v/>
      </c>
      <c r="AK199" s="40" t="str">
        <f>IF(VLOOKUP(A199,'[1]Anexo 1 Matriz Inf Gestión'!$B$8:$CA$216,76,0)="","",VLOOKUP(A199,'[1]Anexo 1 Matriz Inf Gestión'!$B$8:$CA$216,76,0))</f>
        <v/>
      </c>
      <c r="AL199" s="40" t="str">
        <f>IF(VLOOKUP(A199,'[1]Anexo 1 Matriz Inf Gestión'!$B$8:$CA$216,77,0)="","",VLOOKUP(A199,'[1]Anexo 1 Matriz Inf Gestión'!$B$8:$CA$216,77,0))</f>
        <v/>
      </c>
      <c r="AM199" s="40" t="str">
        <f>IF(VLOOKUP(A199,'[1]Anexo 1 Matriz Inf Gestión'!$B$8:$CA$216,78,0)="","",VLOOKUP(A199,'[1]Anexo 1 Matriz Inf Gestión'!$B$8:$CA$216,78,0))</f>
        <v/>
      </c>
    </row>
    <row r="200" spans="1:39" ht="0.75" customHeight="1" outlineLevel="1" x14ac:dyDescent="0.2">
      <c r="A200" s="8" t="s">
        <v>177</v>
      </c>
      <c r="B200" s="4" t="str">
        <f>VLOOKUP(A200,'[1]Anexo 1 Matriz Inf Gestión'!$B$8:$D$216,3,0)</f>
        <v>Implementación del observatorio ambiental</v>
      </c>
      <c r="C200" s="4" t="str">
        <f>IFERROR(IF(VLOOKUP(A200,'[1]Anexo 1 Matriz Inf Gestión'!$B$8:$E$216,4,0)="","",VLOOKUP(A200,'[1]Anexo 1 Matriz Inf Gestión'!$B$8:$E$216,4,0)),"")</f>
        <v>% de implementación del observatorio ambiental</v>
      </c>
      <c r="D200" s="3">
        <f>VLOOKUP(A200,'[1]Anexo 1 Matriz Inf Gestión'!$B$8:$J$216,6,0)</f>
        <v>0.25</v>
      </c>
      <c r="E200" s="3" cm="1">
        <f t="array" ref="E200:F200">VLOOKUP(A200,'[2]Anexo 1 Matriz Inf Gestión'!$A$7:$H$215,TRANSPOSE({7;8}),0)</f>
        <v>0.25</v>
      </c>
      <c r="F200" s="3">
        <v>1</v>
      </c>
      <c r="G200" s="15" cm="1">
        <f t="array" ref="G200:I200">VLOOKUP(A200,'[2]Anexo 1 Matriz Inf Gestión'!$A$7:$AF$215,TRANSPOSE({30;31;32}),0)</f>
        <v>74548439</v>
      </c>
      <c r="H200" s="15">
        <v>58783714</v>
      </c>
      <c r="I200" s="3">
        <v>0.7885304479681996</v>
      </c>
      <c r="J200" s="35" t="s">
        <v>490</v>
      </c>
      <c r="K200" s="3">
        <f>VLOOKUP(A200,'[1]Anexo 1 Matriz Inf Gestión'!$B$8:$J$216,7,0)</f>
        <v>0.5</v>
      </c>
      <c r="L200" s="3" cm="1">
        <f t="array" ref="L200:M200">VLOOKUP(A200,'[3]Anexo 1 Matriz Inf Gestión'!$A$8:$R$216,TRANSPOSE({11;16}),0)</f>
        <v>0.6028</v>
      </c>
      <c r="M200" s="3">
        <v>1</v>
      </c>
      <c r="N200" s="15" cm="1">
        <f t="array" ref="N200:P200">VLOOKUP(A200,'[3]Anexo 1 Matriz Inf Gestión'!$A$8:$AU$216,TRANSPOSE({45;46;47}),0)</f>
        <v>72840425</v>
      </c>
      <c r="O200" s="15">
        <v>69319933</v>
      </c>
      <c r="P200" s="3">
        <v>0.95166843136898227</v>
      </c>
      <c r="Q200" s="34" t="s">
        <v>369</v>
      </c>
      <c r="R200" s="3">
        <f>VLOOKUP(A200,'[1]Anexo 1 Matriz Inf Gestión'!$B$8:$J$216,8,0)</f>
        <v>0.75</v>
      </c>
      <c r="S200" s="3" cm="1">
        <f t="array" ref="S200:T200">VLOOKUP(A200,'[4]Anexo 1 Matriz Inf Gestión'!$A$8:$R$216,TRANSPOSE({11;17}),0)</f>
        <v>0.85</v>
      </c>
      <c r="T200" s="3">
        <v>1</v>
      </c>
      <c r="U200" s="15" cm="1">
        <f t="array" ref="U200:W200">VLOOKUP(A200,'[4]Anexo 1 Matriz Inf Gestión'!$A$8:$BE$216,TRANSPOSE({54;55;56}),0)</f>
        <v>176779653</v>
      </c>
      <c r="V200" s="15">
        <v>148880550</v>
      </c>
      <c r="W200" s="3">
        <v>0.84218148114590996</v>
      </c>
      <c r="X200" s="30" t="s">
        <v>632</v>
      </c>
      <c r="Y200" s="3">
        <f>VLOOKUP(A200,'[1]Anexo 1 Matriz Inf Gestión'!$B$8:$J$216,9,0)</f>
        <v>1</v>
      </c>
      <c r="Z200" s="3">
        <f>VLOOKUP(A200,'[1]Anexo 1 Matriz Inf Gestión'!$B$8:$N$216,13,0)</f>
        <v>0.99960000000000004</v>
      </c>
      <c r="AA200" s="3">
        <f>VLOOKUP(A200,'[1]Anexo 1 Matriz Inf Gestión'!$B$8:$U$216,20,0)</f>
        <v>0.99960000000000004</v>
      </c>
      <c r="AB200" s="15" cm="1">
        <f t="array" ref="AB200:AD200">VLOOKUP(A200,'[1]Anexo 1 Matriz Inf Gestión'!$B$8:$BP$216,TRANSPOSE({65;66;67}),0)</f>
        <v>529342146</v>
      </c>
      <c r="AC200" s="15">
        <v>458459704</v>
      </c>
      <c r="AD200" s="3">
        <v>0.86609333389448273</v>
      </c>
      <c r="AE200" s="33" t="str">
        <f>IFERROR(IF(VLOOKUP(A200,[1]Consolidado!$A$6:$L$215,12,0)="","",VLOOKUP(A200,[1]Consolidado!$A$6:$L$215,12,0)),"")</f>
        <v>En el alcance 4 del convenio 040-COV2306-82 con la Universidad de Antioquia, se están realizando las actividades asociadas al observatorio como son: mejoramiento del tablero de control con apoyo de planeación de la CAR, seguimiento con acciones de mejora a 5 rutas de gestión y se están construyendo otras 5 rutas de gestión (HIPOPÓTAMOS en Puerto Nare y Puerto Berrío; INVESTIGACIÓN DE MINERÍA EN NECHI; INVESTIGACIÓN DE TIERRA Y MINERÍA EN BURITICÁ; caso de conflicto socio ambiental en Palomar de Caucasia y Casos de conflicto por asentamiento de la Culebra en el munciipio de Remedios (con la subdirección de Sostenibilidad y gestión Territorial). Se han realizado las actividades de apropiación del observatorio a los actores internos de CORANTIOQUIA en cada dependencia. Se entregó memorando donde se socializó con al CAR los avances del observatorio. El observatorio está en funcionamiento con equipo de profesionales del convenio y apoyo desde la Subdirección de Participación y CUltura Ambiental. Se viene refinando el proceso de comunicaciones y de estrategia para los públicos externos a la entidad con apoyo de la oficina de Comunicaciones.</v>
      </c>
      <c r="AF200" s="3">
        <f>VLOOKUP(A200,'[1]Anexo 1 Matriz Inf Gestión'!$B$8:$AK$216,36,0)</f>
        <v>0.99960000000000004</v>
      </c>
      <c r="AG200" s="15" cm="1">
        <f t="array" ref="AG200:AI200">VLOOKUP(A200,'[1]Anexo 1 Matriz Inf Gestión'!$B$8:$BV$216,TRANSPOSE({71;72;73}),0)</f>
        <v>853510663</v>
      </c>
      <c r="AH200" s="15">
        <v>735443901</v>
      </c>
      <c r="AI200" s="3">
        <v>0.86166925954386109</v>
      </c>
      <c r="AJ200" s="40" t="str">
        <f>IF(VLOOKUP(A200,'[1]Anexo 1 Matriz Inf Gestión'!$B$8:$CA$216,75,0)="","",VLOOKUP(A200,'[1]Anexo 1 Matriz Inf Gestión'!$B$8:$CA$216,75,0))</f>
        <v/>
      </c>
      <c r="AK200" s="40" t="str">
        <f>IF(VLOOKUP(A200,'[1]Anexo 1 Matriz Inf Gestión'!$B$8:$CA$216,76,0)="","",VLOOKUP(A200,'[1]Anexo 1 Matriz Inf Gestión'!$B$8:$CA$216,76,0))</f>
        <v/>
      </c>
      <c r="AL200" s="40" t="str">
        <f>IF(VLOOKUP(A200,'[1]Anexo 1 Matriz Inf Gestión'!$B$8:$CA$216,77,0)="","",VLOOKUP(A200,'[1]Anexo 1 Matriz Inf Gestión'!$B$8:$CA$216,77,0))</f>
        <v/>
      </c>
      <c r="AM200" s="40" t="str">
        <f>IF(VLOOKUP(A200,'[1]Anexo 1 Matriz Inf Gestión'!$B$8:$CA$216,78,0)="","",VLOOKUP(A200,'[1]Anexo 1 Matriz Inf Gestión'!$B$8:$CA$216,78,0))</f>
        <v/>
      </c>
    </row>
    <row r="201" spans="1:39" ht="25.5" x14ac:dyDescent="0.2">
      <c r="A201" s="20" t="s">
        <v>253</v>
      </c>
      <c r="B201" s="21" t="str">
        <f>VLOOKUP(A201,'[1]Anexo 1 Matriz Inf Gestión'!$B$8:$D$216,3,0)</f>
        <v>Proyecto 11. Participando en lo ambiental</v>
      </c>
      <c r="C201" s="21" t="str">
        <f>IFERROR(IF(VLOOKUP(A201,'[1]Anexo 1 Matriz Inf Gestión'!$B$8:$E$216,4,0)="","",VLOOKUP(A201,'[1]Anexo 1 Matriz Inf Gestión'!$B$8:$E$216,4,0)),"")</f>
        <v/>
      </c>
      <c r="D201" s="22">
        <f>VLOOKUP(A201,'[1]Anexo 1 Matriz Inf Gestión'!$B$8:$J$216,6,0)</f>
        <v>1</v>
      </c>
      <c r="E201" s="22" cm="1">
        <f t="array" ref="E201:F201">VLOOKUP(A201,'[2]Anexo 1 Matriz Inf Gestión'!$A$7:$H$215,TRANSPOSE({7;8}),0)</f>
        <v>1</v>
      </c>
      <c r="F201" s="22">
        <v>1</v>
      </c>
      <c r="G201" s="23" cm="1">
        <f t="array" ref="G201:I201">VLOOKUP(A201,'[2]Anexo 1 Matriz Inf Gestión'!$A$7:$AF$215,TRANSPOSE({30;31;32}),0)</f>
        <v>627464838</v>
      </c>
      <c r="H201" s="23">
        <v>448983144</v>
      </c>
      <c r="I201" s="22">
        <v>0.71555108240184773</v>
      </c>
      <c r="J201" s="32" t="s">
        <v>67</v>
      </c>
      <c r="K201" s="22">
        <f>VLOOKUP(A201,'[1]Anexo 1 Matriz Inf Gestión'!$B$8:$J$216,7,0)</f>
        <v>1</v>
      </c>
      <c r="L201" s="22" cm="1">
        <f t="array" ref="L201:M201">VLOOKUP(A201,'[3]Anexo 1 Matriz Inf Gestión'!$A$8:$R$216,TRANSPOSE({11;16}),0)</f>
        <v>1</v>
      </c>
      <c r="M201" s="22">
        <v>1</v>
      </c>
      <c r="N201" s="23" cm="1">
        <f t="array" ref="N201:P201">VLOOKUP(A201,'[3]Anexo 1 Matriz Inf Gestión'!$A$8:$AU$216,TRANSPOSE({45;46;47}),0)</f>
        <v>915989879</v>
      </c>
      <c r="O201" s="23">
        <v>816798577</v>
      </c>
      <c r="P201" s="22">
        <v>0.89171135590680473</v>
      </c>
      <c r="Q201" s="21" t="s">
        <v>67</v>
      </c>
      <c r="R201" s="22">
        <f>VLOOKUP(A201,'[1]Anexo 1 Matriz Inf Gestión'!$B$8:$J$216,8,0)</f>
        <v>1</v>
      </c>
      <c r="S201" s="22" cm="1">
        <f t="array" ref="S201:T201">VLOOKUP(A201,'[4]Anexo 1 Matriz Inf Gestión'!$A$8:$R$216,TRANSPOSE({11;17}),0)</f>
        <v>1</v>
      </c>
      <c r="T201" s="22">
        <v>1</v>
      </c>
      <c r="U201" s="23" cm="1">
        <f t="array" ref="U201:W201">VLOOKUP(A201,'[4]Anexo 1 Matriz Inf Gestión'!$A$8:$BE$216,TRANSPOSE({54;55;56}),0)</f>
        <v>603999999</v>
      </c>
      <c r="V201" s="23">
        <v>524136243</v>
      </c>
      <c r="W201" s="22">
        <v>0.8677752381916809</v>
      </c>
      <c r="X201" s="28" t="s">
        <v>67</v>
      </c>
      <c r="Y201" s="22">
        <f>VLOOKUP(A201,'[1]Anexo 1 Matriz Inf Gestión'!$B$8:$J$216,9,0)</f>
        <v>1</v>
      </c>
      <c r="Z201" s="22">
        <f>VLOOKUP(A201,'[1]Anexo 1 Matriz Inf Gestión'!$B$8:$N$216,13,0)</f>
        <v>1</v>
      </c>
      <c r="AA201" s="22">
        <f>VLOOKUP(A201,'[1]Anexo 1 Matriz Inf Gestión'!$B$8:$U$216,20,0)</f>
        <v>1</v>
      </c>
      <c r="AB201" s="23" cm="1">
        <f t="array" ref="AB201:AD201">VLOOKUP(A201,'[1]Anexo 1 Matriz Inf Gestión'!$B$8:$BP$216,TRANSPOSE({65;66;67}),0)</f>
        <v>1458815749</v>
      </c>
      <c r="AC201" s="23">
        <v>1139576718</v>
      </c>
      <c r="AD201" s="22">
        <v>0.78116562614652718</v>
      </c>
      <c r="AE201" s="32" t="str">
        <f>IFERROR(IF(VLOOKUP(A201,[1]Consolidado!$A$6:$L$215,12,0)="","",VLOOKUP(A201,[1]Consolidado!$A$6:$L$215,12,0)),"")</f>
        <v/>
      </c>
      <c r="AF201" s="22">
        <f>VLOOKUP(A201,'[1]Anexo 1 Matriz Inf Gestión'!$B$8:$AK$216,36,0)</f>
        <v>1</v>
      </c>
      <c r="AG201" s="23" cm="1">
        <f t="array" ref="AG201:AI201">VLOOKUP(A201,'[1]Anexo 1 Matriz Inf Gestión'!$B$8:$BV$216,TRANSPOSE({71;72;73}),0)</f>
        <v>3606270465</v>
      </c>
      <c r="AH201" s="23">
        <v>2929494682</v>
      </c>
      <c r="AI201" s="22">
        <v>0.81233360349193884</v>
      </c>
      <c r="AJ201" s="41" t="str">
        <f>IF(VLOOKUP(A201,'[1]Anexo 1 Matriz Inf Gestión'!$B$8:$CA$216,75,0)="","",VLOOKUP(A201,'[1]Anexo 1 Matriz Inf Gestión'!$B$8:$CA$216,75,0))</f>
        <v>3208 – Educación Ambiental.</v>
      </c>
      <c r="AK201" s="41" t="str">
        <f>IF(VLOOKUP(A201,'[1]Anexo 1 Matriz Inf Gestión'!$B$8:$CA$216,76,0)="","",VLOOKUP(A201,'[1]Anexo 1 Matriz Inf Gestión'!$B$8:$CA$216,76,0))</f>
        <v/>
      </c>
      <c r="AL201" s="41" t="str">
        <f>IF(VLOOKUP(A201,'[1]Anexo 1 Matriz Inf Gestión'!$B$8:$CA$216,77,0)="","",VLOOKUP(A201,'[1]Anexo 1 Matriz Inf Gestión'!$B$8:$CA$216,77,0))</f>
        <v/>
      </c>
      <c r="AM201" s="41" t="str">
        <f>IF(VLOOKUP(A201,'[1]Anexo 1 Matriz Inf Gestión'!$B$8:$CA$216,78,0)="","",VLOOKUP(A201,'[1]Anexo 1 Matriz Inf Gestión'!$B$8:$CA$216,78,0))</f>
        <v>17 - Alianza paea lograr los objetivos</v>
      </c>
    </row>
    <row r="202" spans="1:39" ht="25.5" outlineLevel="1" x14ac:dyDescent="0.2">
      <c r="A202" s="8" t="s">
        <v>235</v>
      </c>
      <c r="B202" s="4" t="str">
        <f>VLOOKUP(A202,'[1]Anexo 1 Matriz Inf Gestión'!$B$8:$D$216,3,0)</f>
        <v>Formular e implementar el modelo de participación, con enfoque diferencial</v>
      </c>
      <c r="C202" s="4" t="str">
        <f>IFERROR(IF(VLOOKUP(A202,'[1]Anexo 1 Matriz Inf Gestión'!$B$8:$E$216,4,0)="","",VLOOKUP(A202,'[1]Anexo 1 Matriz Inf Gestión'!$B$8:$E$216,4,0)),"")</f>
        <v/>
      </c>
      <c r="D202" s="3">
        <f>VLOOKUP(A202,'[1]Anexo 1 Matriz Inf Gestión'!$B$8:$J$216,6,0)</f>
        <v>1</v>
      </c>
      <c r="E202" s="3" cm="1">
        <f t="array" ref="E202:F202">VLOOKUP(A202,'[2]Anexo 1 Matriz Inf Gestión'!$A$7:$H$215,TRANSPOSE({7;8}),0)</f>
        <v>1</v>
      </c>
      <c r="F202" s="3">
        <v>1</v>
      </c>
      <c r="G202" s="15" cm="1">
        <f t="array" ref="G202:I202">VLOOKUP(A202,'[2]Anexo 1 Matriz Inf Gestión'!$A$7:$AF$215,TRANSPOSE({30;31;32}),0)</f>
        <v>311978419</v>
      </c>
      <c r="H202" s="15">
        <v>182872699</v>
      </c>
      <c r="I202" s="3">
        <v>0.58617099088510993</v>
      </c>
      <c r="J202" s="35" t="s">
        <v>67</v>
      </c>
      <c r="K202" s="3">
        <f>VLOOKUP(A202,'[1]Anexo 1 Matriz Inf Gestión'!$B$8:$J$216,7,0)</f>
        <v>1</v>
      </c>
      <c r="L202" s="3" cm="1">
        <f t="array" ref="L202:M202">VLOOKUP(A202,'[3]Anexo 1 Matriz Inf Gestión'!$A$8:$R$216,TRANSPOSE({11;16}),0)</f>
        <v>1</v>
      </c>
      <c r="M202" s="3">
        <v>1</v>
      </c>
      <c r="N202" s="15" cm="1">
        <f t="array" ref="N202:P202">VLOOKUP(A202,'[3]Anexo 1 Matriz Inf Gestión'!$A$8:$AU$216,TRANSPOSE({45;46;47}),0)</f>
        <v>471335112</v>
      </c>
      <c r="O202" s="15">
        <v>459107907</v>
      </c>
      <c r="P202" s="3">
        <v>0.9740583616864088</v>
      </c>
      <c r="Q202" s="34" t="s">
        <v>67</v>
      </c>
      <c r="R202" s="3">
        <f>VLOOKUP(A202,'[1]Anexo 1 Matriz Inf Gestión'!$B$8:$J$216,8,0)</f>
        <v>1</v>
      </c>
      <c r="S202" s="3" cm="1">
        <f t="array" ref="S202:T202">VLOOKUP(A202,'[4]Anexo 1 Matriz Inf Gestión'!$A$8:$R$216,TRANSPOSE({11;17}),0)</f>
        <v>1</v>
      </c>
      <c r="T202" s="3">
        <v>1</v>
      </c>
      <c r="U202" s="15" cm="1">
        <f t="array" ref="U202:W202">VLOOKUP(A202,'[4]Anexo 1 Matriz Inf Gestión'!$A$8:$BE$216,TRANSPOSE({54;55;56}),0)</f>
        <v>346846531</v>
      </c>
      <c r="V202" s="15">
        <v>335241076</v>
      </c>
      <c r="W202" s="3">
        <v>0.96654008628386712</v>
      </c>
      <c r="X202" s="30" t="s">
        <v>67</v>
      </c>
      <c r="Y202" s="3">
        <f>VLOOKUP(A202,'[1]Anexo 1 Matriz Inf Gestión'!$B$8:$J$216,9,0)</f>
        <v>1</v>
      </c>
      <c r="Z202" s="3">
        <f>VLOOKUP(A202,'[1]Anexo 1 Matriz Inf Gestión'!$B$8:$N$216,13,0)</f>
        <v>1</v>
      </c>
      <c r="AA202" s="3">
        <f>VLOOKUP(A202,'[1]Anexo 1 Matriz Inf Gestión'!$B$8:$U$216,20,0)</f>
        <v>1</v>
      </c>
      <c r="AB202" s="15" cm="1">
        <f t="array" ref="AB202:AD202">VLOOKUP(A202,'[1]Anexo 1 Matriz Inf Gestión'!$B$8:$BP$216,TRANSPOSE({65;66;67}),0)</f>
        <v>1017779810</v>
      </c>
      <c r="AC202" s="15">
        <v>935552838</v>
      </c>
      <c r="AD202" s="3">
        <v>0.91920946830336514</v>
      </c>
      <c r="AE202" s="33" t="str">
        <f>IFERROR(IF(VLOOKUP(A202,[1]Consolidado!$A$6:$L$215,12,0)="","",VLOOKUP(A202,[1]Consolidado!$A$6:$L$215,12,0)),"")</f>
        <v/>
      </c>
      <c r="AF202" s="3">
        <f>VLOOKUP(A202,'[1]Anexo 1 Matriz Inf Gestión'!$B$8:$AK$216,36,0)</f>
        <v>1</v>
      </c>
      <c r="AG202" s="15" cm="1">
        <f t="array" ref="AG202:AI202">VLOOKUP(A202,'[1]Anexo 1 Matriz Inf Gestión'!$B$8:$BV$216,TRANSPOSE({71;72;73}),0)</f>
        <v>2147939872</v>
      </c>
      <c r="AH202" s="15">
        <v>1912774520</v>
      </c>
      <c r="AI202" s="3">
        <v>0.89051585890948071</v>
      </c>
      <c r="AJ202" s="40" t="str">
        <f>IF(VLOOKUP(A202,'[1]Anexo 1 Matriz Inf Gestión'!$B$8:$CA$216,75,0)="","",VLOOKUP(A202,'[1]Anexo 1 Matriz Inf Gestión'!$B$8:$CA$216,75,0))</f>
        <v/>
      </c>
      <c r="AK202" s="40" t="str">
        <f>IF(VLOOKUP(A202,'[1]Anexo 1 Matriz Inf Gestión'!$B$8:$CA$216,76,0)="","",VLOOKUP(A202,'[1]Anexo 1 Matriz Inf Gestión'!$B$8:$CA$216,76,0))</f>
        <v/>
      </c>
      <c r="AL202" s="40" t="str">
        <f>IF(VLOOKUP(A202,'[1]Anexo 1 Matriz Inf Gestión'!$B$8:$CA$216,77,0)="","",VLOOKUP(A202,'[1]Anexo 1 Matriz Inf Gestión'!$B$8:$CA$216,77,0))</f>
        <v/>
      </c>
      <c r="AM202" s="40" t="str">
        <f>IF(VLOOKUP(A202,'[1]Anexo 1 Matriz Inf Gestión'!$B$8:$CA$216,78,0)="","",VLOOKUP(A202,'[1]Anexo 1 Matriz Inf Gestión'!$B$8:$CA$216,78,0))</f>
        <v/>
      </c>
    </row>
    <row r="203" spans="1:39" ht="191.25" outlineLevel="1" x14ac:dyDescent="0.2">
      <c r="A203" s="8" t="s">
        <v>178</v>
      </c>
      <c r="B203" s="4" t="str">
        <f>VLOOKUP(A203,'[1]Anexo 1 Matriz Inf Gestión'!$B$8:$D$216,3,0)</f>
        <v>Formulación e implementación del modelo de participación</v>
      </c>
      <c r="C203" s="4" t="str">
        <f>IFERROR(IF(VLOOKUP(A203,'[1]Anexo 1 Matriz Inf Gestión'!$B$8:$E$216,4,0)="","",VLOOKUP(A203,'[1]Anexo 1 Matriz Inf Gestión'!$B$8:$E$216,4,0)),"")</f>
        <v>% de formulación e implementación del modelo de participación</v>
      </c>
      <c r="D203" s="3">
        <f>VLOOKUP(A203,'[1]Anexo 1 Matriz Inf Gestión'!$B$8:$J$216,6,0)</f>
        <v>0.25</v>
      </c>
      <c r="E203" s="3" cm="1">
        <f t="array" ref="E203:F203">VLOOKUP(A203,'[2]Anexo 1 Matriz Inf Gestión'!$A$7:$H$215,TRANSPOSE({7;8}),0)</f>
        <v>0.25</v>
      </c>
      <c r="F203" s="3">
        <v>1</v>
      </c>
      <c r="G203" s="15" cm="1">
        <f t="array" ref="G203:I203">VLOOKUP(A203,'[2]Anexo 1 Matriz Inf Gestión'!$A$7:$AF$215,TRANSPOSE({30;31;32}),0)</f>
        <v>307778419</v>
      </c>
      <c r="H203" s="15">
        <v>181662699</v>
      </c>
      <c r="I203" s="3">
        <v>0.59023858654625161</v>
      </c>
      <c r="J203" s="35" t="s">
        <v>491</v>
      </c>
      <c r="K203" s="3">
        <f>VLOOKUP(A203,'[1]Anexo 1 Matriz Inf Gestión'!$B$8:$J$216,7,0)</f>
        <v>0.5</v>
      </c>
      <c r="L203" s="3" cm="1">
        <f t="array" ref="L203:M203">VLOOKUP(A203,'[3]Anexo 1 Matriz Inf Gestión'!$A$8:$R$216,TRANSPOSE({11;16}),0)</f>
        <v>0.5</v>
      </c>
      <c r="M203" s="3">
        <v>1</v>
      </c>
      <c r="N203" s="15" cm="1">
        <f t="array" ref="N203:P203">VLOOKUP(A203,'[3]Anexo 1 Matriz Inf Gestión'!$A$8:$AU$216,TRANSPOSE({45;46;47}),0)</f>
        <v>412514112</v>
      </c>
      <c r="O203" s="15">
        <v>400286907</v>
      </c>
      <c r="P203" s="3">
        <v>0.97035930494421485</v>
      </c>
      <c r="Q203" s="34" t="s">
        <v>370</v>
      </c>
      <c r="R203" s="3">
        <f>VLOOKUP(A203,'[1]Anexo 1 Matriz Inf Gestión'!$B$8:$J$216,8,0)</f>
        <v>0.75</v>
      </c>
      <c r="S203" s="3" cm="1">
        <f t="array" ref="S203:T203">VLOOKUP(A203,'[4]Anexo 1 Matriz Inf Gestión'!$A$8:$R$216,TRANSPOSE({11;17}),0)</f>
        <v>0.75</v>
      </c>
      <c r="T203" s="3">
        <v>1</v>
      </c>
      <c r="U203" s="15" cm="1">
        <f t="array" ref="U203:W203">VLOOKUP(A203,'[4]Anexo 1 Matriz Inf Gestión'!$A$8:$BE$216,TRANSPOSE({54;55;56}),0)</f>
        <v>314488872</v>
      </c>
      <c r="V203" s="15">
        <v>302883417</v>
      </c>
      <c r="W203" s="3">
        <v>0.96309740651173181</v>
      </c>
      <c r="X203" s="30" t="s">
        <v>633</v>
      </c>
      <c r="Y203" s="3">
        <f>VLOOKUP(A203,'[1]Anexo 1 Matriz Inf Gestión'!$B$8:$J$216,9,0)</f>
        <v>1</v>
      </c>
      <c r="Z203" s="3">
        <f>VLOOKUP(A203,'[1]Anexo 1 Matriz Inf Gestión'!$B$8:$N$216,13,0)</f>
        <v>1</v>
      </c>
      <c r="AA203" s="3">
        <f>VLOOKUP(A203,'[1]Anexo 1 Matriz Inf Gestión'!$B$8:$U$216,20,0)</f>
        <v>1</v>
      </c>
      <c r="AB203" s="15" cm="1">
        <f t="array" ref="AB203:AD203">VLOOKUP(A203,'[1]Anexo 1 Matriz Inf Gestión'!$B$8:$BP$216,TRANSPOSE({65;66;67}),0)</f>
        <v>863958639</v>
      </c>
      <c r="AC203" s="15">
        <v>781731667</v>
      </c>
      <c r="AD203" s="3">
        <v>0.90482533736201232</v>
      </c>
      <c r="AE203" s="33" t="str">
        <f>IFERROR(IF(VLOOKUP(A203,[1]Consolidado!$A$6:$L$215,12,0)="","",VLOOKUP(A203,[1]Consolidado!$A$6:$L$215,12,0)),"")</f>
        <v>Durante la vigencia se  implemento el modelo de Participación GOTA (Gobernanza Ambiental Territorial para la Participación Ciudadana) con aportes de los actores al modelo de adminsitración de las áreas protegidas, la apropiacion social de las áreas protegidas en cuatro áreas protegidas, la implementación de los planes de manejo desde la educación ambiental en las mismas áreas protegidas, así mismo, se desarrollo el ejercicio de apropiacion social del patrimonio hídrico en la quebrada San Andrés y se desplego la estrategia de apropiación social del patrimonio hídrico en 54 municipios, tambien cumplido a la fecha. La implementación del modelo GOTA, continua con las investigaciones de practicas insostenibles en Buritica y deforestación en Nechi, así como, la implementación del Observatorio y sus rutas de gestión de conflictos. En la implementación conactores internos ya se realizaron los encuentros territoriales con las mesas ambientales y se vienen acompañando empredimientos de los planes de acción de 31 de estas mesas ambientales, se continua con la apropiación social de los 18 planes de educación ambiental en cada uno de los municipios, la medición de la participación de los estudios de amenaza en Tamesis y Armenia y el fortalecimiento de la Red, Mujeres, Tierra y Vida, además del fortalecimiento a los Consejos Territoriales de Planeación y a los Concejos municipales de Panzenu y Zenufaná</v>
      </c>
      <c r="AF203" s="3">
        <f>VLOOKUP(A203,'[1]Anexo 1 Matriz Inf Gestión'!$B$8:$AK$216,36,0)</f>
        <v>1</v>
      </c>
      <c r="AG203" s="15" cm="1">
        <f t="array" ref="AG203:AI203">VLOOKUP(A203,'[1]Anexo 1 Matriz Inf Gestión'!$B$8:$BV$216,TRANSPOSE({71;72;73}),0)</f>
        <v>1898740042</v>
      </c>
      <c r="AH203" s="15">
        <v>1666564690</v>
      </c>
      <c r="AI203" s="3">
        <v>0.87772135897263603</v>
      </c>
      <c r="AJ203" s="40" t="str">
        <f>IF(VLOOKUP(A203,'[1]Anexo 1 Matriz Inf Gestión'!$B$8:$CA$216,75,0)="","",VLOOKUP(A203,'[1]Anexo 1 Matriz Inf Gestión'!$B$8:$CA$216,75,0))</f>
        <v/>
      </c>
      <c r="AK203" s="40" t="str">
        <f>IF(VLOOKUP(A203,'[1]Anexo 1 Matriz Inf Gestión'!$B$8:$CA$216,76,0)="","",VLOOKUP(A203,'[1]Anexo 1 Matriz Inf Gestión'!$B$8:$CA$216,76,0))</f>
        <v/>
      </c>
      <c r="AL203" s="40" t="str">
        <f>IF(VLOOKUP(A203,'[1]Anexo 1 Matriz Inf Gestión'!$B$8:$CA$216,77,0)="","",VLOOKUP(A203,'[1]Anexo 1 Matriz Inf Gestión'!$B$8:$CA$216,77,0))</f>
        <v/>
      </c>
      <c r="AM203" s="40" t="str">
        <f>IF(VLOOKUP(A203,'[1]Anexo 1 Matriz Inf Gestión'!$B$8:$CA$216,78,0)="","",VLOOKUP(A203,'[1]Anexo 1 Matriz Inf Gestión'!$B$8:$CA$216,78,0))</f>
        <v/>
      </c>
    </row>
    <row r="204" spans="1:39" ht="153" outlineLevel="1" x14ac:dyDescent="0.2">
      <c r="A204" s="8" t="s">
        <v>179</v>
      </c>
      <c r="B204" s="4" t="str">
        <f>VLOOKUP(A204,'[1]Anexo 1 Matriz Inf Gestión'!$B$8:$D$216,3,0)</f>
        <v>Participación efectiva de los actores en las decisiones relacionadas con la gestión ambiental</v>
      </c>
      <c r="C204" s="4" t="str">
        <f>IFERROR(IF(VLOOKUP(A204,'[1]Anexo 1 Matriz Inf Gestión'!$B$8:$E$216,4,0)="","",VLOOKUP(A204,'[1]Anexo 1 Matriz Inf Gestión'!$B$8:$E$216,4,0)),"")</f>
        <v>% de decisiones en la gestión ambiental conforme a la participación efectiva con los actores
Nota: Deben considerarse las decisiones ambientales; en la cual se superen las etapas de socialización y consulta; sin implicar la pérdida de autonomía en la decisión.</v>
      </c>
      <c r="D204" s="3">
        <f>VLOOKUP(A204,'[1]Anexo 1 Matriz Inf Gestión'!$B$8:$J$216,6,0)</f>
        <v>0</v>
      </c>
      <c r="E204" s="3" cm="1">
        <f t="array" ref="E204:F204">VLOOKUP(A204,'[2]Anexo 1 Matriz Inf Gestión'!$A$7:$H$215,TRANSPOSE({7;8}),0)</f>
        <v>0</v>
      </c>
      <c r="F204" s="3">
        <v>0</v>
      </c>
      <c r="G204" s="15" cm="1">
        <f t="array" ref="G204:I204">VLOOKUP(A204,'[2]Anexo 1 Matriz Inf Gestión'!$A$7:$AF$215,TRANSPOSE({30;31;32}),0)</f>
        <v>4200000</v>
      </c>
      <c r="H204" s="15">
        <v>1210000</v>
      </c>
      <c r="I204" s="3">
        <v>0.28809523809523807</v>
      </c>
      <c r="J204" s="35" t="s">
        <v>455</v>
      </c>
      <c r="K204" s="3">
        <f>VLOOKUP(A204,'[1]Anexo 1 Matriz Inf Gestión'!$B$8:$J$216,7,0)</f>
        <v>1</v>
      </c>
      <c r="L204" s="3" cm="1">
        <f t="array" ref="L204:M204">VLOOKUP(A204,'[3]Anexo 1 Matriz Inf Gestión'!$A$8:$R$216,TRANSPOSE({11;16}),0)</f>
        <v>1</v>
      </c>
      <c r="M204" s="3">
        <v>1</v>
      </c>
      <c r="N204" s="15" cm="1">
        <f t="array" ref="N204:P204">VLOOKUP(A204,'[3]Anexo 1 Matriz Inf Gestión'!$A$8:$AU$216,TRANSPOSE({45;46;47}),0)</f>
        <v>58821000</v>
      </c>
      <c r="O204" s="15">
        <v>58821000</v>
      </c>
      <c r="P204" s="3">
        <v>1</v>
      </c>
      <c r="Q204" s="34" t="s">
        <v>371</v>
      </c>
      <c r="R204" s="3">
        <f>VLOOKUP(A204,'[1]Anexo 1 Matriz Inf Gestión'!$B$8:$J$216,8,0)</f>
        <v>1</v>
      </c>
      <c r="S204" s="3" cm="1">
        <f t="array" ref="S204:T204">VLOOKUP(A204,'[4]Anexo 1 Matriz Inf Gestión'!$A$8:$R$216,TRANSPOSE({11;17}),0)</f>
        <v>1</v>
      </c>
      <c r="T204" s="3">
        <v>1</v>
      </c>
      <c r="U204" s="15" cm="1">
        <f t="array" ref="U204:W204">VLOOKUP(A204,'[4]Anexo 1 Matriz Inf Gestión'!$A$8:$BE$216,TRANSPOSE({54;55;56}),0)</f>
        <v>32357659</v>
      </c>
      <c r="V204" s="15">
        <v>32357659</v>
      </c>
      <c r="W204" s="3">
        <v>1</v>
      </c>
      <c r="X204" s="30" t="s">
        <v>634</v>
      </c>
      <c r="Y204" s="3">
        <f>VLOOKUP(A204,'[1]Anexo 1 Matriz Inf Gestión'!$B$8:$J$216,9,0)</f>
        <v>1</v>
      </c>
      <c r="Z204" s="3">
        <f>VLOOKUP(A204,'[1]Anexo 1 Matriz Inf Gestión'!$B$8:$N$216,13,0)</f>
        <v>1</v>
      </c>
      <c r="AA204" s="3">
        <f>VLOOKUP(A204,'[1]Anexo 1 Matriz Inf Gestión'!$B$8:$U$216,20,0)</f>
        <v>1</v>
      </c>
      <c r="AB204" s="15" cm="1">
        <f t="array" ref="AB204:AD204">VLOOKUP(A204,'[1]Anexo 1 Matriz Inf Gestión'!$B$8:$BP$216,TRANSPOSE({65;66;67}),0)</f>
        <v>153821171</v>
      </c>
      <c r="AC204" s="15">
        <v>153821171</v>
      </c>
      <c r="AD204" s="3">
        <v>1</v>
      </c>
      <c r="AE204" s="33" t="str">
        <f>IFERROR(IF(VLOOKUP(A204,[1]Consolidado!$A$6:$L$215,12,0)="","",VLOOKUP(A204,[1]Consolidado!$A$6:$L$215,12,0)),"")</f>
        <v>para el año, a traves de la implementación del Modelo GOTA, se viene fortaleciendo capacidades para la incidencia en los instrumentos de planeción hidrica (POMCAS, PORH, rondas hídricas), este ejercicio se ha realizado con las Juntas de Acción Comunal y las Juntas de Acueducto Rurales. Se ha apoyado el fortalecimiento de capacidades de actores para la incidencia en los planes de manejo de las áreas protegidas; para este año cuatro (DMI Alto de Ventanas, Reserva Forestal Protectora Alto de San Miguel, Parque Regional Corredor de las Alegrias y DMI Cacica Noria), además se hizo medición de la participación en asuntos de gestión del riesgo en dos municipios, para ello se mide la Gobernanza, la gobernabilidad, la Participación y la participación ciudadan ambiental. A trevés de la implementación se continua la apropiacion social de los Planes Municipales de Educación Ambiental, que en materia de participación se identificaron como una debilidad en los 18 municipios que los han formulado.</v>
      </c>
      <c r="AF204" s="3">
        <f>VLOOKUP(A204,'[1]Anexo 1 Matriz Inf Gestión'!$B$8:$AK$216,36,0)</f>
        <v>1</v>
      </c>
      <c r="AG204" s="15" cm="1">
        <f t="array" ref="AG204:AI204">VLOOKUP(A204,'[1]Anexo 1 Matriz Inf Gestión'!$B$8:$BV$216,TRANSPOSE({71;72;73}),0)</f>
        <v>249199830</v>
      </c>
      <c r="AH204" s="15">
        <v>246209830</v>
      </c>
      <c r="AI204" s="3">
        <v>0.98800159695133016</v>
      </c>
      <c r="AJ204" s="40" t="str">
        <f>IF(VLOOKUP(A204,'[1]Anexo 1 Matriz Inf Gestión'!$B$8:$CA$216,75,0)="","",VLOOKUP(A204,'[1]Anexo 1 Matriz Inf Gestión'!$B$8:$CA$216,75,0))</f>
        <v/>
      </c>
      <c r="AK204" s="40" t="str">
        <f>IF(VLOOKUP(A204,'[1]Anexo 1 Matriz Inf Gestión'!$B$8:$CA$216,76,0)="","",VLOOKUP(A204,'[1]Anexo 1 Matriz Inf Gestión'!$B$8:$CA$216,76,0))</f>
        <v/>
      </c>
      <c r="AL204" s="40" t="str">
        <f>IF(VLOOKUP(A204,'[1]Anexo 1 Matriz Inf Gestión'!$B$8:$CA$216,77,0)="","",VLOOKUP(A204,'[1]Anexo 1 Matriz Inf Gestión'!$B$8:$CA$216,77,0))</f>
        <v>RET 42: Fortalecer la incidencia en la toma de decisiones ambientales adecuadas desde la comunicación formación y apropiación social en la ciudadanía y grupos organizados</v>
      </c>
      <c r="AM204" s="40" t="str">
        <f>IF(VLOOKUP(A204,'[1]Anexo 1 Matriz Inf Gestión'!$B$8:$CA$216,78,0)="","",VLOOKUP(A204,'[1]Anexo 1 Matriz Inf Gestión'!$B$8:$CA$216,78,0))</f>
        <v/>
      </c>
    </row>
    <row r="205" spans="1:39" ht="25.5" outlineLevel="1" x14ac:dyDescent="0.2">
      <c r="A205" s="8" t="s">
        <v>236</v>
      </c>
      <c r="B205" s="4" t="str">
        <f>VLOOKUP(A205,'[1]Anexo 1 Matriz Inf Gestión'!$B$8:$D$216,3,0)</f>
        <v>Fortalecer espacios e instrumentos de participación, con enfoque diferencial</v>
      </c>
      <c r="C205" s="4" t="str">
        <f>IFERROR(IF(VLOOKUP(A205,'[1]Anexo 1 Matriz Inf Gestión'!$B$8:$E$216,4,0)="","",VLOOKUP(A205,'[1]Anexo 1 Matriz Inf Gestión'!$B$8:$E$216,4,0)),"")</f>
        <v/>
      </c>
      <c r="D205" s="3">
        <f>VLOOKUP(A205,'[1]Anexo 1 Matriz Inf Gestión'!$B$8:$J$216,6,0)</f>
        <v>1</v>
      </c>
      <c r="E205" s="3" cm="1">
        <f t="array" ref="E205:F205">VLOOKUP(A205,'[2]Anexo 1 Matriz Inf Gestión'!$A$7:$H$215,TRANSPOSE({7;8}),0)</f>
        <v>1</v>
      </c>
      <c r="F205" s="3">
        <v>1</v>
      </c>
      <c r="G205" s="15" cm="1">
        <f t="array" ref="G205:I205">VLOOKUP(A205,'[2]Anexo 1 Matriz Inf Gestión'!$A$7:$AF$215,TRANSPOSE({30;31;32}),0)</f>
        <v>243171289</v>
      </c>
      <c r="H205" s="15">
        <v>240256073</v>
      </c>
      <c r="I205" s="3">
        <v>0.98801167682258739</v>
      </c>
      <c r="J205" s="35" t="s">
        <v>67</v>
      </c>
      <c r="K205" s="3">
        <f>VLOOKUP(A205,'[1]Anexo 1 Matriz Inf Gestión'!$B$8:$J$216,7,0)</f>
        <v>1</v>
      </c>
      <c r="L205" s="3" cm="1">
        <f t="array" ref="L205:M205">VLOOKUP(A205,'[3]Anexo 1 Matriz Inf Gestión'!$A$8:$R$216,TRANSPOSE({11;16}),0)</f>
        <v>1</v>
      </c>
      <c r="M205" s="3">
        <v>1</v>
      </c>
      <c r="N205" s="15" cm="1">
        <f t="array" ref="N205:P205">VLOOKUP(A205,'[3]Anexo 1 Matriz Inf Gestión'!$A$8:$AU$216,TRANSPOSE({45;46;47}),0)</f>
        <v>236654767</v>
      </c>
      <c r="O205" s="15">
        <v>233572670</v>
      </c>
      <c r="P205" s="3">
        <v>0.98697640009930587</v>
      </c>
      <c r="Q205" s="34" t="s">
        <v>67</v>
      </c>
      <c r="R205" s="3">
        <f>VLOOKUP(A205,'[1]Anexo 1 Matriz Inf Gestión'!$B$8:$J$216,8,0)</f>
        <v>1</v>
      </c>
      <c r="S205" s="3" cm="1">
        <f t="array" ref="S205:T205">VLOOKUP(A205,'[4]Anexo 1 Matriz Inf Gestión'!$A$8:$R$216,TRANSPOSE({11;17}),0)</f>
        <v>1</v>
      </c>
      <c r="T205" s="3">
        <v>1</v>
      </c>
      <c r="U205" s="15" cm="1">
        <f t="array" ref="U205:W205">VLOOKUP(A205,'[4]Anexo 1 Matriz Inf Gestión'!$A$8:$BE$216,TRANSPOSE({54;55;56}),0)</f>
        <v>119583581</v>
      </c>
      <c r="V205" s="15">
        <v>106149167</v>
      </c>
      <c r="W205" s="3">
        <v>0.88765670096465832</v>
      </c>
      <c r="X205" s="30" t="s">
        <v>67</v>
      </c>
      <c r="Y205" s="3">
        <f>VLOOKUP(A205,'[1]Anexo 1 Matriz Inf Gestión'!$B$8:$J$216,9,0)</f>
        <v>1</v>
      </c>
      <c r="Z205" s="3">
        <f>VLOOKUP(A205,'[1]Anexo 1 Matriz Inf Gestión'!$B$8:$N$216,13,0)</f>
        <v>1</v>
      </c>
      <c r="AA205" s="3">
        <f>VLOOKUP(A205,'[1]Anexo 1 Matriz Inf Gestión'!$B$8:$U$216,20,0)</f>
        <v>1</v>
      </c>
      <c r="AB205" s="15" cm="1">
        <f t="array" ref="AB205:AD205">VLOOKUP(A205,'[1]Anexo 1 Matriz Inf Gestión'!$B$8:$BP$216,TRANSPOSE({65;66;67}),0)</f>
        <v>124491033</v>
      </c>
      <c r="AC205" s="15">
        <v>96378740</v>
      </c>
      <c r="AD205" s="3">
        <v>0.77418218547515782</v>
      </c>
      <c r="AE205" s="33" t="str">
        <f>IFERROR(IF(VLOOKUP(A205,[1]Consolidado!$A$6:$L$215,12,0)="","",VLOOKUP(A205,[1]Consolidado!$A$6:$L$215,12,0)),"")</f>
        <v/>
      </c>
      <c r="AF205" s="3">
        <f>VLOOKUP(A205,'[1]Anexo 1 Matriz Inf Gestión'!$B$8:$AK$216,36,0)</f>
        <v>1</v>
      </c>
      <c r="AG205" s="15" cm="1">
        <f t="array" ref="AG205:AI205">VLOOKUP(A205,'[1]Anexo 1 Matriz Inf Gestión'!$B$8:$BV$216,TRANSPOSE({71;72;73}),0)</f>
        <v>723900670</v>
      </c>
      <c r="AH205" s="15">
        <v>676356650</v>
      </c>
      <c r="AI205" s="3">
        <v>0.93432245338300346</v>
      </c>
      <c r="AJ205" s="40" t="str">
        <f>IF(VLOOKUP(A205,'[1]Anexo 1 Matriz Inf Gestión'!$B$8:$CA$216,75,0)="","",VLOOKUP(A205,'[1]Anexo 1 Matriz Inf Gestión'!$B$8:$CA$216,75,0))</f>
        <v/>
      </c>
      <c r="AK205" s="40" t="str">
        <f>IF(VLOOKUP(A205,'[1]Anexo 1 Matriz Inf Gestión'!$B$8:$CA$216,76,0)="","",VLOOKUP(A205,'[1]Anexo 1 Matriz Inf Gestión'!$B$8:$CA$216,76,0))</f>
        <v/>
      </c>
      <c r="AL205" s="40" t="str">
        <f>IF(VLOOKUP(A205,'[1]Anexo 1 Matriz Inf Gestión'!$B$8:$CA$216,77,0)="","",VLOOKUP(A205,'[1]Anexo 1 Matriz Inf Gestión'!$B$8:$CA$216,77,0))</f>
        <v/>
      </c>
      <c r="AM205" s="40" t="str">
        <f>IF(VLOOKUP(A205,'[1]Anexo 1 Matriz Inf Gestión'!$B$8:$CA$216,78,0)="","",VLOOKUP(A205,'[1]Anexo 1 Matriz Inf Gestión'!$B$8:$CA$216,78,0))</f>
        <v/>
      </c>
    </row>
    <row r="206" spans="1:39" ht="409.5" outlineLevel="1" x14ac:dyDescent="0.2">
      <c r="A206" s="8" t="s">
        <v>180</v>
      </c>
      <c r="B206" s="4" t="str">
        <f>VLOOKUP(A206,'[1]Anexo 1 Matriz Inf Gestión'!$B$8:$D$216,3,0)</f>
        <v>Promoción de acciones de incidencia de los actores en espacios e instrumentos de participación</v>
      </c>
      <c r="C206" s="4" t="str">
        <f>IFERROR(IF(VLOOKUP(A206,'[1]Anexo 1 Matriz Inf Gestión'!$B$8:$E$216,4,0)="","",VLOOKUP(A206,'[1]Anexo 1 Matriz Inf Gestión'!$B$8:$E$216,4,0)),"")</f>
        <v>% de acciones de incidencia de los actores en espacios e instrumentos de participación</v>
      </c>
      <c r="D206" s="3">
        <f>VLOOKUP(A206,'[1]Anexo 1 Matriz Inf Gestión'!$B$8:$J$216,6,0)</f>
        <v>0.125</v>
      </c>
      <c r="E206" s="3" cm="1">
        <f t="array" ref="E206:F206">VLOOKUP(A206,'[2]Anexo 1 Matriz Inf Gestión'!$A$7:$H$215,TRANSPOSE({7;8}),0)</f>
        <v>0.13</v>
      </c>
      <c r="F206" s="3">
        <v>1</v>
      </c>
      <c r="G206" s="15" cm="1">
        <f t="array" ref="G206:I206">VLOOKUP(A206,'[2]Anexo 1 Matriz Inf Gestión'!$A$7:$AF$215,TRANSPOSE({30;31;32}),0)</f>
        <v>243171289</v>
      </c>
      <c r="H206" s="15">
        <v>240256073</v>
      </c>
      <c r="I206" s="3">
        <v>0.98801167682258739</v>
      </c>
      <c r="J206" s="35" t="s">
        <v>492</v>
      </c>
      <c r="K206" s="3">
        <f>VLOOKUP(A206,'[1]Anexo 1 Matriz Inf Gestión'!$B$8:$J$216,7,0)</f>
        <v>0.5</v>
      </c>
      <c r="L206" s="3" cm="1">
        <f t="array" ref="L206:M206">VLOOKUP(A206,'[3]Anexo 1 Matriz Inf Gestión'!$A$8:$R$216,TRANSPOSE({11;16}),0)</f>
        <v>0.5</v>
      </c>
      <c r="M206" s="3">
        <v>1</v>
      </c>
      <c r="N206" s="15" cm="1">
        <f t="array" ref="N206:P206">VLOOKUP(A206,'[3]Anexo 1 Matriz Inf Gestión'!$A$8:$AU$216,TRANSPOSE({45;46;47}),0)</f>
        <v>236654767</v>
      </c>
      <c r="O206" s="15">
        <v>233572670</v>
      </c>
      <c r="P206" s="3">
        <v>0.98697640009930587</v>
      </c>
      <c r="Q206" s="34" t="s">
        <v>372</v>
      </c>
      <c r="R206" s="3">
        <f>VLOOKUP(A206,'[1]Anexo 1 Matriz Inf Gestión'!$B$8:$J$216,8,0)</f>
        <v>0.75</v>
      </c>
      <c r="S206" s="3" cm="1">
        <f t="array" ref="S206:T206">VLOOKUP(A206,'[4]Anexo 1 Matriz Inf Gestión'!$A$8:$R$216,TRANSPOSE({11;17}),0)</f>
        <v>0.75</v>
      </c>
      <c r="T206" s="3">
        <v>1</v>
      </c>
      <c r="U206" s="15" cm="1">
        <f t="array" ref="U206:W206">VLOOKUP(A206,'[4]Anexo 1 Matriz Inf Gestión'!$A$8:$BE$216,TRANSPOSE({54;55;56}),0)</f>
        <v>119583581</v>
      </c>
      <c r="V206" s="15">
        <v>106149167</v>
      </c>
      <c r="W206" s="3">
        <v>0.88765670096465832</v>
      </c>
      <c r="X206" s="30" t="s">
        <v>635</v>
      </c>
      <c r="Y206" s="3">
        <f>VLOOKUP(A206,'[1]Anexo 1 Matriz Inf Gestión'!$B$8:$J$216,9,0)</f>
        <v>1</v>
      </c>
      <c r="Z206" s="3">
        <f>VLOOKUP(A206,'[1]Anexo 1 Matriz Inf Gestión'!$B$8:$N$216,13,0)</f>
        <v>1</v>
      </c>
      <c r="AA206" s="3">
        <f>VLOOKUP(A206,'[1]Anexo 1 Matriz Inf Gestión'!$B$8:$U$216,20,0)</f>
        <v>1</v>
      </c>
      <c r="AB206" s="15" cm="1">
        <f t="array" ref="AB206:AD206">VLOOKUP(A206,'[1]Anexo 1 Matriz Inf Gestión'!$B$8:$BP$216,TRANSPOSE({65;66;67}),0)</f>
        <v>124491033</v>
      </c>
      <c r="AC206" s="15">
        <v>96378740</v>
      </c>
      <c r="AD206" s="3">
        <v>0.77418218547515782</v>
      </c>
      <c r="AE206" s="33" t="str">
        <f>IFERROR(IF(VLOOKUP(A206,[1]Consolidado!$A$6:$L$215,12,0)="","",VLOOKUP(A206,[1]Consolidado!$A$6:$L$215,12,0)),"")</f>
        <v xml:space="preserve">Durante el 2023 el indicador 11.2.1 % de acciones de incidencia de los actores en espacios e instrumentos de participación: se avanzó en el aporte de la “Participación en la formulación del modelo de administración de áreas protegidas con enfoque diferencial, con seis (6) encuentros con los sector académico, comunidades, organizaciones ambientales, sector productivo y empresarial, comunidad afrodescendiente y Comunidad indígena de la jurisdicción de Corantioquia.
Se implementó la estrategia Apropiación Social en áreas protegidas:  en cuatro áreas protegidas (Parque Natural Regional Corredor de las Alegrías, Distrito Regional de Manejo Integrado Alto de Ventanas, Distrito Regional de Manejo Integrado Cacica Noria; Reserva Forestal Protectora Regional Alto de San Miguel; se realizaron 49 encuentro con representantes de las veredas del área de influenciade las áreas.  
En Instrumentos de planificación Hídrica se trabajó en participación en la planificación del patrimonio hídrico a través de la metodología “Transectos Fluviales” con las Juntas de Acción Comunal y Juntas Administradores de Acueductos rurales de la Quebrada San Andres Parte Alta; Con la estrategia de apropiación social y gestión corresponsable del patrimonio hídrico se avanza con un curso de Formación en relaciones Hidrosociales Agua, Territorio y con 162 encuentros en 54 municipios y 797 personas certificadas en la jurisdicción de Corantioquia.
La formulación de una Estrategia para fortalecer la Gobernanza Ambiental en los POMCA; Estrategia de Rondas Hídricas y Estrategia PGIRS; en la asesoría, apoyo y acompañamiento en las reuniones en la revisión del POT en los componentes de Espacio Público y Comunidades étnicas y participación de los municipios Caldas, Copacabana, Gómez Plata, Liborina, Olaya, Buritica, Tarso, Estrella, Donmatías, Toledo, Valparaiso, Itaguí, Campamento, Venecia, Támesis, anzá y Girardota. 
Divulgación y conocimiento de los Planes de Educación Ambiental Municipal formulados de 18 municipios (Bello, Barbosa, Girardota, Yolombo, Itaguí, Envigado, Maceo, Ciudad Bolívar, Salgar, Concordia, Amalfi, Caramanta, Angostura, Carolina del Príncipe, Sta Rosa de Osos, tarso, Buritica, Sabaneta para un total de participación de 166 personas).
Se está trabajando con los Siguientes Actores territoriales como JAC, Mesas Ambientales, Juntas de Acueducto Rural, Propietarios, sectores productivos, Administraciones Municipales, Consejos territoriales de Planeación, Concejos Municipales y ongs.
</v>
      </c>
      <c r="AF206" s="3">
        <f>VLOOKUP(A206,'[1]Anexo 1 Matriz Inf Gestión'!$B$8:$AK$216,36,0)</f>
        <v>1</v>
      </c>
      <c r="AG206" s="15" cm="1">
        <f t="array" ref="AG206:AI206">VLOOKUP(A206,'[1]Anexo 1 Matriz Inf Gestión'!$B$8:$BV$216,TRANSPOSE({71;72;73}),0)</f>
        <v>723900670</v>
      </c>
      <c r="AH206" s="15">
        <v>676356650</v>
      </c>
      <c r="AI206" s="3">
        <v>0.93432245338300346</v>
      </c>
      <c r="AJ206" s="40" t="str">
        <f>IF(VLOOKUP(A206,'[1]Anexo 1 Matriz Inf Gestión'!$B$8:$CA$216,75,0)="","",VLOOKUP(A206,'[1]Anexo 1 Matriz Inf Gestión'!$B$8:$CA$216,75,0))</f>
        <v/>
      </c>
      <c r="AK206" s="40" t="str">
        <f>IF(VLOOKUP(A206,'[1]Anexo 1 Matriz Inf Gestión'!$B$8:$CA$216,76,0)="","",VLOOKUP(A206,'[1]Anexo 1 Matriz Inf Gestión'!$B$8:$CA$216,76,0))</f>
        <v/>
      </c>
      <c r="AL206" s="40" t="str">
        <f>IF(VLOOKUP(A206,'[1]Anexo 1 Matriz Inf Gestión'!$B$8:$CA$216,77,0)="","",VLOOKUP(A206,'[1]Anexo 1 Matriz Inf Gestión'!$B$8:$CA$216,77,0))</f>
        <v/>
      </c>
      <c r="AM206" s="40" t="str">
        <f>IF(VLOOKUP(A206,'[1]Anexo 1 Matriz Inf Gestión'!$B$8:$CA$216,78,0)="","",VLOOKUP(A206,'[1]Anexo 1 Matriz Inf Gestión'!$B$8:$CA$216,78,0))</f>
        <v/>
      </c>
    </row>
    <row r="207" spans="1:39" ht="38.25" outlineLevel="1" x14ac:dyDescent="0.2">
      <c r="A207" s="8" t="s">
        <v>237</v>
      </c>
      <c r="B207" s="4" t="str">
        <f>VLOOKUP(A207,'[1]Anexo 1 Matriz Inf Gestión'!$B$8:$D$216,3,0)</f>
        <v>Ejecutar la estrategia de cooperación y apropiación social para la ejecución del PGAR en el marco del Plan de Acción</v>
      </c>
      <c r="C207" s="4" t="str">
        <f>IFERROR(IF(VLOOKUP(A207,'[1]Anexo 1 Matriz Inf Gestión'!$B$8:$E$216,4,0)="","",VLOOKUP(A207,'[1]Anexo 1 Matriz Inf Gestión'!$B$8:$E$216,4,0)),"")</f>
        <v/>
      </c>
      <c r="D207" s="3">
        <f>VLOOKUP(A207,'[1]Anexo 1 Matriz Inf Gestión'!$B$8:$J$216,6,0)</f>
        <v>1</v>
      </c>
      <c r="E207" s="3" cm="1">
        <f t="array" ref="E207:F207">VLOOKUP(A207,'[2]Anexo 1 Matriz Inf Gestión'!$A$7:$H$215,TRANSPOSE({7;8}),0)</f>
        <v>1</v>
      </c>
      <c r="F207" s="3">
        <v>1</v>
      </c>
      <c r="G207" s="15" cm="1">
        <f t="array" ref="G207:I207">VLOOKUP(A207,'[2]Anexo 1 Matriz Inf Gestión'!$A$7:$AF$215,TRANSPOSE({30;31;32}),0)</f>
        <v>72315130</v>
      </c>
      <c r="H207" s="15">
        <v>25854372</v>
      </c>
      <c r="I207" s="3">
        <v>0.3575236883346542</v>
      </c>
      <c r="J207" s="35" t="s">
        <v>67</v>
      </c>
      <c r="K207" s="3">
        <f>VLOOKUP(A207,'[1]Anexo 1 Matriz Inf Gestión'!$B$8:$J$216,7,0)</f>
        <v>1</v>
      </c>
      <c r="L207" s="3" cm="1">
        <f t="array" ref="L207:M207">VLOOKUP(A207,'[3]Anexo 1 Matriz Inf Gestión'!$A$8:$R$216,TRANSPOSE({11;16}),0)</f>
        <v>1</v>
      </c>
      <c r="M207" s="3">
        <v>1</v>
      </c>
      <c r="N207" s="15" cm="1">
        <f t="array" ref="N207:P207">VLOOKUP(A207,'[3]Anexo 1 Matriz Inf Gestión'!$A$8:$AU$216,TRANSPOSE({45;46;47}),0)</f>
        <v>208000000</v>
      </c>
      <c r="O207" s="15">
        <v>124118000</v>
      </c>
      <c r="P207" s="3">
        <v>0.59672115384615387</v>
      </c>
      <c r="Q207" s="34" t="s">
        <v>67</v>
      </c>
      <c r="R207" s="3">
        <f>VLOOKUP(A207,'[1]Anexo 1 Matriz Inf Gestión'!$B$8:$J$216,8,0)</f>
        <v>1</v>
      </c>
      <c r="S207" s="3" cm="1">
        <f t="array" ref="S207:T207">VLOOKUP(A207,'[4]Anexo 1 Matriz Inf Gestión'!$A$8:$R$216,TRANSPOSE({11;17}),0)</f>
        <v>1</v>
      </c>
      <c r="T207" s="3">
        <v>1</v>
      </c>
      <c r="U207" s="15" cm="1">
        <f t="array" ref="U207:W207">VLOOKUP(A207,'[4]Anexo 1 Matriz Inf Gestión'!$A$8:$BE$216,TRANSPOSE({54;55;56}),0)</f>
        <v>137569887</v>
      </c>
      <c r="V207" s="15">
        <v>82746000</v>
      </c>
      <c r="W207" s="3">
        <v>0.60148337550062825</v>
      </c>
      <c r="X207" s="30" t="s">
        <v>67</v>
      </c>
      <c r="Y207" s="3">
        <f>VLOOKUP(A207,'[1]Anexo 1 Matriz Inf Gestión'!$B$8:$J$216,9,0)</f>
        <v>1</v>
      </c>
      <c r="Z207" s="3">
        <f>VLOOKUP(A207,'[1]Anexo 1 Matriz Inf Gestión'!$B$8:$N$216,13,0)</f>
        <v>1</v>
      </c>
      <c r="AA207" s="3">
        <f>VLOOKUP(A207,'[1]Anexo 1 Matriz Inf Gestión'!$B$8:$U$216,20,0)</f>
        <v>1</v>
      </c>
      <c r="AB207" s="15" cm="1">
        <f t="array" ref="AB207:AD207">VLOOKUP(A207,'[1]Anexo 1 Matriz Inf Gestión'!$B$8:$BP$216,TRANSPOSE({65;66;67}),0)</f>
        <v>316544906</v>
      </c>
      <c r="AC207" s="15">
        <v>107645140</v>
      </c>
      <c r="AD207" s="3">
        <v>0.34006277769638155</v>
      </c>
      <c r="AE207" s="33" t="str">
        <f>IFERROR(IF(VLOOKUP(A207,[1]Consolidado!$A$6:$L$215,12,0)="","",VLOOKUP(A207,[1]Consolidado!$A$6:$L$215,12,0)),"")</f>
        <v/>
      </c>
      <c r="AF207" s="3">
        <f>VLOOKUP(A207,'[1]Anexo 1 Matriz Inf Gestión'!$B$8:$AK$216,36,0)</f>
        <v>1</v>
      </c>
      <c r="AG207" s="15" cm="1">
        <f t="array" ref="AG207:AI207">VLOOKUP(A207,'[1]Anexo 1 Matriz Inf Gestión'!$B$8:$BV$216,TRANSPOSE({71;72;73}),0)</f>
        <v>734429923</v>
      </c>
      <c r="AH207" s="15">
        <v>340363512</v>
      </c>
      <c r="AI207" s="3">
        <v>0.46343905843280842</v>
      </c>
      <c r="AJ207" s="40" t="str">
        <f>IF(VLOOKUP(A207,'[1]Anexo 1 Matriz Inf Gestión'!$B$8:$CA$216,75,0)="","",VLOOKUP(A207,'[1]Anexo 1 Matriz Inf Gestión'!$B$8:$CA$216,75,0))</f>
        <v/>
      </c>
      <c r="AK207" s="40" t="str">
        <f>IF(VLOOKUP(A207,'[1]Anexo 1 Matriz Inf Gestión'!$B$8:$CA$216,76,0)="","",VLOOKUP(A207,'[1]Anexo 1 Matriz Inf Gestión'!$B$8:$CA$216,76,0))</f>
        <v/>
      </c>
      <c r="AL207" s="40" t="str">
        <f>IF(VLOOKUP(A207,'[1]Anexo 1 Matriz Inf Gestión'!$B$8:$CA$216,77,0)="","",VLOOKUP(A207,'[1]Anexo 1 Matriz Inf Gestión'!$B$8:$CA$216,77,0))</f>
        <v/>
      </c>
      <c r="AM207" s="40" t="str">
        <f>IF(VLOOKUP(A207,'[1]Anexo 1 Matriz Inf Gestión'!$B$8:$CA$216,78,0)="","",VLOOKUP(A207,'[1]Anexo 1 Matriz Inf Gestión'!$B$8:$CA$216,78,0))</f>
        <v/>
      </c>
    </row>
    <row r="208" spans="1:39" ht="178.5" outlineLevel="1" x14ac:dyDescent="0.2">
      <c r="A208" s="8" t="s">
        <v>181</v>
      </c>
      <c r="B208" s="4" t="str">
        <f>VLOOKUP(A208,'[1]Anexo 1 Matriz Inf Gestión'!$B$8:$D$216,3,0)</f>
        <v>Ejecución de los retos del PGAR con corresponsabilidad, en el marco del plan de acción</v>
      </c>
      <c r="C208" s="4" t="str">
        <f>IFERROR(IF(VLOOKUP(A208,'[1]Anexo 1 Matriz Inf Gestión'!$B$8:$E$216,4,0)="","",VLOOKUP(A208,'[1]Anexo 1 Matriz Inf Gestión'!$B$8:$E$216,4,0)),"")</f>
        <v>% de ejecución de los retos del PGAR con corresponsabilidad, en el marco del plan de acción</v>
      </c>
      <c r="D208" s="3">
        <f>VLOOKUP(A208,'[1]Anexo 1 Matriz Inf Gestión'!$B$8:$J$216,6,0)</f>
        <v>0.1</v>
      </c>
      <c r="E208" s="3" cm="1">
        <f t="array" ref="E208:F208">VLOOKUP(A208,'[2]Anexo 1 Matriz Inf Gestión'!$A$7:$H$215,TRANSPOSE({7;8}),0)</f>
        <v>0.72</v>
      </c>
      <c r="F208" s="3">
        <v>1</v>
      </c>
      <c r="G208" s="15" cm="1">
        <f t="array" ref="G208:I208">VLOOKUP(A208,'[2]Anexo 1 Matriz Inf Gestión'!$A$7:$AF$215,TRANSPOSE({30;31;32}),0)</f>
        <v>0</v>
      </c>
      <c r="H208" s="15">
        <v>0</v>
      </c>
      <c r="I208" s="3">
        <v>0</v>
      </c>
      <c r="J208" s="35" t="s">
        <v>493</v>
      </c>
      <c r="K208" s="3">
        <f>VLOOKUP(A208,'[1]Anexo 1 Matriz Inf Gestión'!$B$8:$J$216,7,0)</f>
        <v>0.3</v>
      </c>
      <c r="L208" s="3" cm="1">
        <f t="array" ref="L208:M208">VLOOKUP(A208,'[3]Anexo 1 Matriz Inf Gestión'!$A$8:$R$216,TRANSPOSE({11;16}),0)</f>
        <v>0.74</v>
      </c>
      <c r="M208" s="3">
        <v>1</v>
      </c>
      <c r="N208" s="15" cm="1">
        <f t="array" ref="N208:P208">VLOOKUP(A208,'[3]Anexo 1 Matriz Inf Gestión'!$A$8:$AU$216,TRANSPOSE({45;46;47}),0)</f>
        <v>198000000</v>
      </c>
      <c r="O208" s="15">
        <v>114505500</v>
      </c>
      <c r="P208" s="3">
        <v>0.57831060606060603</v>
      </c>
      <c r="Q208" s="34" t="s">
        <v>373</v>
      </c>
      <c r="R208" s="3">
        <f>VLOOKUP(A208,'[1]Anexo 1 Matriz Inf Gestión'!$B$8:$J$216,8,0)</f>
        <v>0.5</v>
      </c>
      <c r="S208" s="3" cm="1">
        <f t="array" ref="S208:T208">VLOOKUP(A208,'[4]Anexo 1 Matriz Inf Gestión'!$A$8:$R$216,TRANSPOSE({11;17}),0)</f>
        <v>0.92</v>
      </c>
      <c r="T208" s="3">
        <v>1</v>
      </c>
      <c r="U208" s="15" cm="1">
        <f t="array" ref="U208:W208">VLOOKUP(A208,'[4]Anexo 1 Matriz Inf Gestión'!$A$8:$BE$216,TRANSPOSE({54;55;56}),0)</f>
        <v>40000000</v>
      </c>
      <c r="V208" s="15">
        <v>40000000</v>
      </c>
      <c r="W208" s="3">
        <v>1</v>
      </c>
      <c r="X208" s="30" t="s">
        <v>636</v>
      </c>
      <c r="Y208" s="3">
        <f>VLOOKUP(A208,'[1]Anexo 1 Matriz Inf Gestión'!$B$8:$J$216,9,0)</f>
        <v>0.6</v>
      </c>
      <c r="Z208" s="3">
        <f>VLOOKUP(A208,'[1]Anexo 1 Matriz Inf Gestión'!$B$8:$N$216,13,0)</f>
        <v>0.92</v>
      </c>
      <c r="AA208" s="3">
        <f>VLOOKUP(A208,'[1]Anexo 1 Matriz Inf Gestión'!$B$8:$U$216,20,0)</f>
        <v>1</v>
      </c>
      <c r="AB208" s="15" cm="1">
        <f t="array" ref="AB208:AD208">VLOOKUP(A208,'[1]Anexo 1 Matriz Inf Gestión'!$B$8:$BP$216,TRANSPOSE({65;66;67}),0)</f>
        <v>0</v>
      </c>
      <c r="AC208" s="15">
        <v>0</v>
      </c>
      <c r="AD208" s="3">
        <v>0</v>
      </c>
      <c r="AE208" s="33" t="str">
        <f>IFERROR(IF(VLOOKUP(A208,[1]Consolidado!$A$6:$L$215,12,0)="","",VLOOKUP(A208,[1]Consolidado!$A$6:$L$215,12,0)),"")</f>
        <v xml:space="preserve">En lo corrido del año se firmaron 104 convenios en corresponsabilidad que aportan a los retos del PGAR. 
A la fecha no se han firmado convenios que le aporten a los retos 9, 17, 28 y 32 sin embargo el avance del indicador es del 92%, con un 100% de cumplimiento de la meta programada para el cuatreño. 
Este porcentaje de ejecución refleja un compromiso y una coordinación eficaz entre los actores involucrados con el desarrollo del PGAR. El impacto se traduce en un avance sustancial hacia la consecución de los objetivos establecidos en el PGAR, fortaleciendo la gobernanza y la participación activa de las partes interesadas.
</v>
      </c>
      <c r="AF208" s="3">
        <f>VLOOKUP(A208,'[1]Anexo 1 Matriz Inf Gestión'!$B$8:$AK$216,36,0)</f>
        <v>1</v>
      </c>
      <c r="AG208" s="15" cm="1">
        <f t="array" ref="AG208:AI208">VLOOKUP(A208,'[1]Anexo 1 Matriz Inf Gestión'!$B$8:$BV$216,TRANSPOSE({71;72;73}),0)</f>
        <v>238000000</v>
      </c>
      <c r="AH208" s="15">
        <v>154505500</v>
      </c>
      <c r="AI208" s="3">
        <v>0.64918277310924366</v>
      </c>
      <c r="AJ208" s="40" t="str">
        <f>IF(VLOOKUP(A208,'[1]Anexo 1 Matriz Inf Gestión'!$B$8:$CA$216,75,0)="","",VLOOKUP(A208,'[1]Anexo 1 Matriz Inf Gestión'!$B$8:$CA$216,75,0))</f>
        <v/>
      </c>
      <c r="AK208" s="40" t="str">
        <f>IF(VLOOKUP(A208,'[1]Anexo 1 Matriz Inf Gestión'!$B$8:$CA$216,76,0)="","",VLOOKUP(A208,'[1]Anexo 1 Matriz Inf Gestión'!$B$8:$CA$216,76,0))</f>
        <v/>
      </c>
      <c r="AL208" s="40" t="str">
        <f>IF(VLOOKUP(A208,'[1]Anexo 1 Matriz Inf Gestión'!$B$8:$CA$216,77,0)="","",VLOOKUP(A208,'[1]Anexo 1 Matriz Inf Gestión'!$B$8:$CA$216,77,0))</f>
        <v>RET 33: Ejecutar los retos del PGAR con corresponsabilidad</v>
      </c>
      <c r="AM208" s="40" t="str">
        <f>IF(VLOOKUP(A208,'[1]Anexo 1 Matriz Inf Gestión'!$B$8:$CA$216,78,0)="","",VLOOKUP(A208,'[1]Anexo 1 Matriz Inf Gestión'!$B$8:$CA$216,78,0))</f>
        <v/>
      </c>
    </row>
    <row r="209" spans="1:39" ht="395.25" outlineLevel="1" x14ac:dyDescent="0.2">
      <c r="A209" s="8" t="s">
        <v>182</v>
      </c>
      <c r="B209" s="4" t="str">
        <f>VLOOKUP(A209,'[1]Anexo 1 Matriz Inf Gestión'!$B$8:$D$216,3,0)</f>
        <v>Apropiación social del PGAR con acciones por parte de los actores en el territorio</v>
      </c>
      <c r="C209" s="4" t="str">
        <f>IFERROR(IF(VLOOKUP(A209,'[1]Anexo 1 Matriz Inf Gestión'!$B$8:$E$216,4,0)="","",VLOOKUP(A209,'[1]Anexo 1 Matriz Inf Gestión'!$B$8:$E$216,4,0)),"")</f>
        <v>Número de acciones de apropiación social del PGAR por parte de los actores en el territorio</v>
      </c>
      <c r="D209" s="5">
        <f>VLOOKUP(A209,'[1]Anexo 1 Matriz Inf Gestión'!$B$8:$J$216,6,0)</f>
        <v>2</v>
      </c>
      <c r="E209" s="5" cm="1">
        <f t="array" ref="E209:F209">VLOOKUP(A209,'[2]Anexo 1 Matriz Inf Gestión'!$A$7:$H$215,TRANSPOSE({7;8}),0)</f>
        <v>6</v>
      </c>
      <c r="F209" s="5">
        <v>1</v>
      </c>
      <c r="G209" s="15" cm="1">
        <f t="array" ref="G209:I209">VLOOKUP(A209,'[2]Anexo 1 Matriz Inf Gestión'!$A$7:$AF$215,TRANSPOSE({30;31;32}),0)</f>
        <v>72315130</v>
      </c>
      <c r="H209" s="15">
        <v>25854372</v>
      </c>
      <c r="I209" s="3">
        <v>0.3575236883346542</v>
      </c>
      <c r="J209" s="35" t="s">
        <v>494</v>
      </c>
      <c r="K209" s="5">
        <f>VLOOKUP(A209,'[1]Anexo 1 Matriz Inf Gestión'!$B$8:$J$216,7,0)</f>
        <v>3</v>
      </c>
      <c r="L209" s="5" cm="1">
        <f t="array" ref="L209:M209">VLOOKUP(A209,'[3]Anexo 1 Matriz Inf Gestión'!$A$8:$R$216,TRANSPOSE({11;16}),0)</f>
        <v>3</v>
      </c>
      <c r="M209" s="5">
        <v>1</v>
      </c>
      <c r="N209" s="15" cm="1">
        <f t="array" ref="N209:P209">VLOOKUP(A209,'[3]Anexo 1 Matriz Inf Gestión'!$A$8:$AU$216,TRANSPOSE({45;46;47}),0)</f>
        <v>10000000</v>
      </c>
      <c r="O209" s="15">
        <v>9612500</v>
      </c>
      <c r="P209" s="3">
        <v>0.96125000000000005</v>
      </c>
      <c r="Q209" s="34" t="s">
        <v>374</v>
      </c>
      <c r="R209" s="5">
        <f>VLOOKUP(A209,'[1]Anexo 1 Matriz Inf Gestión'!$B$8:$J$216,8,0)</f>
        <v>3</v>
      </c>
      <c r="S209" s="5" cm="1">
        <f t="array" ref="S209:T209">VLOOKUP(A209,'[4]Anexo 1 Matriz Inf Gestión'!$A$8:$R$216,TRANSPOSE({11;17}),0)</f>
        <v>3</v>
      </c>
      <c r="T209" s="14">
        <v>1</v>
      </c>
      <c r="U209" s="15" cm="1">
        <f t="array" ref="U209:W209">VLOOKUP(A209,'[4]Anexo 1 Matriz Inf Gestión'!$A$8:$BE$216,TRANSPOSE({54;55;56}),0)</f>
        <v>20000000</v>
      </c>
      <c r="V209" s="15">
        <v>2746000</v>
      </c>
      <c r="W209" s="3">
        <v>0.13730000000000001</v>
      </c>
      <c r="X209" s="30" t="s">
        <v>637</v>
      </c>
      <c r="Y209" s="5">
        <f>VLOOKUP(A209,'[1]Anexo 1 Matriz Inf Gestión'!$B$8:$J$216,9,0)</f>
        <v>2</v>
      </c>
      <c r="Z209" s="5">
        <f>VLOOKUP(A209,'[1]Anexo 1 Matriz Inf Gestión'!$B$8:$N$216,13,0)</f>
        <v>2</v>
      </c>
      <c r="AA209" s="3">
        <f>VLOOKUP(A209,'[1]Anexo 1 Matriz Inf Gestión'!$B$8:$U$216,20,0)</f>
        <v>1</v>
      </c>
      <c r="AB209" s="15" cm="1">
        <f t="array" ref="AB209:AD209">VLOOKUP(A209,'[1]Anexo 1 Matriz Inf Gestión'!$B$8:$BP$216,TRANSPOSE({65;66;67}),0)</f>
        <v>0</v>
      </c>
      <c r="AC209" s="15">
        <v>0</v>
      </c>
      <c r="AD209" s="3">
        <v>0</v>
      </c>
      <c r="AE209" s="33" t="str">
        <f>IFERROR(IF(VLOOKUP(A209,[1]Consolidado!$A$6:$L$215,12,0)="","",VLOOKUP(A209,[1]Consolidado!$A$6:$L$215,12,0)),"")</f>
        <v>Apropiación de Ecoescuela "una estrategia de educación ambiental que desde CORANTIOQUIA, busca promover la apropiación social a través del reconocimiento territorial, fortaleciendo la cultura ambiental enfocada en la proyección comunitaria en miras a la transformación social en perspectiva a los conflictos socioambientales presentes en la ruralidad; maximizando así la conservación del patrimonio ambiental y la reconstrucción del tejido social, que aporte a las dinámicas del desarrollo sostenible y sustentable del territorio. "
Guardianes de la Naturaleza es una estrategia de educación ambiental que viene desarrollando hace 25 años, donde se fortalece la población Infantil desde los 5 a los 14 años de edad. la cual busca generar apropiación y arraigo desde una educación de Base Comunitaria donde atraves de toda la propuesta formativa y se fortalece todo el conocimiento en lo ambiental con Niños, educadores y padres de familia.</v>
      </c>
      <c r="AF209" s="5">
        <f>VLOOKUP(A209,'[1]Anexo 1 Matriz Inf Gestión'!$B$8:$AK$216,36,0)</f>
        <v>1</v>
      </c>
      <c r="AG209" s="15" cm="1">
        <f t="array" ref="AG209:AI209">VLOOKUP(A209,'[1]Anexo 1 Matriz Inf Gestión'!$B$8:$BV$216,TRANSPOSE({71;72;73}),0)</f>
        <v>102315130</v>
      </c>
      <c r="AH209" s="15">
        <v>38212872</v>
      </c>
      <c r="AI209" s="3">
        <v>0.37348212331841829</v>
      </c>
      <c r="AJ209" s="40" t="str">
        <f>IF(VLOOKUP(A209,'[1]Anexo 1 Matriz Inf Gestión'!$B$8:$CA$216,75,0)="","",VLOOKUP(A209,'[1]Anexo 1 Matriz Inf Gestión'!$B$8:$CA$216,75,0))</f>
        <v/>
      </c>
      <c r="AK209" s="40" t="str">
        <f>IF(VLOOKUP(A209,'[1]Anexo 1 Matriz Inf Gestión'!$B$8:$CA$216,76,0)="","",VLOOKUP(A209,'[1]Anexo 1 Matriz Inf Gestión'!$B$8:$CA$216,76,0))</f>
        <v/>
      </c>
      <c r="AL209" s="40" t="str">
        <f>IF(VLOOKUP(A209,'[1]Anexo 1 Matriz Inf Gestión'!$B$8:$CA$216,77,0)="","",VLOOKUP(A209,'[1]Anexo 1 Matriz Inf Gestión'!$B$8:$CA$216,77,0))</f>
        <v/>
      </c>
      <c r="AM209" s="40" t="str">
        <f>IF(VLOOKUP(A209,'[1]Anexo 1 Matriz Inf Gestión'!$B$8:$CA$216,78,0)="","",VLOOKUP(A209,'[1]Anexo 1 Matriz Inf Gestión'!$B$8:$CA$216,78,0))</f>
        <v/>
      </c>
    </row>
    <row r="210" spans="1:39" ht="165.75" outlineLevel="1" x14ac:dyDescent="0.2">
      <c r="A210" s="8" t="s">
        <v>183</v>
      </c>
      <c r="B210" s="4" t="str">
        <f>VLOOKUP(A210,'[1]Anexo 1 Matriz Inf Gestión'!$B$8:$D$216,3,0)</f>
        <v>Realización de reportes públicos compartidos de avance de cumplimiento PGAR</v>
      </c>
      <c r="C210" s="4" t="str">
        <f>IFERROR(IF(VLOOKUP(A210,'[1]Anexo 1 Matriz Inf Gestión'!$B$8:$E$216,4,0)="","",VLOOKUP(A210,'[1]Anexo 1 Matriz Inf Gestión'!$B$8:$E$216,4,0)),"")</f>
        <v>Número de reportes públicos compartidos de avance de cumplimiento PGAR</v>
      </c>
      <c r="D210" s="3">
        <f>VLOOKUP(A210,'[1]Anexo 1 Matriz Inf Gestión'!$B$8:$J$216,6,0)</f>
        <v>1</v>
      </c>
      <c r="E210" s="3" cm="1">
        <f t="array" ref="E210:F210">VLOOKUP(A210,'[2]Anexo 1 Matriz Inf Gestión'!$A$7:$H$215,TRANSPOSE({7;8}),0)</f>
        <v>1</v>
      </c>
      <c r="F210" s="3">
        <v>1</v>
      </c>
      <c r="G210" s="15" cm="1">
        <f t="array" ref="G210:I210">VLOOKUP(A210,'[2]Anexo 1 Matriz Inf Gestión'!$A$7:$AF$215,TRANSPOSE({30;31;32}),0)</f>
        <v>0</v>
      </c>
      <c r="H210" s="15">
        <v>0</v>
      </c>
      <c r="I210" s="3">
        <v>0</v>
      </c>
      <c r="J210" s="35" t="s">
        <v>495</v>
      </c>
      <c r="K210" s="3">
        <f>VLOOKUP(A210,'[1]Anexo 1 Matriz Inf Gestión'!$B$8:$J$216,7,0)</f>
        <v>1</v>
      </c>
      <c r="L210" s="3" cm="1">
        <f t="array" ref="L210:M210">VLOOKUP(A210,'[3]Anexo 1 Matriz Inf Gestión'!$A$8:$R$216,TRANSPOSE({11;16}),0)</f>
        <v>1</v>
      </c>
      <c r="M210" s="3">
        <v>1</v>
      </c>
      <c r="N210" s="15" cm="1">
        <f t="array" ref="N210:P210">VLOOKUP(A210,'[3]Anexo 1 Matriz Inf Gestión'!$A$8:$AU$216,TRANSPOSE({45;46;47}),0)</f>
        <v>0</v>
      </c>
      <c r="O210" s="15">
        <v>0</v>
      </c>
      <c r="P210" s="3">
        <v>0</v>
      </c>
      <c r="Q210" s="34" t="s">
        <v>375</v>
      </c>
      <c r="R210" s="3">
        <f>VLOOKUP(A210,'[1]Anexo 1 Matriz Inf Gestión'!$B$8:$J$216,8,0)</f>
        <v>1</v>
      </c>
      <c r="S210" s="3" cm="1">
        <f t="array" ref="S210:T210">VLOOKUP(A210,'[4]Anexo 1 Matriz Inf Gestión'!$A$8:$R$216,TRANSPOSE({11;17}),0)</f>
        <v>1</v>
      </c>
      <c r="T210" s="3">
        <v>1</v>
      </c>
      <c r="U210" s="15" cm="1">
        <f t="array" ref="U210:W210">VLOOKUP(A210,'[4]Anexo 1 Matriz Inf Gestión'!$A$8:$BE$216,TRANSPOSE({54;55;56}),0)</f>
        <v>77569887</v>
      </c>
      <c r="V210" s="15">
        <v>40000000</v>
      </c>
      <c r="W210" s="3">
        <v>0.5156640230763776</v>
      </c>
      <c r="X210" s="30" t="s">
        <v>638</v>
      </c>
      <c r="Y210" s="3">
        <f>VLOOKUP(A210,'[1]Anexo 1 Matriz Inf Gestión'!$B$8:$J$216,9,0)</f>
        <v>1</v>
      </c>
      <c r="Z210" s="3">
        <f>VLOOKUP(A210,'[1]Anexo 1 Matriz Inf Gestión'!$B$8:$N$216,13,0)</f>
        <v>1</v>
      </c>
      <c r="AA210" s="3">
        <f>VLOOKUP(A210,'[1]Anexo 1 Matriz Inf Gestión'!$B$8:$U$216,20,0)</f>
        <v>1</v>
      </c>
      <c r="AB210" s="15" cm="1">
        <f t="array" ref="AB210:AD210">VLOOKUP(A210,'[1]Anexo 1 Matriz Inf Gestión'!$B$8:$BP$216,TRANSPOSE({65;66;67}),0)</f>
        <v>316544906</v>
      </c>
      <c r="AC210" s="15">
        <v>107645140</v>
      </c>
      <c r="AD210" s="3">
        <v>0.34006277769638155</v>
      </c>
      <c r="AE210" s="33" t="str">
        <f>IFERROR(IF(VLOOKUP(A210,[1]Consolidado!$A$6:$L$215,12,0)="","",VLOOKUP(A210,[1]Consolidado!$A$6:$L$215,12,0)),"")</f>
        <v>El tercer reporte público de avances del cumplimiento del Plan de Acción y del PGAR se realizó en la presente vigencia a según lo contemplado en el Artículo 2.2.8.6.4.11 del Decreto 1076, del 26 de mayo de 2015 con la audiencia pública celebrada el 26 de abril (ver acta con radicado No. 180-ACT2305-20298). Para dar cumplimiento a la cuarto reporte se seguirá lo reglamentado en el parágrafo 1 del artículo 2.2.8.6.4.11 del DUR 1076/15. Para ello se han venido dando instrucciones para los informes del PAC en la vigencia 2023 según circulares  040-CIR2303-6, 040-CIR2305-9, 040-CIR2309-11, 040CIR2311-11. Se definió con la Directora General el día 13 de diciembre en que se celebrará la audiencia. Con esta audiencia se cumple la meta de este indicador tanto para la vigencia como para el cuatrienio (4 reportes públicos)</v>
      </c>
      <c r="AF210" s="3">
        <f>VLOOKUP(A210,'[1]Anexo 1 Matriz Inf Gestión'!$B$8:$AK$216,36,0)</f>
        <v>1</v>
      </c>
      <c r="AG210" s="15" cm="1">
        <f t="array" ref="AG210:AI210">VLOOKUP(A210,'[1]Anexo 1 Matriz Inf Gestión'!$B$8:$BV$216,TRANSPOSE({71;72;73}),0)</f>
        <v>394114793</v>
      </c>
      <c r="AH210" s="15">
        <v>147645140</v>
      </c>
      <c r="AI210" s="3">
        <v>0.37462470991288066</v>
      </c>
      <c r="AJ210" s="40" t="str">
        <f>IF(VLOOKUP(A210,'[1]Anexo 1 Matriz Inf Gestión'!$B$8:$CA$216,75,0)="","",VLOOKUP(A210,'[1]Anexo 1 Matriz Inf Gestión'!$B$8:$CA$216,75,0))</f>
        <v/>
      </c>
      <c r="AK210" s="40" t="str">
        <f>IF(VLOOKUP(A210,'[1]Anexo 1 Matriz Inf Gestión'!$B$8:$CA$216,76,0)="","",VLOOKUP(A210,'[1]Anexo 1 Matriz Inf Gestión'!$B$8:$CA$216,76,0))</f>
        <v/>
      </c>
      <c r="AL210" s="40" t="str">
        <f>IF(VLOOKUP(A210,'[1]Anexo 1 Matriz Inf Gestión'!$B$8:$CA$216,77,0)="","",VLOOKUP(A210,'[1]Anexo 1 Matriz Inf Gestión'!$B$8:$CA$216,77,0))</f>
        <v>RET 46: Sistema de seguimiento, control y evaluación del trabajo ambiental entre los pueblos étnicos y Corantioquia</v>
      </c>
      <c r="AM210" s="40" t="str">
        <f>IF(VLOOKUP(A210,'[1]Anexo 1 Matriz Inf Gestión'!$B$8:$CA$216,78,0)="","",VLOOKUP(A210,'[1]Anexo 1 Matriz Inf Gestión'!$B$8:$CA$216,78,0))</f>
        <v/>
      </c>
    </row>
    <row r="211" spans="1:39" x14ac:dyDescent="0.2">
      <c r="A211" s="42" t="s">
        <v>496</v>
      </c>
      <c r="B211" s="43"/>
      <c r="C211" s="36"/>
      <c r="D211" s="26">
        <f>'[1]Anexo 1 Matriz Inf Gestión'!$G$217</f>
        <v>1</v>
      </c>
      <c r="E211" s="26" cm="1">
        <f t="array" ref="E211:F211">'[2]Anexo 1 Matriz Inf Gestión'!$G$216:$H$216</f>
        <v>0.87582494562840818</v>
      </c>
      <c r="F211" s="26">
        <v>0.87582494562840818</v>
      </c>
      <c r="G211" s="25" cm="1">
        <f t="array" ref="G211:I211">'[2]Anexo 1 Matriz Inf Gestión'!$AD$216:$AF$216</f>
        <v>98760026227</v>
      </c>
      <c r="H211" s="25">
        <v>82718046126</v>
      </c>
      <c r="I211" s="26">
        <v>0.83756606074478457</v>
      </c>
      <c r="J211" s="24"/>
      <c r="K211" s="26">
        <f>'[1]Anexo 1 Matriz Inf Gestión'!$H$217</f>
        <v>1</v>
      </c>
      <c r="L211" s="26">
        <f>'[3]Anexo 1 Matriz Inf Gestión'!$K$217</f>
        <v>0.92142702411041899</v>
      </c>
      <c r="M211" s="26">
        <f>'[3]Anexo 1 Matriz Inf Gestión'!$P$217</f>
        <v>0.92142702411041899</v>
      </c>
      <c r="N211" s="25" cm="1">
        <f t="array" ref="N211:P211">'[3]Anexo 1 Matriz Inf Gestión'!$AS$217:$AU$217</f>
        <v>118009972461</v>
      </c>
      <c r="O211" s="25">
        <v>100117320364.3</v>
      </c>
      <c r="P211" s="26">
        <v>0.84838016886570189</v>
      </c>
      <c r="Q211" s="24"/>
      <c r="R211" s="26">
        <f>'[1]Anexo 1 Matriz Inf Gestión'!$I$217</f>
        <v>1</v>
      </c>
      <c r="S211" s="26">
        <f>'[4]Anexo 1 Matriz Inf Gestión'!$K$217</f>
        <v>0.89524445099324124</v>
      </c>
      <c r="T211" s="26">
        <f>'[4]Anexo 1 Matriz Inf Gestión'!$Q$217</f>
        <v>0.89524445099324124</v>
      </c>
      <c r="U211" s="25" cm="1">
        <f t="array" ref="U211:W211">'[4]Anexo 1 Matriz Inf Gestión'!$AS$217:$AU$217</f>
        <v>118009972461</v>
      </c>
      <c r="V211" s="25">
        <v>100117320364.3</v>
      </c>
      <c r="W211" s="26">
        <v>0.84838016886570189</v>
      </c>
      <c r="X211" s="24"/>
      <c r="Y211" s="18">
        <f>'[1]Anexo 1 Matriz Inf Gestión'!$J$217</f>
        <v>1</v>
      </c>
      <c r="Z211" s="18">
        <f>'[1]Anexo 1 Matriz Inf Gestión'!$N$217</f>
        <v>0.83414055382967833</v>
      </c>
      <c r="AA211" s="18">
        <f>'[1]Anexo 1 Matriz Inf Gestión'!$U$217</f>
        <v>0.83414055382967833</v>
      </c>
      <c r="AB211" s="25" cm="1">
        <f t="array" ref="AB211:AD211">'[1]Anexo 1 Matriz Inf Gestión'!$BN$217:$BP$217</f>
        <v>142348062588</v>
      </c>
      <c r="AC211" s="25">
        <v>122941833354</v>
      </c>
      <c r="AD211" s="26">
        <v>0.86367057702662442</v>
      </c>
      <c r="AE211" s="24"/>
      <c r="AF211" s="18">
        <f>'[1]Anexo 1 Matriz Inf Gestión'!$AK$217</f>
        <v>0.92247669045696468</v>
      </c>
      <c r="AG211" s="25" cm="1">
        <f t="array" ref="AG211:AI211">'[1]Anexo 1 Matriz Inf Gestión'!$BT$217:$BV$217</f>
        <v>496365441934</v>
      </c>
      <c r="AH211" s="25">
        <v>424100271656.29999</v>
      </c>
      <c r="AI211" s="26">
        <v>0.8544113587035157</v>
      </c>
      <c r="AJ211" s="38"/>
      <c r="AK211" s="38"/>
      <c r="AL211" s="38"/>
      <c r="AM211" s="38"/>
    </row>
    <row r="212" spans="1:39" x14ac:dyDescent="0.2">
      <c r="A212" s="37" t="s">
        <v>498</v>
      </c>
      <c r="Y212" s="12"/>
    </row>
    <row r="213" spans="1:39" x14ac:dyDescent="0.2">
      <c r="Y213" s="13"/>
    </row>
    <row r="214" spans="1:39" x14ac:dyDescent="0.2">
      <c r="Y214" s="12"/>
    </row>
    <row r="215" spans="1:39" x14ac:dyDescent="0.2">
      <c r="Y215" s="12"/>
    </row>
    <row r="216" spans="1:39" x14ac:dyDescent="0.2">
      <c r="Y216" s="12"/>
    </row>
    <row r="217" spans="1:39" x14ac:dyDescent="0.2">
      <c r="Y217" s="12"/>
    </row>
    <row r="218" spans="1:39" x14ac:dyDescent="0.2">
      <c r="Y218" s="12"/>
    </row>
    <row r="219" spans="1:39" x14ac:dyDescent="0.2">
      <c r="Y219" s="12"/>
    </row>
    <row r="220" spans="1:39" x14ac:dyDescent="0.2">
      <c r="Y220" s="12"/>
    </row>
    <row r="221" spans="1:39" x14ac:dyDescent="0.2">
      <c r="Y221" s="13"/>
    </row>
    <row r="222" spans="1:39" x14ac:dyDescent="0.2">
      <c r="Y222" s="13"/>
    </row>
    <row r="223" spans="1:39" x14ac:dyDescent="0.2">
      <c r="Y223" s="12"/>
    </row>
    <row r="224" spans="1:39" x14ac:dyDescent="0.2">
      <c r="Y224" s="12"/>
    </row>
    <row r="225" spans="25:25" x14ac:dyDescent="0.2">
      <c r="Y225" s="12"/>
    </row>
    <row r="226" spans="25:25" x14ac:dyDescent="0.2">
      <c r="Y226" s="12"/>
    </row>
    <row r="227" spans="25:25" x14ac:dyDescent="0.2">
      <c r="Y227" s="12"/>
    </row>
    <row r="228" spans="25:25" x14ac:dyDescent="0.2">
      <c r="Y228" s="12"/>
    </row>
    <row r="229" spans="25:25" x14ac:dyDescent="0.2">
      <c r="Y229" s="12"/>
    </row>
    <row r="230" spans="25:25" x14ac:dyDescent="0.2">
      <c r="Y230" s="12"/>
    </row>
    <row r="231" spans="25:25" x14ac:dyDescent="0.2">
      <c r="Y231" s="12"/>
    </row>
    <row r="232" spans="25:25" x14ac:dyDescent="0.2">
      <c r="Y232" s="12"/>
    </row>
    <row r="233" spans="25:25" x14ac:dyDescent="0.2">
      <c r="Y233" s="12"/>
    </row>
    <row r="234" spans="25:25" x14ac:dyDescent="0.2">
      <c r="Y234" s="12"/>
    </row>
    <row r="235" spans="25:25" x14ac:dyDescent="0.2">
      <c r="Y235" s="12"/>
    </row>
    <row r="236" spans="25:25" x14ac:dyDescent="0.2">
      <c r="Y236" s="12"/>
    </row>
    <row r="237" spans="25:25" x14ac:dyDescent="0.2">
      <c r="Y237" s="12"/>
    </row>
    <row r="238" spans="25:25" x14ac:dyDescent="0.2">
      <c r="Y238" s="12"/>
    </row>
    <row r="239" spans="25:25" x14ac:dyDescent="0.2">
      <c r="Y239" s="12"/>
    </row>
    <row r="240" spans="25:25" x14ac:dyDescent="0.2">
      <c r="Y240" s="12"/>
    </row>
    <row r="241" spans="25:25" x14ac:dyDescent="0.2">
      <c r="Y241" s="12"/>
    </row>
    <row r="242" spans="25:25" x14ac:dyDescent="0.2">
      <c r="Y242" s="12"/>
    </row>
    <row r="243" spans="25:25" x14ac:dyDescent="0.2">
      <c r="Y243" s="12"/>
    </row>
    <row r="244" spans="25:25" x14ac:dyDescent="0.2">
      <c r="Y244" s="13"/>
    </row>
    <row r="245" spans="25:25" x14ac:dyDescent="0.2">
      <c r="Y245" s="12"/>
    </row>
    <row r="246" spans="25:25" x14ac:dyDescent="0.2">
      <c r="Y246" s="12"/>
    </row>
    <row r="247" spans="25:25" x14ac:dyDescent="0.2">
      <c r="Y247" s="12"/>
    </row>
    <row r="248" spans="25:25" x14ac:dyDescent="0.2">
      <c r="Y248" s="12"/>
    </row>
    <row r="249" spans="25:25" x14ac:dyDescent="0.2">
      <c r="Y249" s="12"/>
    </row>
    <row r="250" spans="25:25" x14ac:dyDescent="0.2">
      <c r="Y250" s="13"/>
    </row>
    <row r="251" spans="25:25" x14ac:dyDescent="0.2">
      <c r="Y251" s="12"/>
    </row>
    <row r="252" spans="25:25" x14ac:dyDescent="0.2">
      <c r="Y252" s="12"/>
    </row>
    <row r="253" spans="25:25" x14ac:dyDescent="0.2">
      <c r="Y253" s="12"/>
    </row>
    <row r="254" spans="25:25" x14ac:dyDescent="0.2">
      <c r="Y254" s="12"/>
    </row>
    <row r="255" spans="25:25" x14ac:dyDescent="0.2">
      <c r="Y255" s="12"/>
    </row>
    <row r="256" spans="25:25" x14ac:dyDescent="0.2">
      <c r="Y256" s="13"/>
    </row>
    <row r="257" spans="25:25" x14ac:dyDescent="0.2">
      <c r="Y257" s="13"/>
    </row>
    <row r="258" spans="25:25" x14ac:dyDescent="0.2">
      <c r="Y258" s="12"/>
    </row>
    <row r="259" spans="25:25" x14ac:dyDescent="0.2">
      <c r="Y259" s="12"/>
    </row>
    <row r="260" spans="25:25" x14ac:dyDescent="0.2">
      <c r="Y260" s="12"/>
    </row>
    <row r="261" spans="25:25" x14ac:dyDescent="0.2">
      <c r="Y261" s="12"/>
    </row>
    <row r="262" spans="25:25" x14ac:dyDescent="0.2">
      <c r="Y262" s="12"/>
    </row>
    <row r="263" spans="25:25" x14ac:dyDescent="0.2">
      <c r="Y263" s="12"/>
    </row>
    <row r="264" spans="25:25" x14ac:dyDescent="0.2">
      <c r="Y264" s="12"/>
    </row>
    <row r="265" spans="25:25" x14ac:dyDescent="0.2">
      <c r="Y265" s="12"/>
    </row>
    <row r="266" spans="25:25" x14ac:dyDescent="0.2">
      <c r="Y266" s="12"/>
    </row>
    <row r="267" spans="25:25" x14ac:dyDescent="0.2">
      <c r="Y267" s="12"/>
    </row>
    <row r="268" spans="25:25" x14ac:dyDescent="0.2">
      <c r="Y268" s="12"/>
    </row>
    <row r="269" spans="25:25" x14ac:dyDescent="0.2">
      <c r="Y269" s="12"/>
    </row>
    <row r="270" spans="25:25" x14ac:dyDescent="0.2">
      <c r="Y270" s="12"/>
    </row>
    <row r="271" spans="25:25" x14ac:dyDescent="0.2">
      <c r="Y271" s="12"/>
    </row>
    <row r="272" spans="25:25" x14ac:dyDescent="0.2">
      <c r="Y272" s="12"/>
    </row>
    <row r="273" spans="25:25" x14ac:dyDescent="0.2">
      <c r="Y273" s="12"/>
    </row>
    <row r="274" spans="25:25" x14ac:dyDescent="0.2">
      <c r="Y274" s="12"/>
    </row>
    <row r="275" spans="25:25" x14ac:dyDescent="0.2">
      <c r="Y275" s="12"/>
    </row>
    <row r="276" spans="25:25" x14ac:dyDescent="0.2">
      <c r="Y276" s="12"/>
    </row>
    <row r="277" spans="25:25" x14ac:dyDescent="0.2">
      <c r="Y277" s="12"/>
    </row>
    <row r="278" spans="25:25" x14ac:dyDescent="0.2">
      <c r="Y278" s="12"/>
    </row>
    <row r="279" spans="25:25" x14ac:dyDescent="0.2">
      <c r="Y279" s="12"/>
    </row>
    <row r="280" spans="25:25" x14ac:dyDescent="0.2">
      <c r="Y280" s="12"/>
    </row>
    <row r="281" spans="25:25" x14ac:dyDescent="0.2">
      <c r="Y281" s="12"/>
    </row>
    <row r="282" spans="25:25" x14ac:dyDescent="0.2">
      <c r="Y282" s="12"/>
    </row>
    <row r="283" spans="25:25" x14ac:dyDescent="0.2">
      <c r="Y283" s="12"/>
    </row>
    <row r="284" spans="25:25" x14ac:dyDescent="0.2">
      <c r="Y284" s="12"/>
    </row>
    <row r="285" spans="25:25" x14ac:dyDescent="0.2">
      <c r="Y285" s="12"/>
    </row>
    <row r="286" spans="25:25" x14ac:dyDescent="0.2">
      <c r="Y286" s="12"/>
    </row>
    <row r="287" spans="25:25" x14ac:dyDescent="0.2">
      <c r="Y287" s="12"/>
    </row>
    <row r="288" spans="25:25" x14ac:dyDescent="0.2">
      <c r="Y288" s="12"/>
    </row>
    <row r="289" spans="25:25" x14ac:dyDescent="0.2">
      <c r="Y289" s="12"/>
    </row>
    <row r="290" spans="25:25" x14ac:dyDescent="0.2">
      <c r="Y290" s="12"/>
    </row>
    <row r="291" spans="25:25" x14ac:dyDescent="0.2">
      <c r="Y291" s="12"/>
    </row>
    <row r="292" spans="25:25" x14ac:dyDescent="0.2">
      <c r="Y292" s="12"/>
    </row>
    <row r="293" spans="25:25" x14ac:dyDescent="0.2">
      <c r="Y293" s="12"/>
    </row>
    <row r="294" spans="25:25" x14ac:dyDescent="0.2">
      <c r="Y294" s="12"/>
    </row>
    <row r="295" spans="25:25" x14ac:dyDescent="0.2">
      <c r="Y295" s="12"/>
    </row>
    <row r="296" spans="25:25" x14ac:dyDescent="0.2">
      <c r="Y296" s="12"/>
    </row>
    <row r="297" spans="25:25" x14ac:dyDescent="0.2">
      <c r="Y297" s="12"/>
    </row>
    <row r="298" spans="25:25" x14ac:dyDescent="0.2">
      <c r="Y298" s="12"/>
    </row>
    <row r="299" spans="25:25" x14ac:dyDescent="0.2">
      <c r="Y299" s="13"/>
    </row>
    <row r="300" spans="25:25" x14ac:dyDescent="0.2">
      <c r="Y300" s="12"/>
    </row>
    <row r="301" spans="25:25" x14ac:dyDescent="0.2">
      <c r="Y301" s="12"/>
    </row>
    <row r="302" spans="25:25" x14ac:dyDescent="0.2">
      <c r="Y302" s="12"/>
    </row>
    <row r="303" spans="25:25" x14ac:dyDescent="0.2">
      <c r="Y303" s="13"/>
    </row>
    <row r="304" spans="25:25" x14ac:dyDescent="0.2">
      <c r="Y304" s="12"/>
    </row>
    <row r="305" spans="25:25" x14ac:dyDescent="0.2">
      <c r="Y305" s="12"/>
    </row>
    <row r="306" spans="25:25" x14ac:dyDescent="0.2">
      <c r="Y306" s="12"/>
    </row>
    <row r="307" spans="25:25" x14ac:dyDescent="0.2">
      <c r="Y307" s="12"/>
    </row>
    <row r="308" spans="25:25" x14ac:dyDescent="0.2">
      <c r="Y308" s="12"/>
    </row>
    <row r="309" spans="25:25" x14ac:dyDescent="0.2">
      <c r="Y309" s="12"/>
    </row>
    <row r="310" spans="25:25" x14ac:dyDescent="0.2">
      <c r="Y310" s="12"/>
    </row>
    <row r="311" spans="25:25" x14ac:dyDescent="0.2">
      <c r="Y311" s="12"/>
    </row>
    <row r="312" spans="25:25" x14ac:dyDescent="0.2">
      <c r="Y312" s="12"/>
    </row>
    <row r="313" spans="25:25" x14ac:dyDescent="0.2">
      <c r="Y313" s="13"/>
    </row>
    <row r="314" spans="25:25" x14ac:dyDescent="0.2">
      <c r="Y314" s="12"/>
    </row>
    <row r="315" spans="25:25" x14ac:dyDescent="0.2">
      <c r="Y315" s="12"/>
    </row>
    <row r="316" spans="25:25" x14ac:dyDescent="0.2">
      <c r="Y316" s="12"/>
    </row>
    <row r="317" spans="25:25" x14ac:dyDescent="0.2">
      <c r="Y317" s="12"/>
    </row>
    <row r="318" spans="25:25" x14ac:dyDescent="0.2">
      <c r="Y318" s="12"/>
    </row>
    <row r="319" spans="25:25" x14ac:dyDescent="0.2">
      <c r="Y319" s="12"/>
    </row>
    <row r="320" spans="25:25" x14ac:dyDescent="0.2">
      <c r="Y320" s="12"/>
    </row>
    <row r="321" spans="25:25" x14ac:dyDescent="0.2">
      <c r="Y321" s="12"/>
    </row>
    <row r="322" spans="25:25" x14ac:dyDescent="0.2">
      <c r="Y322" s="13"/>
    </row>
    <row r="323" spans="25:25" x14ac:dyDescent="0.2">
      <c r="Y323" s="12"/>
    </row>
    <row r="324" spans="25:25" x14ac:dyDescent="0.2">
      <c r="Y324" s="13"/>
    </row>
    <row r="325" spans="25:25" x14ac:dyDescent="0.2">
      <c r="Y325" s="12"/>
    </row>
    <row r="326" spans="25:25" x14ac:dyDescent="0.2">
      <c r="Y326" s="12"/>
    </row>
    <row r="327" spans="25:25" x14ac:dyDescent="0.2">
      <c r="Y327" s="12"/>
    </row>
    <row r="328" spans="25:25" x14ac:dyDescent="0.2">
      <c r="Y328" s="12"/>
    </row>
    <row r="329" spans="25:25" x14ac:dyDescent="0.2">
      <c r="Y329" s="12"/>
    </row>
    <row r="330" spans="25:25" x14ac:dyDescent="0.2">
      <c r="Y330" s="12"/>
    </row>
    <row r="331" spans="25:25" x14ac:dyDescent="0.2">
      <c r="Y331" s="12"/>
    </row>
    <row r="332" spans="25:25" x14ac:dyDescent="0.2">
      <c r="Y332" s="12"/>
    </row>
    <row r="333" spans="25:25" x14ac:dyDescent="0.2">
      <c r="Y333" s="12"/>
    </row>
    <row r="334" spans="25:25" x14ac:dyDescent="0.2">
      <c r="Y334" s="12"/>
    </row>
    <row r="335" spans="25:25" x14ac:dyDescent="0.2">
      <c r="Y335" s="12"/>
    </row>
    <row r="336" spans="25:25" x14ac:dyDescent="0.2">
      <c r="Y336" s="12"/>
    </row>
    <row r="337" spans="25:25" x14ac:dyDescent="0.2">
      <c r="Y337" s="12"/>
    </row>
    <row r="338" spans="25:25" x14ac:dyDescent="0.2">
      <c r="Y338" s="12"/>
    </row>
    <row r="339" spans="25:25" x14ac:dyDescent="0.2">
      <c r="Y339" s="12"/>
    </row>
    <row r="340" spans="25:25" x14ac:dyDescent="0.2">
      <c r="Y340" s="12"/>
    </row>
    <row r="341" spans="25:25" x14ac:dyDescent="0.2">
      <c r="Y341" s="12"/>
    </row>
    <row r="342" spans="25:25" x14ac:dyDescent="0.2">
      <c r="Y342" s="12"/>
    </row>
    <row r="343" spans="25:25" x14ac:dyDescent="0.2">
      <c r="Y343" s="13"/>
    </row>
    <row r="344" spans="25:25" x14ac:dyDescent="0.2">
      <c r="Y344" s="12"/>
    </row>
    <row r="345" spans="25:25" x14ac:dyDescent="0.2">
      <c r="Y345" s="12"/>
    </row>
    <row r="346" spans="25:25" x14ac:dyDescent="0.2">
      <c r="Y346" s="12"/>
    </row>
    <row r="347" spans="25:25" x14ac:dyDescent="0.2">
      <c r="Y347" s="12"/>
    </row>
    <row r="348" spans="25:25" x14ac:dyDescent="0.2">
      <c r="Y348" s="12"/>
    </row>
    <row r="349" spans="25:25" x14ac:dyDescent="0.2">
      <c r="Y349" s="12"/>
    </row>
    <row r="350" spans="25:25" x14ac:dyDescent="0.2">
      <c r="Y350" s="12"/>
    </row>
    <row r="351" spans="25:25" x14ac:dyDescent="0.2">
      <c r="Y351" s="12"/>
    </row>
    <row r="352" spans="25:25" x14ac:dyDescent="0.2">
      <c r="Y352" s="12"/>
    </row>
    <row r="353" spans="25:25" x14ac:dyDescent="0.2">
      <c r="Y353" s="12"/>
    </row>
    <row r="354" spans="25:25" x14ac:dyDescent="0.2">
      <c r="Y354" s="12"/>
    </row>
    <row r="355" spans="25:25" x14ac:dyDescent="0.2">
      <c r="Y355" s="12"/>
    </row>
    <row r="356" spans="25:25" x14ac:dyDescent="0.2">
      <c r="Y356" s="12"/>
    </row>
    <row r="357" spans="25:25" x14ac:dyDescent="0.2">
      <c r="Y357" s="12"/>
    </row>
    <row r="358" spans="25:25" x14ac:dyDescent="0.2">
      <c r="Y358" s="12"/>
    </row>
    <row r="359" spans="25:25" x14ac:dyDescent="0.2">
      <c r="Y359" s="12"/>
    </row>
    <row r="360" spans="25:25" x14ac:dyDescent="0.2">
      <c r="Y360" s="12"/>
    </row>
    <row r="361" spans="25:25" x14ac:dyDescent="0.2">
      <c r="Y361" s="12"/>
    </row>
    <row r="362" spans="25:25" x14ac:dyDescent="0.2">
      <c r="Y362" s="12"/>
    </row>
    <row r="363" spans="25:25" x14ac:dyDescent="0.2">
      <c r="Y363" s="12"/>
    </row>
    <row r="364" spans="25:25" x14ac:dyDescent="0.2">
      <c r="Y364" s="12"/>
    </row>
    <row r="365" spans="25:25" x14ac:dyDescent="0.2">
      <c r="Y365" s="12"/>
    </row>
    <row r="366" spans="25:25" x14ac:dyDescent="0.2">
      <c r="Y366" s="12"/>
    </row>
    <row r="367" spans="25:25" x14ac:dyDescent="0.2">
      <c r="Y367" s="12"/>
    </row>
    <row r="368" spans="25:25" x14ac:dyDescent="0.2">
      <c r="Y368" s="12"/>
    </row>
    <row r="369" spans="25:25" x14ac:dyDescent="0.2">
      <c r="Y369" s="12"/>
    </row>
    <row r="370" spans="25:25" x14ac:dyDescent="0.2">
      <c r="Y370" s="12"/>
    </row>
    <row r="371" spans="25:25" x14ac:dyDescent="0.2">
      <c r="Y371" s="12"/>
    </row>
    <row r="372" spans="25:25" x14ac:dyDescent="0.2">
      <c r="Y372" s="12"/>
    </row>
    <row r="373" spans="25:25" x14ac:dyDescent="0.2">
      <c r="Y373" s="12"/>
    </row>
    <row r="374" spans="25:25" x14ac:dyDescent="0.2">
      <c r="Y374" s="12"/>
    </row>
    <row r="375" spans="25:25" x14ac:dyDescent="0.2">
      <c r="Y375" s="12"/>
    </row>
    <row r="376" spans="25:25" x14ac:dyDescent="0.2">
      <c r="Y376" s="12"/>
    </row>
    <row r="377" spans="25:25" x14ac:dyDescent="0.2">
      <c r="Y377" s="12"/>
    </row>
    <row r="378" spans="25:25" x14ac:dyDescent="0.2">
      <c r="Y378" s="12"/>
    </row>
    <row r="379" spans="25:25" x14ac:dyDescent="0.2">
      <c r="Y379" s="12"/>
    </row>
    <row r="380" spans="25:25" x14ac:dyDescent="0.2">
      <c r="Y380" s="12"/>
    </row>
    <row r="381" spans="25:25" x14ac:dyDescent="0.2">
      <c r="Y381" s="12"/>
    </row>
    <row r="382" spans="25:25" x14ac:dyDescent="0.2">
      <c r="Y382" s="12"/>
    </row>
    <row r="383" spans="25:25" x14ac:dyDescent="0.2">
      <c r="Y383" s="12"/>
    </row>
    <row r="384" spans="25:25" x14ac:dyDescent="0.2">
      <c r="Y384" s="12"/>
    </row>
    <row r="385" spans="25:25" x14ac:dyDescent="0.2">
      <c r="Y385" s="13"/>
    </row>
    <row r="386" spans="25:25" x14ac:dyDescent="0.2">
      <c r="Y386" s="12"/>
    </row>
    <row r="387" spans="25:25" x14ac:dyDescent="0.2">
      <c r="Y387" s="12"/>
    </row>
    <row r="388" spans="25:25" x14ac:dyDescent="0.2">
      <c r="Y388" s="12"/>
    </row>
    <row r="389" spans="25:25" x14ac:dyDescent="0.2">
      <c r="Y389" s="12"/>
    </row>
    <row r="390" spans="25:25" x14ac:dyDescent="0.2">
      <c r="Y390" s="12"/>
    </row>
    <row r="391" spans="25:25" x14ac:dyDescent="0.2">
      <c r="Y391" s="12"/>
    </row>
    <row r="392" spans="25:25" x14ac:dyDescent="0.2">
      <c r="Y392" s="12"/>
    </row>
    <row r="393" spans="25:25" x14ac:dyDescent="0.2">
      <c r="Y393" s="12"/>
    </row>
    <row r="394" spans="25:25" x14ac:dyDescent="0.2">
      <c r="Y394" s="12"/>
    </row>
    <row r="395" spans="25:25" x14ac:dyDescent="0.2">
      <c r="Y395" s="12"/>
    </row>
    <row r="396" spans="25:25" x14ac:dyDescent="0.2">
      <c r="Y396" s="12"/>
    </row>
    <row r="397" spans="25:25" x14ac:dyDescent="0.2">
      <c r="Y397" s="12"/>
    </row>
    <row r="398" spans="25:25" x14ac:dyDescent="0.2">
      <c r="Y398" s="12"/>
    </row>
    <row r="399" spans="25:25" x14ac:dyDescent="0.2">
      <c r="Y399" s="12"/>
    </row>
    <row r="400" spans="25:25" x14ac:dyDescent="0.2">
      <c r="Y400" s="12"/>
    </row>
    <row r="401" spans="25:25" x14ac:dyDescent="0.2">
      <c r="Y401" s="12"/>
    </row>
    <row r="402" spans="25:25" x14ac:dyDescent="0.2">
      <c r="Y402" s="13"/>
    </row>
    <row r="403" spans="25:25" x14ac:dyDescent="0.2">
      <c r="Y403" s="12"/>
    </row>
  </sheetData>
  <autoFilter ref="A1:AM212" xr:uid="{9B7ACF35-EF0C-4AA1-B8DB-3D37013861C9}"/>
  <mergeCells count="1">
    <mergeCell ref="A211:B211"/>
  </mergeCells>
  <pageMargins left="3.937007874015748E-2" right="3.937007874015748E-2" top="3.937007874015748E-2" bottom="3.937007874015748E-2" header="0" footer="0"/>
  <pageSetup paperSize="3" scale="20"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BCFDF0789D129D46B86E42758AC78F95" ma:contentTypeVersion="6" ma:contentTypeDescription="Crear nuevo documento." ma:contentTypeScope="" ma:versionID="16fb7ea279593fe6b835a3621b734e21">
  <xsd:schema xmlns:xsd="http://www.w3.org/2001/XMLSchema" xmlns:xs="http://www.w3.org/2001/XMLSchema" xmlns:p="http://schemas.microsoft.com/office/2006/metadata/properties" xmlns:ns2="81fa3365-00da-4e1a-bb42-48c6d3cb6a9e" xmlns:ns3="01fde1e9-2428-4ce3-9237-f8abb4b2837d" targetNamespace="http://schemas.microsoft.com/office/2006/metadata/properties" ma:root="true" ma:fieldsID="a268b62dabd3c36efdeb220ce5e094ba" ns2:_="" ns3:_="">
    <xsd:import namespace="81fa3365-00da-4e1a-bb42-48c6d3cb6a9e"/>
    <xsd:import namespace="01fde1e9-2428-4ce3-9237-f8abb4b2837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fa3365-00da-4e1a-bb42-48c6d3cb6a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fde1e9-2428-4ce3-9237-f8abb4b2837d"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C655B1E-463A-4040-86B9-0A18D1B35F8E}">
  <ds:schemaRefs>
    <ds:schemaRef ds:uri="http://schemas.microsoft.com/sharepoint/v3/contenttype/forms"/>
  </ds:schemaRefs>
</ds:datastoreItem>
</file>

<file path=customXml/itemProps2.xml><?xml version="1.0" encoding="utf-8"?>
<ds:datastoreItem xmlns:ds="http://schemas.openxmlformats.org/officeDocument/2006/customXml" ds:itemID="{F5ECE71B-A64F-4965-93DE-B64007DD0E6F}">
  <ds:schemaRefs>
    <ds:schemaRef ds:uri="http://purl.org/dc/terms/"/>
    <ds:schemaRef ds:uri="http://purl.org/dc/dcmitype/"/>
    <ds:schemaRef ds:uri="http://schemas.openxmlformats.org/package/2006/metadata/core-properties"/>
    <ds:schemaRef ds:uri="81fa3365-00da-4e1a-bb42-48c6d3cb6a9e"/>
    <ds:schemaRef ds:uri="http://www.w3.org/XML/1998/namespace"/>
    <ds:schemaRef ds:uri="http://schemas.microsoft.com/office/2006/documentManagement/types"/>
    <ds:schemaRef ds:uri="http://purl.org/dc/elements/1.1/"/>
    <ds:schemaRef ds:uri="http://schemas.microsoft.com/office/infopath/2007/PartnerControls"/>
    <ds:schemaRef ds:uri="01fde1e9-2428-4ce3-9237-f8abb4b2837d"/>
    <ds:schemaRef ds:uri="http://schemas.microsoft.com/office/2006/metadata/properties"/>
  </ds:schemaRefs>
</ds:datastoreItem>
</file>

<file path=customXml/itemProps3.xml><?xml version="1.0" encoding="utf-8"?>
<ds:datastoreItem xmlns:ds="http://schemas.openxmlformats.org/officeDocument/2006/customXml" ds:itemID="{5B84473B-5B73-4A1E-B77E-3B67D9324C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fa3365-00da-4e1a-bb42-48c6d3cb6a9e"/>
    <ds:schemaRef ds:uri="01fde1e9-2428-4ce3-9237-f8abb4b283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Avances</vt:lpstr>
      <vt:lpstr>Avances!Área_de_impresión</vt:lpstr>
      <vt:lpstr>Avances!Títulos_a_imprimir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Villada Escobar</dc:creator>
  <cp:lastModifiedBy>Orlando Zuluaga Arcila</cp:lastModifiedBy>
  <cp:lastPrinted>2023-11-22T16:14:23Z</cp:lastPrinted>
  <dcterms:created xsi:type="dcterms:W3CDTF">2019-05-15T15:32:22Z</dcterms:created>
  <dcterms:modified xsi:type="dcterms:W3CDTF">2023-12-11T20:22:18Z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0x010100BCFDF0789D129D46B86E42758AC78F95</vt:lpwstr>
  </property>
</Properties>
</file>